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pura" sheetId="1" state="hidden" r:id="rId2"/>
    <sheet name="HS data" sheetId="2" state="visible" r:id="rId3"/>
  </sheets>
  <definedNames>
    <definedName function="false" hidden="false" localSheetId="1" name="_xlnm.Print_Area" vbProcedure="false">'HS data'!$A:$W</definedName>
    <definedName function="false" hidden="false" localSheetId="1" name="_xlnm.Print_Titles" vbProcedure="false">'HS data'!$1:$1</definedName>
    <definedName function="false" hidden="false" localSheetId="1" name="Z_1DA2E302_A3CE_4B69_960E_A8BE1D3AB7C9_.wvu.Cols" vbProcedure="false">'hs data'!#ref!,'hs data'!#ref!</definedName>
    <definedName function="false" hidden="false" localSheetId="1" name="Z_1DA2E302_A3CE_4B69_960E_A8BE1D3AB7C9_.wvu.FilterData" vbProcedure="false">'HS data'!$D$1:$AA$1443</definedName>
    <definedName function="false" hidden="false" localSheetId="1" name="_xlnm.Print_Titles" vbProcedure="false">'HS data'!$1:$1</definedName>
    <definedName function="false" hidden="false" localSheetId="1" name="_xlnm._FilterDatabase" vbProcedure="false">'HS data'!$D$1:$WJ$1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<sst xmlns="http://schemas.openxmlformats.org/spreadsheetml/2006/main" count="9188" uniqueCount="488">
  <si>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</si>
  <si>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</si>
  <si>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</si>
  <si>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</si>
  <si>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</si>
  <si>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</si>
  <si>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</si>
  <si>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</si>
  <si>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</si>
  <si>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</si>
  <si>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</si>
  <si>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</si>
  <si>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</si>
  <si>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</si>
  <si>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</si>
  <si>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</si>
  <si>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</si>
  <si>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</si>
  <si>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</si>
  <si>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</si>
  <si>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</si>
  <si>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</si>
  <si>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</si>
  <si>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</si>
  <si>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</si>
  <si>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</si>
  <si>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</si>
  <si>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 </t>
  </si>
  <si>
    <t xml:space="preserve">IC @ 003 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</si>
  <si>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</si>
  <si>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</si>
  <si>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</si>
  <si>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</si>
  <si>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</si>
  <si>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</si>
  <si>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</si>
  <si>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</si>
  <si>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</si>
  <si>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</si>
  <si>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</si>
  <si>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</si>
  <si>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</si>
  <si>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</si>
  <si>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visible 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</si>
  <si>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</si>
  <si>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</si>
  <si>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</si>
  <si>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</si>
  <si>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</si>
  <si>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</si>
  <si>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</si>
  <si>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</si>
  <si>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</si>
  <si>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</si>
  <si>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</si>
  <si>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</si>
  <si>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</si>
  <si>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</si>
  <si>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</si>
  <si>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</si>
  <si>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</si>
  <si>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</si>
  <si>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</si>
  <si>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</si>
  <si>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</si>
  <si>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</si>
  <si>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</si>
  <si>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</si>
  <si>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</si>
  <si>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</si>
  <si>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</si>
  <si>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</si>
  <si>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</si>
  <si>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</si>
  <si>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</si>
  <si>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</si>
  <si>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</si>
  <si>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</si>
  <si>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</si>
  <si>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</si>
  <si>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</si>
  <si>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</si>
  <si>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</si>
  <si>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</si>
  <si>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</si>
  <si>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</si>
  <si>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</si>
  <si>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</si>
  <si>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</si>
  <si>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</si>
  <si>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</si>
  <si>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</si>
  <si>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</si>
  <si>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</si>
  <si>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</si>
  <si>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</si>
  <si>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 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</si>
  <si>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</si>
  <si>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</si>
  <si>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</si>
  <si>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</si>
  <si>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</si>
  <si>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</si>
  <si>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</si>
  <si>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</si>
  <si>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</si>
  <si>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</si>
  <si>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</si>
  <si>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</si>
  <si>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</si>
  <si>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</si>
  <si>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</si>
  <si>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</si>
  <si>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</si>
  <si>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 </t>
  </si>
  <si>
    <t xml:space="preserve">very bright</t>
  </si>
  <si>
    <t xml:space="preserve">Very strong M and fast</t>
  </si>
  <si>
    <t xml:space="preserve">slow M not so bright</t>
  </si>
  <si>
    <t xml:space="preserve">New channel 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</si>
  <si>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</si>
  <si>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</si>
  <si>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</si>
  <si>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</si>
  <si>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</si>
  <si>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</si>
  <si>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</si>
  <si>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</si>
  <si>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</si>
  <si>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</si>
  <si>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</si>
  <si>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</si>
  <si>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</si>
  <si>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 </t>
  </si>
  <si>
    <t xml:space="preserve">stroke at the second channel 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</si>
  <si>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</si>
  <si>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</si>
  <si>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</si>
  <si>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</si>
  <si>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</si>
  <si>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</si>
  <si>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</si>
  <si>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close to b1b2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</si>
  <si>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</si>
  <si>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</si>
  <si>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</si>
  <si>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</si>
  <si>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</si>
  <si>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</si>
  <si>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</si>
  <si>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</si>
  <si>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</si>
  <si>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</si>
  <si>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</si>
  <si>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</si>
  <si>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</si>
  <si>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</si>
  <si>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</si>
  <si>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</si>
  <si>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</si>
  <si>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</si>
  <si>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</si>
  <si>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</si>
  <si>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</si>
  <si>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</si>
  <si>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</si>
  <si>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</si>
  <si>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</si>
  <si>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</si>
  <si>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</si>
  <si>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Tif</t>
  </si>
  <si>
    <t xml:space="preserve">Mask</t>
  </si>
  <si>
    <t xml:space="preserve">Ref</t>
  </si>
  <si>
    <t xml:space="preserve">Filename</t>
  </si>
  <si>
    <t xml:space="preserve">ID</t>
  </si>
  <si>
    <t xml:space="preserve">t (ms)</t>
  </si>
  <si>
    <t xml:space="preserve">Start Frame</t>
  </si>
  <si>
    <r>
      <rPr>
        <sz val="12"/>
        <color rgb="FF000000"/>
        <rFont val="Calibri"/>
        <family val="2"/>
        <charset val="1"/>
      </rPr>
      <t xml:space="preserve">Flash Frame (1</t>
    </r>
    <r>
      <rPr>
        <vertAlign val="superscript"/>
        <sz val="12"/>
        <color rgb="FF000000"/>
        <rFont val="Calibri"/>
        <family val="2"/>
        <charset val="1"/>
      </rPr>
      <t xml:space="preserve">st</t>
    </r>
    <r>
      <rPr>
        <sz val="12"/>
        <color rgb="FF000000"/>
        <rFont val="Calibri"/>
        <family val="2"/>
        <charset val="1"/>
      </rPr>
      <t xml:space="preserve">)</t>
    </r>
  </si>
  <si>
    <t xml:space="preserve">End Frame</t>
  </si>
  <si>
    <t xml:space="preserve">Process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</si>
  <si>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</si>
  <si>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</si>
  <si>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</si>
  <si>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</si>
  <si>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</si>
  <si>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</si>
  <si>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Strike point</t>
  </si>
  <si>
    <t xml:space="preserve">Frame Rate</t>
  </si>
  <si>
    <t xml:space="preserve">✔</t>
  </si>
  <si>
    <t xml:space="preserve">/mnt/Shield/Raiden/data/videos/2017-02-10_162903.cine</t>
  </si>
  <si>
    <t xml:space="preserve">/mnt/Shield/Raiden/data/videos/2017-02-10_163357.cine</t>
  </si>
  <si>
    <t xml:space="preserve">/mnt/Shield/Raiden/data/videos/2017-02-10_163553.cine</t>
  </si>
  <si>
    <t xml:space="preserve">/mnt/Shield/Raiden/data/videos/2017-02-10_163907.cine</t>
  </si>
  <si>
    <t xml:space="preserve">/mnt/Shield/Raiden/data/videos/2017-02-10_163916.cine</t>
  </si>
  <si>
    <t xml:space="preserve">/mnt/Shield/Raiden/data/videos/2017-02-10_164114.cine</t>
  </si>
  <si>
    <t xml:space="preserve">/mnt/Shield/Raiden/data/videos/2017-02-10_164141.cine</t>
  </si>
  <si>
    <t xml:space="preserve">Strange no LDN detection but have double checked</t>
  </si>
  <si>
    <t xml:space="preserve">/mnt/Shield/Raiden/data/videos/2017-02-10_164441.cine</t>
  </si>
  <si>
    <t xml:space="preserve">/mnt/Shield/Raiden/data/videos/2017-02-10_164458.cine</t>
  </si>
  <si>
    <t xml:space="preserve">/mnt/Shield/Raiden/data/videos/2017-02-10_164909.cine</t>
  </si>
  <si>
    <t xml:space="preserve">/mnt/Shield/Raiden/data/videos/2017-02-10_164956.cine</t>
  </si>
  <si>
    <t xml:space="preserve">/mnt/Shield/Raiden/data/videos/2017-02-10_165202.cine</t>
  </si>
  <si>
    <t xml:space="preserve">/mnt/Shield/Raiden/data/videos/2017-02-10_165352.cine</t>
  </si>
  <si>
    <t xml:space="preserve">/mnt/Shield/Raiden/data/videos/2017-02-10_165713.cine</t>
  </si>
  <si>
    <t xml:space="preserve">LDN- positive Stroke at 858 not in video</t>
  </si>
  <si>
    <t xml:space="preserve">/mnt/Shield/Raiden/data/videos/2017-02-10_165743.cine</t>
  </si>
  <si>
    <t xml:space="preserve">/mnt/Shield/Raiden/data/videos/2017-02-10_165845.cine</t>
  </si>
  <si>
    <t xml:space="preserve">Check strike points</t>
  </si>
  <si>
    <t xml:space="preserve">Stroke at same time but not this stroke. Look at ellipse</t>
  </si>
  <si>
    <t xml:space="preserve">/mnt/Shield/Raiden/data/videos/2017-02-10_170239.cine</t>
  </si>
  <si>
    <t xml:space="preserve">/mnt/Shield/Raiden/data/videos/2017-03-02_135648.cine</t>
  </si>
  <si>
    <t xml:space="preserve">/mnt/Shield/Raiden/data/videos/2017-04-06_120931.cine</t>
  </si>
  <si>
    <t xml:space="preserve">/mnt/Shield/Raiden/data/videos/2017-04-06_121122.cine</t>
  </si>
  <si>
    <t xml:space="preserve">/mnt/Shield/Raiden/data/videos/2017-04-06_121256.cine</t>
  </si>
  <si>
    <t xml:space="preserve">/mnt/Shield/Raiden/data/videos/2017-04-06_121425.cine</t>
  </si>
  <si>
    <t xml:space="preserve">Nice negative right infront of the camera</t>
  </si>
  <si>
    <t xml:space="preserve">/mnt/Shield/Raiden/data/videos/2017-04-06_121440.cine</t>
  </si>
  <si>
    <t xml:space="preserve">/mnt/Shield/Raiden/data/videos/2017-04-06_121831.cine</t>
  </si>
  <si>
    <t xml:space="preserve">/mnt/Shield/Raiden/data/videos/2017-04-06_121845.cine</t>
  </si>
  <si>
    <t xml:space="preserve">/mnt/Shield/Raiden/data/videos/2017-04-06_122316.cine</t>
  </si>
  <si>
    <t xml:space="preserve">/mnt/Shield/Raiden/data/videos/2017-04-06_145702.cine</t>
  </si>
  <si>
    <t xml:space="preserve">Stroke out but leader in the field of view- crazy leader in cloud</t>
  </si>
  <si>
    <t xml:space="preserve">/mnt/Shield/Raiden/data/videos/2017-04-06_145824.cine</t>
  </si>
  <si>
    <t xml:space="preserve">/mnt/Shield/Raiden/data/videos/2017-04-06_151045.cine</t>
  </si>
  <si>
    <t xml:space="preserve">building infront of camera</t>
  </si>
  <si>
    <t xml:space="preserve">/mnt/Shield/Raiden/data/videos/2017-04-06_174310.cine</t>
  </si>
  <si>
    <t xml:space="preserve">close flash at 358. flash right infront of camera. Check distance again</t>
  </si>
  <si>
    <t xml:space="preserve">/mnt/Shield/Raiden/data/videos/2017-04-10_170349.cine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</si>
  <si>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</si>
  <si>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</si>
  <si>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</si>
  <si>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</si>
  <si>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/mnt/Shield/Raiden/data/videos/2017-04-10_171018.cine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</si>
  <si>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</si>
  <si>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</si>
  <si>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</si>
  <si>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</si>
  <si>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/mnt/Shield/Raiden/data/videos/2017-05-12_132755.cine</t>
  </si>
  <si>
    <t xml:space="preserve">Sentech</t>
  </si>
  <si>
    <t xml:space="preserve">/mnt/Shield/Raiden/data/videos/2017-05-12_133133.cine</t>
  </si>
  <si>
    <t xml:space="preserve">/mnt/Shield/Raiden/data/videos/2017-05-12_133308.cine</t>
  </si>
  <si>
    <t xml:space="preserve">/mnt/Shield/Raiden/data/videos/2017-09-25_182235.cine</t>
  </si>
  <si>
    <t xml:space="preserve">/mnt/Shield/Raiden/data/videos/2017-09-25_182514.cine</t>
  </si>
  <si>
    <t xml:space="preserve">withoutclassification</t>
  </si>
  <si>
    <t xml:space="preserve">/mnt/Shield/Raiden/data/videos/2017-09-25_183210.cine</t>
  </si>
  <si>
    <t xml:space="preserve">/mnt/Shield/Raiden/data/videos/2017-10-21_171820.cine</t>
  </si>
  <si>
    <t xml:space="preserve">return stroke not detected</t>
  </si>
  <si>
    <t xml:space="preserve">/mnt/Shield/Raiden/data/videos/2017-10-21_172107.cine</t>
  </si>
  <si>
    <t xml:space="preserve">/mnt/Shield/Raiden/data/videos/2017-10-21_174610.cine</t>
  </si>
  <si>
    <t xml:space="preserve">/mnt/Shield/Raiden/data/videos/2017-10-21_175226.cine</t>
  </si>
  <si>
    <t xml:space="preserve">/mnt/Shield/Raiden/data/videos/2017-10-21_181055.cine</t>
  </si>
  <si>
    <t xml:space="preserve">/mnt/Shield/Raiden/data/videos/2017-10-21_181459.cine</t>
  </si>
  <si>
    <t xml:space="preserve">/mnt/Shield/Raiden/data/videos/2017-10-21_182758.cine</t>
  </si>
  <si>
    <t xml:space="preserve">/mnt/Shield/Raiden/data/videos/2017-10-21_183226.cine</t>
  </si>
  <si>
    <t xml:space="preserve">Behind b1b2</t>
  </si>
  <si>
    <t xml:space="preserve">check strike pont</t>
  </si>
  <si>
    <t xml:space="preserve">/mnt/Shield/Raiden/data/videos/2017-10-21_183441.cine</t>
  </si>
  <si>
    <t xml:space="preserve">LDN- positive Stroke at 243</t>
  </si>
  <si>
    <t xml:space="preserve">18:34:42.243</t>
  </si>
  <si>
    <t xml:space="preserve">Big outlier</t>
  </si>
  <si>
    <t xml:space="preserve">/mnt/Shield/Raiden/data/videos/2017-10-21_183837.cine</t>
  </si>
  <si>
    <t xml:space="preserve">/mnt/Shield/Raiden/data/videos/2017-10-21_183953.cine</t>
  </si>
  <si>
    <t xml:space="preserve">/mnt/Shield/Raiden/data/videos/2017-10-21_184155.cine</t>
  </si>
  <si>
    <t xml:space="preserve">/mnt/Shield/Raiden/data/videos/2017-10-21_184627.cine</t>
  </si>
  <si>
    <t xml:space="preserve">Next to brixton- Dual entry</t>
  </si>
  <si>
    <t xml:space="preserve">18:46:27.321</t>
  </si>
  <si>
    <t xml:space="preserve">Weak M</t>
  </si>
  <si>
    <t xml:space="preserve">/mnt/Shield/Raiden/data/videos/2017-10-21_230303.cine</t>
  </si>
  <si>
    <t xml:space="preserve">SRS-M</t>
  </si>
  <si>
    <t xml:space="preserve">/mnt/Shield/Raiden/data/videos/2017-10-24_184118.cine</t>
  </si>
  <si>
    <t xml:space="preserve">behind B1b2 - 1000 frames</t>
  </si>
  <si>
    <t xml:space="preserve">attempted Leader</t>
  </si>
  <si>
    <t xml:space="preserve">check strike points</t>
  </si>
  <si>
    <t xml:space="preserve">behind b1b2 </t>
  </si>
  <si>
    <t xml:space="preserve">/mnt/Shield/Raiden/data/videos/2017-11-12_114410.cine</t>
  </si>
  <si>
    <t xml:space="preserve">/mnt/Shield/Raiden/data/videos/2017-11-12_114545.cine</t>
  </si>
  <si>
    <t xml:space="preserve">/mnt/Shield/Raiden/data/videos/2017-11-12_114956.cine</t>
  </si>
  <si>
    <t xml:space="preserve">/mnt/Shield/Raiden/data/videos/2017-11-12_140803.cine</t>
  </si>
  <si>
    <t xml:space="preserve">/mnt/Shield/Raiden/data/videos/2017-11-12_140832.cine</t>
  </si>
  <si>
    <t xml:space="preserve">/mnt/Shield/Raiden/data/videos/2017-11-12_141008.cine</t>
  </si>
  <si>
    <t xml:space="preserve">very nice</t>
  </si>
  <si>
    <t xml:space="preserve">/mnt/Shield/Raiden/data/videos/2017-11-12_141049.cine</t>
  </si>
  <si>
    <t xml:space="preserve">/mnt/Shield/Raiden/data/videos/2017-11-12_141107.cine</t>
  </si>
  <si>
    <t xml:space="preserve">/mnt/Shield/Raiden/data/videos/2017-11-12_141115.cine</t>
  </si>
  <si>
    <t xml:space="preserve">/mnt/Shield/Raiden/data/videos/2017-11-12_141130.cine</t>
  </si>
  <si>
    <t xml:space="preserve">/mnt/Shield/Raiden/data/videos/2017-11-12_141212.cine</t>
  </si>
  <si>
    <t xml:space="preserve">/mnt/Shield/Raiden/data/videos/2017-11-12_141342.cine</t>
  </si>
  <si>
    <t xml:space="preserve">/mnt/Shield/Raiden/data/videos/2017-11-12_141353.cine</t>
  </si>
  <si>
    <t xml:space="preserve">/mnt/Shield/Raiden/data/videos/2017-11-12_141559.cine</t>
  </si>
  <si>
    <t xml:space="preserve">/mnt/Shield/Raiden/data/videos/2017-11-12_141723.cine</t>
  </si>
  <si>
    <t xml:space="preserve">/mnt/Shield/Raiden/data/videos/2017-11-12_141742.cine</t>
  </si>
  <si>
    <t xml:space="preserve">Ev. Posterior</t>
  </si>
  <si>
    <t xml:space="preserve">leaders</t>
  </si>
  <si>
    <t xml:space="preserve">/mnt/Shield/Raiden/data/videos/2017-11-12_142637.cine</t>
  </si>
  <si>
    <t xml:space="preserve">/mnt/Shield/Raiden/data/videos/2017-11-12_144532.cine</t>
  </si>
  <si>
    <t xml:space="preserve">/mnt/Shield/Raiden/data/videos/2017-11-12_145200.cine</t>
  </si>
  <si>
    <t xml:space="preserve">/mnt/Shield/Raiden/data/videos/2017-11-12_145335.cine</t>
  </si>
  <si>
    <t xml:space="preserve">/mnt/Shield/Raiden/data/videos/2017-11-13_131048.cine</t>
  </si>
  <si>
    <t xml:space="preserve">/mnt/Shield/Raiden/data/videos/2017-11-13_133148.cine</t>
  </si>
  <si>
    <t xml:space="preserve">/mnt/Shield/Raiden/data/videos/2017-11-14_195052.cine</t>
  </si>
  <si>
    <t xml:space="preserve">/mnt/Shield/Raiden/data/videos/2017-11-14_195429.cine</t>
  </si>
  <si>
    <t xml:space="preserve">/mnt/Shield/Raiden/data/videos/2017-11-14_200123.cine</t>
  </si>
  <si>
    <t xml:space="preserve">/mnt/Shield/Raiden/data/videos/2017-11-14_200250.cine</t>
  </si>
  <si>
    <t xml:space="preserve">/mnt/Shield/Raiden/data/videos/2017-11-14_200308.cine</t>
  </si>
  <si>
    <t xml:space="preserve">/mnt/Shield/Raiden/data/videos/2017-11-14_200331.cine</t>
  </si>
  <si>
    <t xml:space="preserve">/mnt/Shield/Raiden/data/videos/2017-11-14_200513.cine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</si>
  <si>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</si>
  <si>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</si>
  <si>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</si>
  <si>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</si>
  <si>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/mnt/Shield/Raiden/data/videos/2017-11-14_200626.cine</t>
  </si>
  <si>
    <t xml:space="preserve">/mnt/Shield/Raiden/data/videos/2017-11-14_200903.cine</t>
  </si>
  <si>
    <t xml:space="preserve">/mnt/Shield/Raiden/data/videos/2017-11-14_201520.cine</t>
  </si>
  <si>
    <t xml:space="preserve">/mnt/Shield/Raiden/data/videos/2017-11-14_201549.cine</t>
  </si>
  <si>
    <t xml:space="preserve">/mnt/Shield/Raiden/data/videos/2017-11-14_201745.cine</t>
  </si>
  <si>
    <t xml:space="preserve">/mnt/Shield/Raiden/data/videos/2017-11-14_201843.cine</t>
  </si>
  <si>
    <t xml:space="preserve">/mnt/Shield/Raiden/data/videos/2017-11-14_201907.cine</t>
  </si>
  <si>
    <t xml:space="preserve">/mnt/Shield/Raiden/data/videos/2017-11-14_201939.cine</t>
  </si>
  <si>
    <t xml:space="preserve">/mnt/Shield/Raiden/data/videos/2017-11-14_201953.cine</t>
  </si>
  <si>
    <t xml:space="preserve">/mnt/Shield/Raiden/data/videos/2017-11-14_202011.cine</t>
  </si>
  <si>
    <t xml:space="preserve">/mnt/Shield/Raiden/data/videos/2017-11-14_202038.cine</t>
  </si>
  <si>
    <t xml:space="preserve">/mnt/Shield/Raiden/data/videos/2017-11-14_202231.cine</t>
  </si>
  <si>
    <t xml:space="preserve">High chi square 2.7 and ellipse showing its not the same stroke</t>
  </si>
  <si>
    <t xml:space="preserve">/mnt/Shield/Raiden/data/videos/2017-11-14_202407.cine</t>
  </si>
  <si>
    <t xml:space="preserve">/mnt/Shield/Raiden/data/videos/2017-11-14_202446.cine</t>
  </si>
  <si>
    <t xml:space="preserve">20:24:47.100</t>
  </si>
  <si>
    <t xml:space="preserve">Taken detection out. Time not exaclty the same and its 8km off</t>
  </si>
  <si>
    <t xml:space="preserve">/mnt/Shield/Raiden/data/videos/2017-11-14_202522.cine</t>
  </si>
  <si>
    <t xml:space="preserve">/mnt/Shield/Raiden/data/videos/2017-11-14_202550.cine</t>
  </si>
  <si>
    <t xml:space="preserve">LDN coordinates off with this entry</t>
  </si>
  <si>
    <t xml:space="preserve">/mnt/Shield/Raiden/data/videos/2017-11-14_202735.cine</t>
  </si>
  <si>
    <t xml:space="preserve">/mnt/Shield/Raiden/data/videos/2017-11-14_202834.cine</t>
  </si>
  <si>
    <t xml:space="preserve">20:28:35.709</t>
  </si>
  <si>
    <t xml:space="preserve">/mnt/Shield/Raiden/data/videos/2017-11-17_201349.cine</t>
  </si>
  <si>
    <t xml:space="preserve">/mnt/Shield/Raiden/data/videos/2017-11-22_144117.cine</t>
  </si>
  <si>
    <t xml:space="preserve">/mnt/Shield/Raiden/data/videos/2017-11-22_144155.cine</t>
  </si>
  <si>
    <t xml:space="preserve">/mnt/Shield/Raiden/data/videos/2017-11-24_162501.cine</t>
  </si>
  <si>
    <t xml:space="preserve">/mnt/Shield/Raiden/data/videos/2017-11-24_164120.cine</t>
  </si>
  <si>
    <t xml:space="preserve">/mnt/Shield/Raiden/data/videos/2017-11-24_170043.cine</t>
  </si>
  <si>
    <t xml:space="preserve">brixton- two positive triggers at 260</t>
  </si>
  <si>
    <t xml:space="preserve">17:00:43.260</t>
  </si>
  <si>
    <t xml:space="preserve">/mnt/Shield/Raiden/data/videos/2017-11-24_170129.cine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</si>
  <si>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</si>
  <si>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</si>
  <si>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</si>
  <si>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</si>
  <si>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/mnt/Shield/Raiden/data/videos/2017-11-24_170421.cine</t>
  </si>
  <si>
    <t xml:space="preserve">Brixton-awesome</t>
  </si>
  <si>
    <t xml:space="preserve">/mnt/Shield/Raiden/data/videos/2017-11-24_170721.cine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</si>
  <si>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</si>
  <si>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</si>
  <si>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</si>
  <si>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</si>
  <si>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/mnt/Shield/Raiden/data/videos/2017-11-24_171235.cine</t>
  </si>
  <si>
    <t xml:space="preserve">/mnt/Shield/Raiden/data/videos/2017-11-24_171843.cine</t>
  </si>
  <si>
    <t xml:space="preserve">Far south of the city</t>
  </si>
  <si>
    <t xml:space="preserve">Small ICC</t>
  </si>
  <si>
    <t xml:space="preserve">/mnt/Shield/Raiden/data/videos/2017-11-29_151911.cine</t>
  </si>
  <si>
    <t xml:space="preserve">/mnt/Shield/Raiden/data/videos/2017-11-29_152042.cine</t>
  </si>
  <si>
    <t xml:space="preserve">/mnt/Shield/Raiden/data/videos/2017-11-29_152139.cine</t>
  </si>
  <si>
    <t xml:space="preserve">brightness on the screen and no channel visible</t>
  </si>
  <si>
    <t xml:space="preserve">/mnt/Shield/Raiden/data/videos/2017-11-29_152304.cine</t>
  </si>
  <si>
    <t xml:space="preserve">somebrightness but not all screen</t>
  </si>
  <si>
    <t xml:space="preserve">/mnt/Shield/Raiden/data/videos/2017-11-29_153027.cine</t>
  </si>
  <si>
    <t xml:space="preserve">/mnt/Shield/Raiden/data/videos/2017-11-29_153735.cine</t>
  </si>
  <si>
    <t xml:space="preserve">/mnt/Shield/Raiden/data/videos/2017-11-29_154423.cine</t>
  </si>
  <si>
    <t xml:space="preserve">Sentech - positive trigger at 388</t>
  </si>
  <si>
    <t xml:space="preserve">15:44:23.388</t>
  </si>
  <si>
    <t xml:space="preserve">/mnt/Shield/Raiden/data/videos/2017-11-29_154651.cine</t>
  </si>
  <si>
    <t xml:space="preserve">15:46:51.678</t>
  </si>
  <si>
    <t xml:space="preserve">-26.1867</t>
  </si>
  <si>
    <t xml:space="preserve">28.0494</t>
  </si>
  <si>
    <t xml:space="preserve">/mnt/Shield/Raiden/data/videos/2017-11-29_160413.cine</t>
  </si>
  <si>
    <t xml:space="preserve">/mnt/Shield/Raiden/data/videos/2017-11-29_172409.cine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</si>
  <si>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</si>
  <si>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</si>
  <si>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</si>
  <si>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</si>
  <si>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/mnt/Shield/Raiden/data/videos/2017-11-29_174546.cine</t>
  </si>
  <si>
    <t xml:space="preserve">/mnt/Shield/Raiden/data/videos/2017-11-29_175302.cine</t>
  </si>
  <si>
    <t xml:space="preserve">/mnt/Shield/Raiden/data/videos/2017-11-29_175509.cine</t>
  </si>
  <si>
    <t xml:space="preserve">/mnt/Shield/Raiden/data/videos/2017-11-29_175839.cine</t>
  </si>
  <si>
    <t xml:space="preserve">/mnt/Shield/Raiden/data/videos/2017-11-29_183519.cine</t>
  </si>
  <si>
    <t xml:space="preserve">/mnt/Shield/Raiden/data/videos/2017-11-29_184256.cine</t>
  </si>
  <si>
    <t xml:space="preserve">/mnt/Shield/Raiden/data/videos/2017-11-29_184439.cine</t>
  </si>
  <si>
    <t xml:space="preserve">18:44:39.426</t>
  </si>
  <si>
    <t xml:space="preserve">-26.1535</t>
  </si>
  <si>
    <t xml:space="preserve">27.9291</t>
  </si>
  <si>
    <t xml:space="preserve">/mnt/Shield/Raiden/data/videos/2017-11-29_184655.cine</t>
  </si>
  <si>
    <t xml:space="preserve">/mnt/Shield/Raiden/data/videos/2017-11-29_184955.cine</t>
  </si>
  <si>
    <t xml:space="preserve">/mnt/Shield/Raiden/data/videos/2017-12-01_143913.cine</t>
  </si>
  <si>
    <t xml:space="preserve">/mnt/Shield/Raiden/data/videos/2017-12-01_144550.cine</t>
  </si>
  <si>
    <t xml:space="preserve">14:45:50.361</t>
  </si>
  <si>
    <t xml:space="preserve">-26.2026</t>
  </si>
  <si>
    <t xml:space="preserve">28.0352</t>
  </si>
  <si>
    <t xml:space="preserve">/mnt/Shield/Raiden/data/videos/2017-12-01_144651.cine</t>
  </si>
  <si>
    <t xml:space="preserve">/mnt/Shield/Raiden/data/videos/2017-12-01_145010.cine</t>
  </si>
  <si>
    <t xml:space="preserve">/mnt/Shield/Raiden/data/videos/2017-12-01_145113.cine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</si>
  <si>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</si>
  <si>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</si>
  <si>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</si>
  <si>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</si>
  <si>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/mnt/Shield/Raiden/data/videos/2017-12-01_145301.cine</t>
  </si>
  <si>
    <t xml:space="preserve">Ponte</t>
  </si>
  <si>
    <t xml:space="preserve">/mnt/Shield/Raiden/data/videos/2017-12-01_145506.cine</t>
  </si>
  <si>
    <t xml:space="preserve">Small M</t>
  </si>
  <si>
    <t xml:space="preserve">Return stroke not detected</t>
  </si>
  <si>
    <t xml:space="preserve">/mnt/Shield/Raiden/data/videos/2017-12-01_150557.cine</t>
  </si>
  <si>
    <t xml:space="preserve">/mnt/Shield/Raiden/data/videos/2017-12-01_151654.cine</t>
  </si>
  <si>
    <t xml:space="preserve">/mnt/Shield/Raiden/data/videos/2017-12-03_185220.cine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</si>
  <si>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</si>
  <si>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</si>
  <si>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</si>
  <si>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</si>
  <si>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M_up</t>
  </si>
  <si>
    <t xml:space="preserve">/mnt/Shield/Raiden/data/videos/2017-12-03_190229.cine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</si>
  <si>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</si>
  <si>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</si>
  <si>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</si>
  <si>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</si>
  <si>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</si>
  <si>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/mnt/Shield/Raiden/data/videos/2017-12-03_191042.cine</t>
  </si>
  <si>
    <t xml:space="preserve">/mnt/Shield/Raiden/data/videos/2017-12-03_191359.cine</t>
  </si>
  <si>
    <t xml:space="preserve">Dual entry in LDN at 300 but not in video</t>
  </si>
  <si>
    <t xml:space="preserve">/mnt/Shield/Raiden/data/videos/2018-01-05_181740.cine</t>
  </si>
  <si>
    <t xml:space="preserve">Check GPS on video</t>
  </si>
  <si>
    <t xml:space="preserve">/mnt/Shield/Raiden/data/videos/2018-01-09_134619.cine</t>
  </si>
  <si>
    <t xml:space="preserve">/mnt/Shield/Raiden/data/videos/2018-01-15_181722.cine</t>
  </si>
  <si>
    <t xml:space="preserve">/mnt/Shield/Raiden/data/videos/2018-01-15_181850.cine</t>
  </si>
  <si>
    <t xml:space="preserve">/mnt/Shield/Raiden/data/videos/2018-01-15_182013.cine</t>
  </si>
  <si>
    <t xml:space="preserve">A lot of activity to the right of the camera</t>
  </si>
  <si>
    <t xml:space="preserve">/mnt/Shield/Raiden/data/videos/2018-01-15_182206.cine</t>
  </si>
  <si>
    <t xml:space="preserve">/mnt/Shield/Raiden/data/videos/2018-01-15_182257.cine</t>
  </si>
  <si>
    <t xml:space="preserve">/mnt/Shield/Raiden/data/videos/2018-01-15_182421.cine</t>
  </si>
  <si>
    <t xml:space="preserve">/mnt/Shield/Raiden/data/videos/2018-01-15_182524.cine</t>
  </si>
  <si>
    <t xml:space="preserve">/mnt/Shield/Raiden/data/videos/2018-01-15_182632.cine</t>
  </si>
  <si>
    <t xml:space="preserve">/mnt/Shield/Raiden/data/videos/2018-01-15_182656.cine</t>
  </si>
  <si>
    <t xml:space="preserve">Cool Cloud activity after- ADD</t>
  </si>
  <si>
    <t xml:space="preserve">/mnt/Shield/Raiden/data/videos/2018-01-15_183018.cine</t>
  </si>
  <si>
    <t xml:space="preserve">CRAZY!!!</t>
  </si>
  <si>
    <t xml:space="preserve">/mnt/Shield/Raiden/data/videos/2018-01-15_183111.cine</t>
  </si>
  <si>
    <t xml:space="preserve">/mnt/Shield/Raiden/data/videos/2018-01-15_183142.cine</t>
  </si>
  <si>
    <t xml:space="preserve">/mnt/Shield/Raiden/data/videos/2018-01-15_183258.cine</t>
  </si>
  <si>
    <t xml:space="preserve">Seems like the correct strike point???? 8km problem</t>
  </si>
  <si>
    <t xml:space="preserve">/mnt/Shield/Raiden/data/videos/2018-01-15_183704.cine</t>
  </si>
  <si>
    <t xml:space="preserve">/mnt/Shield/Raiden/data/videos/2018-01-15_185101.cine</t>
  </si>
  <si>
    <t xml:space="preserve">/mnt/Shield/Raiden/data/videos/2018-01-23_214933.cine</t>
  </si>
  <si>
    <t xml:space="preserve">/mnt/Shield/Raiden/data/videos/2018-01-23_215721.cine</t>
  </si>
  <si>
    <t xml:space="preserve">attached at B1B2 </t>
  </si>
  <si>
    <t xml:space="preserve">/mnt/Shield/Raiden/data/videos/2018-01-24_181620.cine</t>
  </si>
  <si>
    <t xml:space="preserve">/mnt/Shield/Raiden/data/videos/2018-01-24_181823.cine</t>
  </si>
  <si>
    <t xml:space="preserve">/mnt/Shield/Raiden/data/videos/2018-01-24_182048.cine</t>
  </si>
  <si>
    <t xml:space="preserve">Slow intensification on the channel. Leaders nice to see but no ground contact</t>
  </si>
  <si>
    <t xml:space="preserve">/mnt/Shield/Raiden/data/videos/2018-01-24_183248.cine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</si>
  <si>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</si>
  <si>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</si>
  <si>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</si>
  <si>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</si>
  <si>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/mnt/Shield/Raiden/data/videos/2018-02-03_181423.cine</t>
  </si>
  <si>
    <t xml:space="preserve">/mnt/Shield/Raiden/data/videos/2018-02-03_181543.cine</t>
  </si>
  <si>
    <t xml:space="preserve">/mnt/Shield/Raiden/data/videos/2018-02-03_182102.cine</t>
  </si>
  <si>
    <t xml:space="preserve">/mnt/Shield/Raiden/data/videos/2018-02-03_182233.cine</t>
  </si>
  <si>
    <t xml:space="preserve">/mnt/Shield/Raiden/data/videos/2018-02-03_182345.cine</t>
  </si>
  <si>
    <t xml:space="preserve">/mnt/Shield/Raiden/data/videos/2018-02-03_182903.cine</t>
  </si>
  <si>
    <t xml:space="preserve">/mnt/Shield/Raiden/data/videos/2018-02-03_184451.cine</t>
  </si>
  <si>
    <t xml:space="preserve">/mnt/Shield/Raiden/data/videos/2018-02-06_140405.cine</t>
  </si>
  <si>
    <t xml:space="preserve">not so strong Stroke</t>
  </si>
  <si>
    <t xml:space="preserve">no video</t>
  </si>
  <si>
    <t xml:space="preserve">/mnt/Shield/Raiden/data/videos/2018-02-06_140812.cine</t>
  </si>
  <si>
    <t xml:space="preserve">2 leaders almost at the ground level but no Stroke</t>
  </si>
  <si>
    <t xml:space="preserve">/mnt/Shield/Raiden/data/videos/2018-02-06_140928.cine</t>
  </si>
  <si>
    <t xml:space="preserve">Stroke at the second channel </t>
  </si>
  <si>
    <t xml:space="preserve">/mnt/Shield/Raiden/data/videos/2018-02-06_141119.cine</t>
  </si>
  <si>
    <t xml:space="preserve">/mnt/Shield/Raiden/data/videos/2018-02-06_141454.cine</t>
  </si>
  <si>
    <t xml:space="preserve">/mnt/Shield/Raiden/data/videos/2018-02-06_142407.cine</t>
  </si>
  <si>
    <t xml:space="preserve">New entry. Check if Ms</t>
  </si>
  <si>
    <t xml:space="preserve">/mnt/Shield/Raiden/data/videos/2018-02-06_142806.cine</t>
  </si>
  <si>
    <t xml:space="preserve">/mnt/Shield/Raiden/data/videos/2018-02-06_143004.cine</t>
  </si>
  <si>
    <t xml:space="preserve">Big ellipse-low current-low sensors</t>
  </si>
  <si>
    <t xml:space="preserve">/mnt/Shield/Raiden/data/videos/2018-02-06_143242.cine</t>
  </si>
  <si>
    <t xml:space="preserve">/mnt/Shield/Raiden/data/videos/2018-02-06_143445.cine</t>
  </si>
  <si>
    <t xml:space="preserve">/mnt/Shield/Raiden/data/videos/2018-02-06_143550.cine</t>
  </si>
  <si>
    <t xml:space="preserve">/mnt/Shield/Raiden/data/videos/2018-02-06_145924.cine</t>
  </si>
  <si>
    <t xml:space="preserve">/mnt/Shield/Raiden/data/videos/2018-03-31_182952.cine</t>
  </si>
  <si>
    <t xml:space="preserve">Beginning of leader visisble. Clear return stroke but out of view.</t>
  </si>
  <si>
    <t xml:space="preserve">/mnt/Shield/Raiden/data/videos/2018-11-01_120900.cine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</si>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</sst>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MMDDHHMMSS"/>
    <numFmt numFmtId="166" formatCode="General"/>
    <numFmt numFmtId="167" formatCode="0"/>
    <numFmt numFmtId="168" formatCode="&quot;TRUE&quot;;&quot;TRUE&quot;;&quot;FALSE&quot;"/>
    <numFmt numFmtId="169" formatCode="0000"/>
    <numFmt numFmtId="170" formatCode="000"/>
    <numFmt numFmtId="171" formatCode="0.0000"/>
    <numFmt numFmtId="172" formatCode="0.00"/>
    <numFmt numFmtId="173" formatCode="0.0"/>
    <numFmt numFmtId="174" formatCode="@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1"/>
      <color rgb="FF000000"/>
      <name val="OpenSymbol"/>
      <family val="0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ED1C24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ED1C24"/>
        <bgColor rgb="FFFF0000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D9D9D9"/>
      </left>
      <right style="thin">
        <color rgb="FFD9D9D9"/>
      </right>
      <top/>
      <bottom style="medium"/>
      <diagonal/>
    </border>
    <border diagonalUp="false" diagonalDown="false">
      <left/>
      <right style="thin">
        <color rgb="FFD9D9D9"/>
      </right>
      <top/>
      <bottom style="medium"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0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Explanatory Tex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B7DEE8"/>
      <rgbColor rgb="FFFCE4D6"/>
      <rgbColor rgb="FFB3A2C7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1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2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3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4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5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>
      <xdr:nvSpPr>
        <xdr:cNvPr id="6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C@179" TargetMode="External"/><Relationship Id="rId2" Type="http://schemas.openxmlformats.org/officeDocument/2006/relationships/hyperlink" Target="mailto:V@%20172" TargetMode="External"/><Relationship Id="rId3" Type="http://schemas.openxmlformats.org/officeDocument/2006/relationships/hyperlink" Target="mailto:V@%20411" TargetMode="External"/><Relationship Id="rId4" Type="http://schemas.openxmlformats.org/officeDocument/2006/relationships/hyperlink" Target="mailto:recoil@%2043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2" width="22.69"/>
    <col collapsed="false" customWidth="true" hidden="false" outlineLevel="0" max="3" min="3" style="1" width="15.19"/>
    <col collapsed="false" customWidth="true" hidden="false" outlineLevel="0" max="9" min="4" style="1" width="11"/>
    <col collapsed="false" customWidth="true" hidden="false" outlineLevel="0" max="10" min="10" style="1" width="14"/>
    <col collapsed="false" customWidth="true" hidden="false" outlineLevel="0" max="11" min="11" style="1" width="18.81"/>
    <col collapsed="false" customWidth="true" hidden="false" outlineLevel="0" max="12" min="12" style="1" width="11"/>
    <col collapsed="false" customWidth="true" hidden="false" outlineLevel="0" max="13" min="13" style="1" width="18.5"/>
    <col collapsed="false" customWidth="true" hidden="false" outlineLevel="0" max="25" min="14" style="1" width="11"/>
    <col collapsed="false" customWidth="true" hidden="false" outlineLevel="0" max="26" min="26" style="1" width="57"/>
    <col collapsed="false" customWidth="true" hidden="false" outlineLevel="0" max="27" min="27" style="1" width="11"/>
    <col collapsed="false" customWidth="true" hidden="false" outlineLevel="0" max="28" min="28" style="1" width="22.81"/>
    <col collapsed="false" customWidth="true" hidden="false" outlineLevel="0" max="1025" min="29" style="1" width="11"/>
  </cols>
  <sheetData>
    <row r="1" customFormat="false" ht="15.7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.7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.7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1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1" t="e">
        <f aca="false">IF(#REF!=#REF!,IF(K3="Stroke",IF(K4="Stroke",IF(#REF!=#REF!,IF(Q3=Q4,IF((J4-J3)&lt;0,1000+J4-J3-O3,J4-J3-O3),""),""),""),""),"")</f>
        <v>#REF!</v>
      </c>
      <c r="Q3" s="1" t="n">
        <v>1</v>
      </c>
      <c r="R3" s="1" t="e">
        <f aca="false">IF(#REF!&lt;&gt;#REF!,COUNTIFS($M$2:$M$988,$M$2,$C$2:$C$988,#REF!),"")</f>
        <v>#REF!</v>
      </c>
      <c r="S3" s="1" t="e">
        <f aca="false">IF(R3&lt;&gt;"",IF(R3=1,"",COUNTIFS($Q$2:$Q$988,"&gt;40",$C$2:$C$988,#REF!)),"")</f>
        <v>#REF!</v>
      </c>
      <c r="V3" s="7"/>
      <c r="W3" s="7"/>
      <c r="X3" s="7"/>
      <c r="Y3" s="7"/>
    </row>
    <row r="4" customFormat="false" ht="15.75" hidden="false" customHeight="false" outlineLevel="0" collapsed="false">
      <c r="A4" s="1" t="n">
        <f aca="false">I4+(H4*60)+(G4*3600)</f>
        <v>53914</v>
      </c>
      <c r="B4" s="2" t="str">
        <f aca="false">CONCATENATE(D4,E4,F4,G4,H4,I4)</f>
        <v>201725145834</v>
      </c>
      <c r="C4" s="1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1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1" t="e">
        <f aca="false">IF(#REF!=#REF!,IF(K4="Stroke",IF(K5="Stroke",IF(#REF!=#REF!,IF(Q4=Q5,IF((J5-J4)&lt;0,1000+J5-J4-O4,J5-J4-O4),""),""),""),""),"")</f>
        <v>#REF!</v>
      </c>
      <c r="Q4" s="1" t="n">
        <v>1</v>
      </c>
      <c r="R4" s="1" t="e">
        <f aca="false">IF(#REF!&lt;&gt;#REF!,COUNTIFS($K$112:$K$1378,$K$112,#REF!,#REF!),"")</f>
        <v>#REF!</v>
      </c>
      <c r="S4" s="1" t="e">
        <f aca="false">IF(AND(#REF!&lt;&gt;#REF!,#REF!=#REF!,M4="positive",M5="negative"),1,"")</f>
        <v>#REF!</v>
      </c>
      <c r="T4" s="1" t="e">
        <f aca="false">IF(AND(#REF!=#REF!,K:K="stroke",M:M="positive",S4&lt;&gt;"1"),1,"")</f>
        <v>#REF!</v>
      </c>
      <c r="U4" s="1" t="e">
        <f aca="false">IF((AND(R4&lt;&gt;"",W4&lt;&gt;1,K:K="stroke",M:M="negative",#REF!=#REF!)),IF(W4&lt;&gt;0,"",1),"")</f>
        <v>#REF!</v>
      </c>
      <c r="V4" s="1" t="e">
        <f aca="false">IF(R4="","",(SUM(S4:U4)+W4))</f>
        <v>#REF!</v>
      </c>
      <c r="W4" s="1" t="e">
        <f aca="false">IF(#REF!&lt;&gt;#REF!,COUNTIFS($K$112:$K$1378,"up",#REF!,#REF!),"")</f>
        <v>#REF!</v>
      </c>
      <c r="X4" s="1" t="e">
        <f aca="false">IF(#REF!&lt;&gt;#REF!,COUNTIFS($K$112:$K$1378,"SRS",#REF!,#REF!),"")</f>
        <v>#REF!</v>
      </c>
      <c r="Y4" s="1" t="e">
        <f aca="false">IF(R4&lt;&gt;"",IF(R4=1,"",COUNTIFS($O$112:$O$1378,"&gt;40",#REF!,#REF!)),"")</f>
        <v>#REF!</v>
      </c>
    </row>
    <row r="5" customFormat="false" ht="15.7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1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Q5" s="1" t="n">
        <v>1</v>
      </c>
      <c r="R5" s="1" t="e">
        <f aca="false">IF(#REF!&lt;&gt;#REF!,COUNTIFS($M$2:$M$988,$M$2,$C$2:$C$988,#REF!),"")</f>
        <v>#REF!</v>
      </c>
      <c r="S5" s="1" t="e">
        <f aca="false">IF(R5&lt;&gt;"",IF(R5=1,"",COUNTIFS($Q$2:$Q$988,"&gt;40",$C$2:$C$988,#REF!)),"")</f>
        <v>#REF!</v>
      </c>
      <c r="V5" s="7"/>
      <c r="W5" s="7"/>
      <c r="X5" s="7"/>
      <c r="Y5" s="7"/>
    </row>
    <row r="6" customFormat="false" ht="15.75" hidden="false" customHeight="false" outlineLevel="0" collapsed="false">
      <c r="A6" s="1" t="n">
        <f aca="false">I6+(H6*60)+(G6*3600)</f>
        <v>53914</v>
      </c>
      <c r="B6" s="2" t="str">
        <f aca="false">CONCATENATE(D6,E6,F6,G6,H6,I6)</f>
        <v>201725145834</v>
      </c>
      <c r="C6" s="1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1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1" t="e">
        <f aca="false">IF(#REF!=#REF!,IF(K6="Stroke",IF(K7="Stroke",IF(#REF!=#REF!,IF(Q6=Q7,IF((J7-J6)&lt;0,1000+J7-J6-O6,J7-J6-O6),""),""),""),""),"")</f>
        <v>#REF!</v>
      </c>
      <c r="Q6" s="1" t="n">
        <v>1</v>
      </c>
      <c r="R6" s="1" t="e">
        <f aca="false">IF(#REF!&lt;&gt;#REF!,COUNTIFS($K$112:$K$1378,$K$112,#REF!,#REF!),"")</f>
        <v>#REF!</v>
      </c>
      <c r="S6" s="1" t="e">
        <f aca="false">IF(AND(#REF!&lt;&gt;#REF!,#REF!=#REF!,M6="positive",M7="negative"),1,"")</f>
        <v>#REF!</v>
      </c>
      <c r="T6" s="1" t="e">
        <f aca="false">IF(AND(#REF!=#REF!,K:K="stroke",M:M="positive",S6&lt;&gt;"1"),1,"")</f>
        <v>#REF!</v>
      </c>
      <c r="U6" s="1" t="e">
        <f aca="false">IF((AND(R6&lt;&gt;"",W6&lt;&gt;1,K:K="stroke",M:M="negative",#REF!=#REF!)),IF(W6&lt;&gt;0,"",1),"")</f>
        <v>#REF!</v>
      </c>
      <c r="V6" s="1" t="e">
        <f aca="false">IF(R6="","",(SUM(S6:U6)+W6))</f>
        <v>#REF!</v>
      </c>
      <c r="W6" s="1" t="e">
        <f aca="false">IF(#REF!&lt;&gt;#REF!,COUNTIFS($K$112:$K$1378,"up",#REF!,#REF!),"")</f>
        <v>#REF!</v>
      </c>
      <c r="X6" s="1" t="e">
        <f aca="false">IF(#REF!&lt;&gt;#REF!,COUNTIFS($K$112:$K$1378,"SRS",#REF!,#REF!),"")</f>
        <v>#REF!</v>
      </c>
      <c r="Y6" s="1" t="e">
        <f aca="false">IF(R6&lt;&gt;"",IF(R6=1,"",COUNTIFS($O$112:$O$1378,"&gt;40",#REF!,#REF!)),"")</f>
        <v>#REF!</v>
      </c>
    </row>
    <row r="7" customFormat="false" ht="15.7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1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 aca="false">IF(#REF!&lt;&gt;#REF!,COUNTIFS($M$2:$M$988,$M$2,$C$2:$C$988,#REF!),"")</f>
        <v>#REF!</v>
      </c>
      <c r="S7" s="1" t="e">
        <f aca="false">IF(R7&lt;&gt;"",IF(R7=1,"",COUNTIFS($Q$2:$Q$988,"&gt;40",$C$2:$C$988,#REF!)),"")</f>
        <v>#REF!</v>
      </c>
      <c r="V7" s="7"/>
      <c r="W7" s="7"/>
      <c r="X7" s="7"/>
      <c r="Y7" s="7"/>
    </row>
    <row r="8" s="5" customFormat="true" ht="15.75" hidden="false" customHeight="false" outlineLevel="0" collapsed="false">
      <c r="A8" s="1" t="n">
        <f aca="false">I8+(H8*60)+(G8*3600)</f>
        <v>53914</v>
      </c>
      <c r="B8" s="2" t="str">
        <f aca="false">CONCATENATE(D8,E8,F8,G8,H8,I8)</f>
        <v>201725145834</v>
      </c>
      <c r="C8" s="1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1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 aca="false">IF(#REF!=#REF!,IF(K8="Stroke",IF(K9="Stroke",IF(#REF!=#REF!,IF(Q8=Q9,IF((J9-J8)&lt;0,1000+J9-J8-O8,J9-J8-O8),""),""),""),""),"")</f>
        <v>#REF!</v>
      </c>
      <c r="Q8" s="1"/>
      <c r="R8" s="1" t="e">
        <f aca="false">IF(#REF!&lt;&gt;#REF!,COUNTIFS($K$112:$K$1378,$K$112,#REF!,#REF!),"")</f>
        <v>#REF!</v>
      </c>
      <c r="S8" s="1" t="e">
        <f aca="false">IF(AND(#REF!&lt;&gt;#REF!,#REF!=#REF!,M8="positive",M9="negative"),1,"")</f>
        <v>#REF!</v>
      </c>
      <c r="T8" s="1" t="e">
        <f aca="false">IF(AND(#REF!=#REF!,K:K="stroke",M:M="positive",S8&lt;&gt;"1"),1,"")</f>
        <v>#REF!</v>
      </c>
      <c r="U8" s="1" t="e">
        <f aca="false">IF((AND(R8&lt;&gt;"",W8&lt;&gt;1,K:K="stroke",M:M="negative",#REF!=#REF!)),IF(W8&lt;&gt;0,"",1),"")</f>
        <v>#REF!</v>
      </c>
      <c r="V8" s="1" t="e">
        <f aca="false">IF(R8="","",(SUM(S8:U8)+W8))</f>
        <v>#REF!</v>
      </c>
      <c r="W8" s="1" t="e">
        <f aca="false">IF(#REF!&lt;&gt;#REF!,COUNTIFS($K$112:$K$1378,"up",#REF!,#REF!),"")</f>
        <v>#REF!</v>
      </c>
      <c r="X8" s="1" t="e">
        <f aca="false">IF(#REF!&lt;&gt;#REF!,COUNTIFS($K$112:$K$1378,"SRS",#REF!,#REF!),"")</f>
        <v>#REF!</v>
      </c>
      <c r="Y8" s="1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.7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1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 aca="false">IF(#REF!&lt;&gt;#REF!,COUNTIFS($M$2:$M$988,$M$2,$C$2:$C$988,#REF!),"")</f>
        <v>#REF!</v>
      </c>
      <c r="S9" s="1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.75" hidden="false" customHeight="false" outlineLevel="0" collapsed="false">
      <c r="A10" s="1" t="n">
        <f aca="false">I10+(H10*60)+(G10*3600)</f>
        <v>53914</v>
      </c>
      <c r="B10" s="2" t="str">
        <f aca="false">CONCATENATE(D10,E10,F10,G10,H10,I10)</f>
        <v>201725145834</v>
      </c>
      <c r="C10" s="1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1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 aca="false">IF(#REF!=#REF!,IF(K10="Stroke",IF(K11="Stroke",IF(#REF!=#REF!,IF(Q10=Q11,IF((J11-J10)&lt;0,1000+J11-J10-O10,J11-J10-O10),""),""),""),""),"")</f>
        <v>#REF!</v>
      </c>
      <c r="Q10" s="1"/>
      <c r="R10" s="1" t="e">
        <f aca="false">IF(#REF!&lt;&gt;#REF!,COUNTIFS($K$112:$K$1378,$K$112,#REF!,#REF!),"")</f>
        <v>#REF!</v>
      </c>
      <c r="S10" s="1" t="e">
        <f aca="false">IF(AND(#REF!&lt;&gt;#REF!,#REF!=#REF!,M10="positive",M11="negative"),1,"")</f>
        <v>#REF!</v>
      </c>
      <c r="T10" s="1" t="e">
        <f aca="false">IF(AND(#REF!=#REF!,K:K="stroke",M:M="positive",S10&lt;&gt;"1"),1,"")</f>
        <v>#REF!</v>
      </c>
      <c r="U10" s="1" t="e">
        <f aca="false">IF((AND(R10&lt;&gt;"",W10&lt;&gt;1,K:K="stroke",M:M="negative",#REF!=#REF!)),IF(W10&lt;&gt;0,"",1),"")</f>
        <v>#REF!</v>
      </c>
      <c r="V10" s="1" t="e">
        <f aca="false">IF(R10="","",(SUM(S10:U10)+W10))</f>
        <v>#REF!</v>
      </c>
      <c r="W10" s="1" t="e">
        <f aca="false">IF(#REF!&lt;&gt;#REF!,COUNTIFS($K$112:$K$1378,"up",#REF!,#REF!),"")</f>
        <v>#REF!</v>
      </c>
      <c r="X10" s="1" t="e">
        <f aca="false">IF(#REF!&lt;&gt;#REF!,COUNTIFS($K$112:$K$1378,"SRS",#REF!,#REF!),"")</f>
        <v>#REF!</v>
      </c>
      <c r="Y10" s="1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.7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1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 aca="false">IF(#REF!=#REF!,IF(K11="Stroke",IF(K12="Stroke",IF(#REF!=#REF!,IF(Q11=Q12,IF((J12-J11)&lt;0,1000+J12-J11-O11,J12-J11-O11),""),""),""),""),"")</f>
        <v>#REF!</v>
      </c>
      <c r="Q11" s="1"/>
      <c r="R11" s="1" t="e">
        <f aca="false">IF(#REF!&lt;&gt;#REF!,COUNTIFS($M$2:$M$988,$M$2,$C$2:$C$988,#REF!),"")</f>
        <v>#REF!</v>
      </c>
      <c r="S11" s="1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.75" hidden="false" customHeight="false" outlineLevel="0" collapsed="false">
      <c r="A12" s="1" t="n">
        <f aca="false">I12+(H12*60)+(G12*3600)</f>
        <v>53914</v>
      </c>
      <c r="B12" s="2" t="str">
        <f aca="false">CONCATENATE(D12,E12,F12,G12,H12,I12)</f>
        <v>201725145834</v>
      </c>
      <c r="C12" s="1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1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 aca="false">IF(#REF!=#REF!,IF(K12="Stroke",IF(K13="Stroke",IF(#REF!=#REF!,IF(Q12=Q13,IF((J13-J12)&lt;0,1000+J13-J12-O12,J13-J12-O12),""),""),""),""),"")</f>
        <v>#REF!</v>
      </c>
      <c r="R12" s="1" t="e">
        <f aca="false">IF(#REF!&lt;&gt;#REF!,COUNTIFS($K$112:$K$1378,$K$112,#REF!,#REF!),"")</f>
        <v>#REF!</v>
      </c>
      <c r="S12" s="1" t="e">
        <f aca="false">IF(AND(#REF!&lt;&gt;#REF!,#REF!=#REF!,M12="positive",M13="negative"),1,"")</f>
        <v>#REF!</v>
      </c>
      <c r="T12" s="1" t="e">
        <f aca="false">IF(AND(#REF!=#REF!,K:K="stroke",M:M="positive",S12&lt;&gt;"1"),1,"")</f>
        <v>#REF!</v>
      </c>
      <c r="U12" s="1" t="e">
        <f aca="false">IF((AND(R12&lt;&gt;"",W12&lt;&gt;1,K:K="stroke",M:M="negative",#REF!=#REF!)),IF(W12&lt;&gt;0,"",1),"")</f>
        <v>#REF!</v>
      </c>
      <c r="V12" s="1" t="e">
        <f aca="false">IF(R12="","",(SUM(S12:U12)+W12))</f>
        <v>#REF!</v>
      </c>
      <c r="W12" s="1" t="e">
        <f aca="false">IF(#REF!&lt;&gt;#REF!,COUNTIFS($K$112:$K$1378,"up",#REF!,#REF!),"")</f>
        <v>#REF!</v>
      </c>
      <c r="X12" s="1" t="e">
        <f aca="false">IF(#REF!&lt;&gt;#REF!,COUNTIFS($K$112:$K$1378,"SRS",#REF!,#REF!),"")</f>
        <v>#REF!</v>
      </c>
      <c r="Y12" s="1" t="e">
        <f aca="false">IF(R12&lt;&gt;"",IF(R12=1,"",COUNTIFS($O$112:$O$1378,"&gt;40",#REF!,#REF!)),"")</f>
        <v>#REF!</v>
      </c>
    </row>
    <row r="13" customFormat="false" ht="15.7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.7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.7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.7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.7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.7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.7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.7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.7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1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1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1" t="e">
        <f aca="false">IF(#REF!&lt;&gt;#REF!,COUNTIFS($M$2:$M$988,$M$2,$C$2:$C$988,#REF!),"")</f>
        <v>#REF!</v>
      </c>
      <c r="S21" s="1" t="e">
        <f aca="false">IF(R21&lt;&gt;"",IF(R21=1,"",COUNTIFS($Q$2:$Q$988,"&gt;40",$C$2:$C$988,#REF!)),"")</f>
        <v>#REF!</v>
      </c>
      <c r="V21" s="7"/>
      <c r="W21" s="7"/>
      <c r="X21" s="7"/>
      <c r="Y21" s="7"/>
    </row>
    <row r="22" customFormat="false" ht="15.75" hidden="false" customHeight="false" outlineLevel="0" collapsed="false">
      <c r="A22" s="1" t="n">
        <f aca="false">I22+(H22*60)+(G22*3600)</f>
        <v>59753</v>
      </c>
      <c r="B22" s="2" t="str">
        <f aca="false">CONCATENATE(D22,E22,F22,G22,H22,I22)</f>
        <v>2017210163553</v>
      </c>
      <c r="C22" s="1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1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1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1" t="e">
        <f aca="false">IF(#REF!&lt;&gt;#REF!,COUNTIFS($K$112:$K$1378,$K$112,#REF!,#REF!),"")</f>
        <v>#REF!</v>
      </c>
      <c r="S22" s="1" t="e">
        <f aca="false">IF(AND(#REF!&lt;&gt;#REF!,#REF!=#REF!,M22="positive",M23="negative"),1,"")</f>
        <v>#REF!</v>
      </c>
      <c r="T22" s="1" t="e">
        <f aca="false">IF(AND(#REF!=#REF!,K:K="stroke",M:M="positive",S22&lt;&gt;"1"),1,"")</f>
        <v>#REF!</v>
      </c>
      <c r="U22" s="1" t="e">
        <f aca="false">IF((AND(R22&lt;&gt;"",W22&lt;&gt;1,K:K="stroke",M:M="negative",#REF!=#REF!)),IF(W22&lt;&gt;0,"",1),"")</f>
        <v>#REF!</v>
      </c>
      <c r="V22" s="1" t="e">
        <f aca="false">IF(R22="","",(SUM(S22:U22)+W22))</f>
        <v>#REF!</v>
      </c>
      <c r="W22" s="1" t="e">
        <f aca="false">IF(#REF!&lt;&gt;#REF!,COUNTIFS($K$112:$K$1378,"up",#REF!,#REF!),"")</f>
        <v>#REF!</v>
      </c>
      <c r="X22" s="1" t="e">
        <f aca="false">IF(#REF!&lt;&gt;#REF!,COUNTIFS($K$112:$K$1378,"SRS",#REF!,#REF!),"")</f>
        <v>#REF!</v>
      </c>
      <c r="Y22" s="1" t="e">
        <f aca="false">IF(R22&lt;&gt;"",IF(R22=1,"",COUNTIFS($O$112:$O$1378,"&gt;40",#REF!,#REF!)),"")</f>
        <v>#REF!</v>
      </c>
    </row>
    <row r="23" customFormat="false" ht="15.7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1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1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1" t="e">
        <f aca="false">IF(#REF!&lt;&gt;#REF!,COUNTIFS($M$2:$M$988,$M$2,$C$2:$C$988,#REF!),"")</f>
        <v>#REF!</v>
      </c>
      <c r="S23" s="1" t="e">
        <f aca="false">IF(R23&lt;&gt;"",IF(R23=1,"",COUNTIFS($Q$2:$Q$988,"&gt;40",$C$2:$C$988,#REF!)),"")</f>
        <v>#REF!</v>
      </c>
      <c r="V23" s="7"/>
      <c r="W23" s="7"/>
      <c r="X23" s="7"/>
      <c r="Y23" s="7"/>
    </row>
    <row r="24" customFormat="false" ht="15.75" hidden="false" customHeight="false" outlineLevel="0" collapsed="false">
      <c r="A24" s="1" t="n">
        <f aca="false">I24+(H24*60)+(G24*3600)</f>
        <v>59753</v>
      </c>
      <c r="B24" s="2" t="str">
        <f aca="false">CONCATENATE(D24,E24,F24,G24,H24,I24)</f>
        <v>2017210163553</v>
      </c>
      <c r="C24" s="1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1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1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1" t="e">
        <f aca="false">IF(#REF!&lt;&gt;#REF!,COUNTIFS($K$112:$K$1378,$K$112,#REF!,#REF!),"")</f>
        <v>#REF!</v>
      </c>
      <c r="S24" s="1" t="e">
        <f aca="false">IF(AND(#REF!&lt;&gt;#REF!,#REF!=#REF!,M24="positive",M25="negative"),1,"")</f>
        <v>#REF!</v>
      </c>
      <c r="T24" s="1" t="e">
        <f aca="false">IF(AND(#REF!=#REF!,K:K="stroke",M:M="positive",S24&lt;&gt;"1"),1,"")</f>
        <v>#REF!</v>
      </c>
      <c r="U24" s="1" t="e">
        <f aca="false">IF((AND(R24&lt;&gt;"",W24&lt;&gt;1,K:K="stroke",M:M="negative",#REF!=#REF!)),IF(W24&lt;&gt;0,"",1),"")</f>
        <v>#REF!</v>
      </c>
      <c r="V24" s="1" t="e">
        <f aca="false">IF(R24="","",(SUM(S24:U24)+W24))</f>
        <v>#REF!</v>
      </c>
      <c r="W24" s="1" t="e">
        <f aca="false">IF(#REF!&lt;&gt;#REF!,COUNTIFS($K$112:$K$1378,"up",#REF!,#REF!),"")</f>
        <v>#REF!</v>
      </c>
      <c r="X24" s="1" t="e">
        <f aca="false">IF(#REF!&lt;&gt;#REF!,COUNTIFS($K$112:$K$1378,"SRS",#REF!,#REF!),"")</f>
        <v>#REF!</v>
      </c>
      <c r="Y24" s="1" t="e">
        <f aca="false">IF(R24&lt;&gt;"",IF(R24=1,"",COUNTIFS($O$112:$O$1378,"&gt;40",#REF!,#REF!)),"")</f>
        <v>#REF!</v>
      </c>
    </row>
    <row r="25" customFormat="false" ht="15.7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1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1" t="e">
        <f aca="false">IF(#REF!&lt;&gt;#REF!,COUNTIFS($M$2:$M$988,$M$2,$C$2:$C$988,#REF!),"")</f>
        <v>#REF!</v>
      </c>
      <c r="S25" s="1" t="e">
        <f aca="false">IF(R25&lt;&gt;"",IF(R25=1,"",COUNTIFS($Q$2:$Q$988,"&gt;40",$C$2:$C$988,#REF!)),"")</f>
        <v>#REF!</v>
      </c>
      <c r="V25" s="7"/>
      <c r="W25" s="7"/>
      <c r="X25" s="7"/>
      <c r="Y25" s="7"/>
    </row>
    <row r="26" customFormat="false" ht="15.75" hidden="false" customHeight="false" outlineLevel="0" collapsed="false">
      <c r="A26" s="1" t="n">
        <f aca="false">I26+(H26*60)+(G26*3600)</f>
        <v>59753</v>
      </c>
      <c r="B26" s="2" t="str">
        <f aca="false">CONCATENATE(D26,E26,F26,G26,H26,I26)</f>
        <v>2017210163553</v>
      </c>
      <c r="C26" s="1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1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1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1" t="e">
        <f aca="false">IF(#REF!&lt;&gt;#REF!,COUNTIFS($K$112:$K$1378,$K$112,#REF!,#REF!),"")</f>
        <v>#REF!</v>
      </c>
      <c r="S26" s="1" t="e">
        <f aca="false">IF(AND(#REF!&lt;&gt;#REF!,#REF!=#REF!,M26="positive",M27="negative"),1,"")</f>
        <v>#REF!</v>
      </c>
      <c r="T26" s="1" t="e">
        <f aca="false">IF(AND(#REF!=#REF!,K:K="stroke",M:M="positive",S26&lt;&gt;"1"),1,"")</f>
        <v>#REF!</v>
      </c>
      <c r="U26" s="1" t="e">
        <f aca="false">IF((AND(R26&lt;&gt;"",W26&lt;&gt;1,K:K="stroke",M:M="negative",#REF!=#REF!)),IF(W26&lt;&gt;0,"",1),"")</f>
        <v>#REF!</v>
      </c>
      <c r="V26" s="1" t="e">
        <f aca="false">IF(R26="","",(SUM(S26:U26)+W26))</f>
        <v>#REF!</v>
      </c>
      <c r="W26" s="1" t="e">
        <f aca="false">IF(#REF!&lt;&gt;#REF!,COUNTIFS($K$112:$K$1378,"up",#REF!,#REF!),"")</f>
        <v>#REF!</v>
      </c>
      <c r="X26" s="1" t="e">
        <f aca="false">IF(#REF!&lt;&gt;#REF!,COUNTIFS($K$112:$K$1378,"SRS",#REF!,#REF!),"")</f>
        <v>#REF!</v>
      </c>
      <c r="Y26" s="1" t="e">
        <f aca="false">IF(R26&lt;&gt;"",IF(R26=1,"",COUNTIFS($O$112:$O$1378,"&gt;40",#REF!,#REF!)),"")</f>
        <v>#REF!</v>
      </c>
    </row>
    <row r="27" customFormat="false" ht="15.7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1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1" t="e">
        <f aca="false">IF(#REF!&lt;&gt;#REF!,COUNTIFS($M$2:$M$988,$M$2,$C$2:$C$988,#REF!),"")</f>
        <v>#REF!</v>
      </c>
      <c r="S27" s="1" t="e">
        <f aca="false">IF(R27&lt;&gt;"",IF(R27=1,"",COUNTIFS($Q$2:$Q$988,"&gt;40",$C$2:$C$988,#REF!)),"")</f>
        <v>#REF!</v>
      </c>
      <c r="V27" s="7"/>
      <c r="W27" s="7"/>
      <c r="X27" s="7"/>
      <c r="Y27" s="7"/>
    </row>
    <row r="28" customFormat="false" ht="15.75" hidden="false" customHeight="false" outlineLevel="0" collapsed="false">
      <c r="A28" s="1" t="n">
        <f aca="false">I28+(H28*60)+(G28*3600)</f>
        <v>59753</v>
      </c>
      <c r="B28" s="2" t="str">
        <f aca="false">CONCATENATE(D28,E28,F28,G28,H28,I28)</f>
        <v>2017210163553</v>
      </c>
      <c r="C28" s="1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1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1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1" t="e">
        <f aca="false">IF(#REF!&lt;&gt;#REF!,COUNTIFS($K$112:$K$1378,$K$112,#REF!,#REF!),"")</f>
        <v>#REF!</v>
      </c>
      <c r="S28" s="1" t="e">
        <f aca="false">IF(AND(#REF!&lt;&gt;#REF!,#REF!=#REF!,M28="positive",M29="negative"),1,"")</f>
        <v>#REF!</v>
      </c>
      <c r="T28" s="1" t="e">
        <f aca="false">IF(AND(#REF!=#REF!,K:K="stroke",M:M="positive",S28&lt;&gt;"1"),1,"")</f>
        <v>#REF!</v>
      </c>
      <c r="U28" s="1" t="e">
        <f aca="false">IF((AND(R28&lt;&gt;"",W28&lt;&gt;1,K:K="stroke",M:M="negative",#REF!=#REF!)),IF(W28&lt;&gt;0,"",1),"")</f>
        <v>#REF!</v>
      </c>
      <c r="V28" s="1" t="e">
        <f aca="false">IF(R28="","",(SUM(S28:U28)+W28))</f>
        <v>#REF!</v>
      </c>
      <c r="W28" s="1" t="e">
        <f aca="false">IF(#REF!&lt;&gt;#REF!,COUNTIFS($K$112:$K$1378,"up",#REF!,#REF!),"")</f>
        <v>#REF!</v>
      </c>
      <c r="X28" s="1" t="e">
        <f aca="false">IF(#REF!&lt;&gt;#REF!,COUNTIFS($K$112:$K$1378,"SRS",#REF!,#REF!),"")</f>
        <v>#REF!</v>
      </c>
      <c r="Y28" s="1" t="e">
        <f aca="false">IF(R28&lt;&gt;"",IF(R28=1,"",COUNTIFS($O$112:$O$1378,"&gt;40",#REF!,#REF!)),"")</f>
        <v>#REF!</v>
      </c>
    </row>
    <row r="29" customFormat="false" ht="15.7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1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1" t="e">
        <f aca="false">IF(#REF!&lt;&gt;#REF!,COUNTIFS($M$2:$M$988,$M$2,$C$2:$C$988,#REF!),"")</f>
        <v>#REF!</v>
      </c>
      <c r="S29" s="1" t="e">
        <f aca="false">IF(R29&lt;&gt;"",IF(R29=1,"",COUNTIFS($Q$2:$Q$988,"&gt;40",$C$2:$C$988,#REF!)),"")</f>
        <v>#REF!</v>
      </c>
      <c r="V29" s="7"/>
      <c r="W29" s="7"/>
      <c r="X29" s="7"/>
      <c r="Y29" s="7"/>
    </row>
    <row r="30" customFormat="false" ht="15.75" hidden="false" customHeight="false" outlineLevel="0" collapsed="false">
      <c r="A30" s="1" t="n">
        <f aca="false">I30+(H30*60)+(G30*3600)</f>
        <v>59753</v>
      </c>
      <c r="B30" s="2" t="str">
        <f aca="false">CONCATENATE(D30,E30,F30,G30,H30,I30)</f>
        <v>2017210163553</v>
      </c>
      <c r="C30" s="1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1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1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1" t="e">
        <f aca="false">IF(#REF!&lt;&gt;#REF!,COUNTIFS($K$112:$K$1378,$K$112,#REF!,#REF!),"")</f>
        <v>#REF!</v>
      </c>
      <c r="S30" s="1" t="e">
        <f aca="false">IF(AND(#REF!&lt;&gt;#REF!,#REF!=#REF!,M30="positive",M31="negative"),1,"")</f>
        <v>#REF!</v>
      </c>
      <c r="T30" s="1" t="e">
        <f aca="false">IF(AND(#REF!=#REF!,K:K="stroke",M:M="positive",S30&lt;&gt;"1"),1,"")</f>
        <v>#REF!</v>
      </c>
      <c r="U30" s="1" t="e">
        <f aca="false">IF((AND(R30&lt;&gt;"",W30&lt;&gt;1,K:K="stroke",M:M="negative",#REF!=#REF!)),IF(W30&lt;&gt;0,"",1),"")</f>
        <v>#REF!</v>
      </c>
      <c r="V30" s="1" t="e">
        <f aca="false">IF(R30="","",(SUM(S30:U30)+W30))</f>
        <v>#REF!</v>
      </c>
      <c r="W30" s="1" t="e">
        <f aca="false">IF(#REF!&lt;&gt;#REF!,COUNTIFS($K$112:$K$1378,"up",#REF!,#REF!),"")</f>
        <v>#REF!</v>
      </c>
      <c r="X30" s="1" t="e">
        <f aca="false">IF(#REF!&lt;&gt;#REF!,COUNTIFS($K$112:$K$1378,"SRS",#REF!,#REF!),"")</f>
        <v>#REF!</v>
      </c>
      <c r="Y30" s="1" t="e">
        <f aca="false">IF(R30&lt;&gt;"",IF(R30=1,"",COUNTIFS($O$112:$O$1378,"&gt;40",#REF!,#REF!)),"")</f>
        <v>#REF!</v>
      </c>
    </row>
    <row r="31" customFormat="false" ht="15.7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1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1" t="e">
        <f aca="false">IF(#REF!&lt;&gt;#REF!,COUNTIFS($M$2:$M$988,$M$2,$C$2:$C$988,#REF!),"")</f>
        <v>#REF!</v>
      </c>
      <c r="S31" s="1" t="e">
        <f aca="false">IF(R31&lt;&gt;"",IF(R31=1,"",COUNTIFS($Q$2:$Q$988,"&gt;40",$C$2:$C$988,#REF!)),"")</f>
        <v>#REF!</v>
      </c>
      <c r="V31" s="7"/>
      <c r="W31" s="7"/>
      <c r="X31" s="7"/>
      <c r="Y31" s="7"/>
    </row>
    <row r="32" customFormat="false" ht="15.75" hidden="false" customHeight="false" outlineLevel="0" collapsed="false">
      <c r="A32" s="1" t="n">
        <f aca="false">I32+(H32*60)+(G32*3600)</f>
        <v>59753</v>
      </c>
      <c r="B32" s="2" t="str">
        <f aca="false">CONCATENATE(D32,E32,F32,G32,H32,I32)</f>
        <v>2017210163553</v>
      </c>
      <c r="C32" s="1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1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1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1" t="e">
        <f aca="false">IF(#REF!&lt;&gt;#REF!,COUNTIFS($K$112:$K$1378,$K$112,#REF!,#REF!),"")</f>
        <v>#REF!</v>
      </c>
      <c r="S32" s="1" t="e">
        <f aca="false">IF(AND(#REF!&lt;&gt;#REF!,#REF!=#REF!,M32="positive",M33="negative"),1,"")</f>
        <v>#REF!</v>
      </c>
      <c r="T32" s="1" t="e">
        <f aca="false">IF(AND(#REF!=#REF!,K:K="stroke",M:M="positive",S32&lt;&gt;"1"),1,"")</f>
        <v>#REF!</v>
      </c>
      <c r="U32" s="1" t="e">
        <f aca="false">IF((AND(R32&lt;&gt;"",W32&lt;&gt;1,K:K="stroke",M:M="negative",#REF!=#REF!)),IF(W32&lt;&gt;0,"",1),"")</f>
        <v>#REF!</v>
      </c>
      <c r="V32" s="1" t="e">
        <f aca="false">IF(R32="","",(SUM(S32:U32)+W32))</f>
        <v>#REF!</v>
      </c>
      <c r="W32" s="1" t="e">
        <f aca="false">IF(#REF!&lt;&gt;#REF!,COUNTIFS($K$112:$K$1378,"up",#REF!,#REF!),"")</f>
        <v>#REF!</v>
      </c>
      <c r="X32" s="1" t="e">
        <f aca="false">IF(#REF!&lt;&gt;#REF!,COUNTIFS($K$112:$K$1378,"SRS",#REF!,#REF!),"")</f>
        <v>#REF!</v>
      </c>
      <c r="Y32" s="1" t="e">
        <f aca="false">IF(R32&lt;&gt;"",IF(R32=1,"",COUNTIFS($O$112:$O$1378,"&gt;40",#REF!,#REF!)),"")</f>
        <v>#REF!</v>
      </c>
    </row>
    <row r="33" customFormat="false" ht="15.7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1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1" t="e">
        <f aca="false">IF(#REF!&lt;&gt;#REF!,COUNTIFS($M$2:$M$988,$M$2,$C$2:$C$988,#REF!),"")</f>
        <v>#REF!</v>
      </c>
      <c r="S33" s="1" t="e">
        <f aca="false">IF(R33&lt;&gt;"",IF(R33=1,"",COUNTIFS($Q$2:$Q$988,"&gt;40",$C$2:$C$988,#REF!)),"")</f>
        <v>#REF!</v>
      </c>
      <c r="V33" s="7"/>
      <c r="W33" s="7"/>
      <c r="X33" s="7"/>
      <c r="Y33" s="7"/>
    </row>
    <row r="34" customFormat="false" ht="15.75" hidden="false" customHeight="false" outlineLevel="0" collapsed="false">
      <c r="A34" s="1" t="n">
        <f aca="false">I34+(H34*60)+(G34*3600)</f>
        <v>59753</v>
      </c>
      <c r="B34" s="2" t="str">
        <f aca="false">CONCATENATE(D34,E34,F34,G34,H34,I34)</f>
        <v>2017210163553</v>
      </c>
      <c r="C34" s="1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1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1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1" t="e">
        <f aca="false">IF(#REF!&lt;&gt;#REF!,COUNTIFS($K$112:$K$1378,$K$112,#REF!,#REF!),"")</f>
        <v>#REF!</v>
      </c>
      <c r="S34" s="1" t="e">
        <f aca="false">IF(AND(#REF!&lt;&gt;#REF!,#REF!=#REF!,M34="positive",M35="negative"),1,"")</f>
        <v>#REF!</v>
      </c>
      <c r="T34" s="1" t="e">
        <f aca="false">IF(AND(#REF!=#REF!,K:K="stroke",M:M="positive",S34&lt;&gt;"1"),1,"")</f>
        <v>#REF!</v>
      </c>
      <c r="U34" s="1" t="e">
        <f aca="false">IF((AND(R34&lt;&gt;"",W34&lt;&gt;1,K:K="stroke",M:M="negative",#REF!=#REF!)),IF(W34&lt;&gt;0,"",1),"")</f>
        <v>#REF!</v>
      </c>
      <c r="V34" s="1" t="e">
        <f aca="false">IF(R34="","",(SUM(S34:U34)+W34))</f>
        <v>#REF!</v>
      </c>
      <c r="W34" s="1" t="e">
        <f aca="false">IF(#REF!&lt;&gt;#REF!,COUNTIFS($K$112:$K$1378,"up",#REF!,#REF!),"")</f>
        <v>#REF!</v>
      </c>
      <c r="X34" s="1" t="e">
        <f aca="false">IF(#REF!&lt;&gt;#REF!,COUNTIFS($K$112:$K$1378,"SRS",#REF!,#REF!),"")</f>
        <v>#REF!</v>
      </c>
      <c r="Y34" s="1" t="e">
        <f aca="false">IF(R34&lt;&gt;"",IF(R34=1,"",COUNTIFS($O$112:$O$1378,"&gt;40",#REF!,#REF!)),"")</f>
        <v>#REF!</v>
      </c>
    </row>
    <row r="35" customFormat="false" ht="15.7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1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1" t="e">
        <f aca="false">IF(#REF!&lt;&gt;#REF!,COUNTIFS($M$2:$M$988,$M$2,$C$2:$C$988,#REF!),"")</f>
        <v>#REF!</v>
      </c>
      <c r="S35" s="1" t="e">
        <f aca="false">IF(R35&lt;&gt;"",IF(R35=1,"",COUNTIFS($Q$2:$Q$988,"&gt;40",$C$2:$C$988,#REF!)),"")</f>
        <v>#REF!</v>
      </c>
      <c r="V35" s="7"/>
      <c r="W35" s="7"/>
      <c r="X35" s="7"/>
      <c r="Y35" s="7"/>
    </row>
    <row r="36" customFormat="false" ht="15.75" hidden="false" customHeight="false" outlineLevel="0" collapsed="false">
      <c r="A36" s="1" t="n">
        <f aca="false">I36+(H36*60)+(G36*3600)</f>
        <v>59753</v>
      </c>
      <c r="B36" s="2" t="str">
        <f aca="false">CONCATENATE(D36,E36,F36,G36,H36,I36)</f>
        <v>2017210163553</v>
      </c>
      <c r="C36" s="1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1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1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1" t="e">
        <f aca="false">IF(#REF!&lt;&gt;#REF!,COUNTIFS($K$112:$K$1378,$K$112,#REF!,#REF!),"")</f>
        <v>#REF!</v>
      </c>
      <c r="S36" s="1" t="e">
        <f aca="false">IF(AND(#REF!&lt;&gt;#REF!,#REF!=#REF!,M36="positive",M37="negative"),1,"")</f>
        <v>#REF!</v>
      </c>
      <c r="T36" s="1" t="e">
        <f aca="false">IF(AND(#REF!=#REF!,K:K="stroke",M:M="positive",S36&lt;&gt;"1"),1,"")</f>
        <v>#REF!</v>
      </c>
      <c r="U36" s="1" t="e">
        <f aca="false">IF((AND(R36&lt;&gt;"",W36&lt;&gt;1,K:K="stroke",M:M="negative",#REF!=#REF!)),IF(W36&lt;&gt;0,"",1),"")</f>
        <v>#REF!</v>
      </c>
      <c r="V36" s="1" t="e">
        <f aca="false">IF(R36="","",(SUM(S36:U36)+W36))</f>
        <v>#REF!</v>
      </c>
      <c r="W36" s="1" t="e">
        <f aca="false">IF(#REF!&lt;&gt;#REF!,COUNTIFS($K$112:$K$1378,"up",#REF!,#REF!),"")</f>
        <v>#REF!</v>
      </c>
      <c r="X36" s="1" t="e">
        <f aca="false">IF(#REF!&lt;&gt;#REF!,COUNTIFS($K$112:$K$1378,"SRS",#REF!,#REF!),"")</f>
        <v>#REF!</v>
      </c>
      <c r="Y36" s="1" t="e">
        <f aca="false">IF(R36&lt;&gt;"",IF(R36=1,"",COUNTIFS($O$112:$O$1378,"&gt;40",#REF!,#REF!)),"")</f>
        <v>#REF!</v>
      </c>
    </row>
    <row r="37" customFormat="false" ht="15.7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1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1" t="e">
        <f aca="false">IF(#REF!&lt;&gt;#REF!,COUNTIFS($M$2:$M$988,$M$2,$C$2:$C$988,#REF!),"")</f>
        <v>#REF!</v>
      </c>
      <c r="S37" s="1" t="e">
        <f aca="false">IF(R37&lt;&gt;"",IF(R37=1,"",COUNTIFS($Q$2:$Q$988,"&gt;40",$C$2:$C$988,#REF!)),"")</f>
        <v>#REF!</v>
      </c>
      <c r="V37" s="7"/>
      <c r="W37" s="7"/>
      <c r="X37" s="7"/>
      <c r="Y37" s="7"/>
    </row>
    <row r="38" s="5" customFormat="true" ht="15.75" hidden="false" customHeight="false" outlineLevel="0" collapsed="false">
      <c r="A38" s="1" t="n">
        <f aca="false">I38+(H38*60)+(G38*3600)</f>
        <v>59753</v>
      </c>
      <c r="B38" s="2" t="str">
        <f aca="false">CONCATENATE(D38,E38,F38,G38,H38,I38)</f>
        <v>2017210163553</v>
      </c>
      <c r="C38" s="1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1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1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1" t="e">
        <f aca="false">IF(#REF!&lt;&gt;#REF!,COUNTIFS($K$112:$K$1378,$K$112,#REF!,#REF!),"")</f>
        <v>#REF!</v>
      </c>
      <c r="S38" s="1" t="e">
        <f aca="false">IF(AND(#REF!&lt;&gt;#REF!,#REF!=#REF!,M38="positive",M39="negative"),1,"")</f>
        <v>#REF!</v>
      </c>
      <c r="T38" s="1" t="e">
        <f aca="false">IF(AND(#REF!=#REF!,K:K="stroke",M:M="positive",S38&lt;&gt;"1"),1,"")</f>
        <v>#REF!</v>
      </c>
      <c r="U38" s="1" t="e">
        <f aca="false">IF((AND(R38&lt;&gt;"",W38&lt;&gt;1,K:K="stroke",M:M="negative",#REF!=#REF!)),IF(W38&lt;&gt;0,"",1),"")</f>
        <v>#REF!</v>
      </c>
      <c r="V38" s="1" t="e">
        <f aca="false">IF(R38="","",(SUM(S38:U38)+W38))</f>
        <v>#REF!</v>
      </c>
      <c r="W38" s="1" t="e">
        <f aca="false">IF(#REF!&lt;&gt;#REF!,COUNTIFS($K$112:$K$1378,"up",#REF!,#REF!),"")</f>
        <v>#REF!</v>
      </c>
      <c r="X38" s="1" t="e">
        <f aca="false">IF(#REF!&lt;&gt;#REF!,COUNTIFS($K$112:$K$1378,"SRS",#REF!,#REF!),"")</f>
        <v>#REF!</v>
      </c>
      <c r="Y38" s="1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.7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1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1" t="e">
        <f aca="false">IF(#REF!&lt;&gt;#REF!,COUNTIFS($M$2:$M$988,$M$2,$C$2:$C$988,#REF!),"")</f>
        <v>#REF!</v>
      </c>
      <c r="S39" s="1" t="e">
        <f aca="false">IF(R39&lt;&gt;"",IF(R39=1,"",COUNTIFS($Q$2:$Q$988,"&gt;40",$C$2:$C$988,#REF!)),"")</f>
        <v>#REF!</v>
      </c>
      <c r="V39" s="7"/>
      <c r="W39" s="7"/>
      <c r="X39" s="7"/>
      <c r="Y39" s="7"/>
    </row>
    <row r="40" customFormat="false" ht="15.75" hidden="false" customHeight="false" outlineLevel="0" collapsed="false">
      <c r="A40" s="1" t="n">
        <f aca="false">I40+(H40*60)+(G40*3600)</f>
        <v>59753</v>
      </c>
      <c r="B40" s="2" t="str">
        <f aca="false">CONCATENATE(D40,E40,F40,G40,H40,I40)</f>
        <v>2017210163553</v>
      </c>
      <c r="C40" s="1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1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1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1" t="e">
        <f aca="false">IF(#REF!&lt;&gt;#REF!,COUNTIFS($K$112:$K$1378,$K$112,#REF!,#REF!),"")</f>
        <v>#REF!</v>
      </c>
      <c r="S40" s="1" t="e">
        <f aca="false">IF(AND(#REF!&lt;&gt;#REF!,#REF!=#REF!,M40="positive",M41="negative"),1,"")</f>
        <v>#REF!</v>
      </c>
      <c r="T40" s="1" t="e">
        <f aca="false">IF(AND(#REF!=#REF!,K:K="stroke",M:M="positive",S40&lt;&gt;"1"),1,"")</f>
        <v>#REF!</v>
      </c>
      <c r="U40" s="1" t="e">
        <f aca="false">IF((AND(R40&lt;&gt;"",W40&lt;&gt;1,K:K="stroke",M:M="negative",#REF!=#REF!)),IF(W40&lt;&gt;0,"",1),"")</f>
        <v>#REF!</v>
      </c>
      <c r="V40" s="1" t="e">
        <f aca="false">IF(R40="","",(SUM(S40:U40)+W40))</f>
        <v>#REF!</v>
      </c>
      <c r="W40" s="1" t="e">
        <f aca="false">IF(#REF!&lt;&gt;#REF!,COUNTIFS($K$112:$K$1378,"up",#REF!,#REF!),"")</f>
        <v>#REF!</v>
      </c>
      <c r="X40" s="1" t="e">
        <f aca="false">IF(#REF!&lt;&gt;#REF!,COUNTIFS($K$112:$K$1378,"SRS",#REF!,#REF!),"")</f>
        <v>#REF!</v>
      </c>
      <c r="Y40" s="1" t="e">
        <f aca="false">IF(R40&lt;&gt;"",IF(R40=1,"",COUNTIFS($O$112:$O$1378,"&gt;40",#REF!,#REF!)),"")</f>
        <v>#REF!</v>
      </c>
    </row>
    <row r="41" customFormat="false" ht="15.7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1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1" t="e">
        <f aca="false">IF(#REF!&lt;&gt;#REF!,COUNTIFS($M$2:$M$988,$M$2,$C$2:$C$988,#REF!),"")</f>
        <v>#REF!</v>
      </c>
      <c r="S41" s="1" t="e">
        <f aca="false">IF(R41&lt;&gt;"",IF(R41=1,"",COUNTIFS($Q$2:$Q$988,"&gt;40",$C$2:$C$988,#REF!)),"")</f>
        <v>#REF!</v>
      </c>
      <c r="V41" s="7"/>
      <c r="W41" s="7"/>
      <c r="X41" s="7"/>
      <c r="Y41" s="7"/>
    </row>
    <row r="42" customFormat="false" ht="15.75" hidden="false" customHeight="false" outlineLevel="0" collapsed="false">
      <c r="A42" s="1" t="n">
        <f aca="false">I42+(H42*60)+(G42*3600)</f>
        <v>59753</v>
      </c>
      <c r="B42" s="2" t="str">
        <f aca="false">CONCATENATE(D42,E42,F42,G42,H42,I42)</f>
        <v>2017210163553</v>
      </c>
      <c r="C42" s="1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1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1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1" t="e">
        <f aca="false">IF(#REF!&lt;&gt;#REF!,COUNTIFS($K$112:$K$1378,$K$112,#REF!,#REF!),"")</f>
        <v>#REF!</v>
      </c>
      <c r="S42" s="1" t="e">
        <f aca="false">IF(AND(#REF!&lt;&gt;#REF!,#REF!=#REF!,M42="positive",M43="negative"),1,"")</f>
        <v>#REF!</v>
      </c>
      <c r="T42" s="1" t="e">
        <f aca="false">IF(AND(#REF!=#REF!,K:K="stroke",M:M="positive",S42&lt;&gt;"1"),1,"")</f>
        <v>#REF!</v>
      </c>
      <c r="U42" s="1" t="e">
        <f aca="false">IF((AND(R42&lt;&gt;"",W42&lt;&gt;1,K:K="stroke",M:M="negative",#REF!=#REF!)),IF(W42&lt;&gt;0,"",1),"")</f>
        <v>#REF!</v>
      </c>
      <c r="V42" s="1" t="e">
        <f aca="false">IF(R42="","",(SUM(S42:U42)+W42))</f>
        <v>#REF!</v>
      </c>
      <c r="W42" s="1" t="e">
        <f aca="false">IF(#REF!&lt;&gt;#REF!,COUNTIFS($K$112:$K$1378,"up",#REF!,#REF!),"")</f>
        <v>#REF!</v>
      </c>
      <c r="X42" s="1" t="e">
        <f aca="false">IF(#REF!&lt;&gt;#REF!,COUNTIFS($K$112:$K$1378,"SRS",#REF!,#REF!),"")</f>
        <v>#REF!</v>
      </c>
      <c r="Y42" s="1" t="e">
        <f aca="false">IF(R42&lt;&gt;"",IF(R42=1,"",COUNTIFS($O$112:$O$1378,"&gt;40",#REF!,#REF!)),"")</f>
        <v>#REF!</v>
      </c>
    </row>
    <row r="43" s="5" customFormat="true" ht="15.7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1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1" t="e">
        <f aca="false">IF(#REF!&lt;&gt;#REF!,COUNTIFS($M$2:$M$988,$M$2,$C$2:$C$988,#REF!),"")</f>
        <v>#REF!</v>
      </c>
      <c r="S43" s="1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.75" hidden="false" customHeight="false" outlineLevel="0" collapsed="false">
      <c r="A44" s="1" t="n">
        <f aca="false">I44+(H44*60)+(G44*3600)</f>
        <v>59754</v>
      </c>
      <c r="B44" s="2" t="str">
        <f aca="false">CONCATENATE(D44,E44,F44,G44,H44,I44)</f>
        <v>2017210163554</v>
      </c>
      <c r="C44" s="1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1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1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1" t="e">
        <f aca="false">IF(#REF!&lt;&gt;#REF!,COUNTIFS($K$112:$K$1378,$K$112,#REF!,#REF!),"")</f>
        <v>#REF!</v>
      </c>
      <c r="S44" s="1" t="e">
        <f aca="false">IF(AND(#REF!&lt;&gt;#REF!,#REF!=#REF!,M44="positive",M45="negative"),1,"")</f>
        <v>#REF!</v>
      </c>
      <c r="T44" s="1" t="e">
        <f aca="false">IF(AND(#REF!=#REF!,K:K="stroke",M:M="positive",S44&lt;&gt;"1"),1,"")</f>
        <v>#REF!</v>
      </c>
      <c r="U44" s="1" t="e">
        <f aca="false">IF((AND(R44&lt;&gt;"",W44&lt;&gt;1,K:K="stroke",M:M="negative",#REF!=#REF!)),IF(W44&lt;&gt;0,"",1),"")</f>
        <v>#REF!</v>
      </c>
      <c r="V44" s="1" t="e">
        <f aca="false">IF(R44="","",(SUM(S44:U44)+W44))</f>
        <v>#REF!</v>
      </c>
      <c r="W44" s="1" t="e">
        <f aca="false">IF(#REF!&lt;&gt;#REF!,COUNTIFS($K$112:$K$1378,"up",#REF!,#REF!),"")</f>
        <v>#REF!</v>
      </c>
      <c r="X44" s="1" t="e">
        <f aca="false">IF(#REF!&lt;&gt;#REF!,COUNTIFS($K$112:$K$1378,"SRS",#REF!,#REF!),"")</f>
        <v>#REF!</v>
      </c>
      <c r="Y44" s="1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.7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1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1" t="e">
        <f aca="false">IF(#REF!&lt;&gt;#REF!,COUNTIFS($M$2:$M$988,$M$2,$C$2:$C$988,#REF!),"")</f>
        <v>#REF!</v>
      </c>
      <c r="S45" s="1" t="e">
        <f aca="false">IF(R45&lt;&gt;"",IF(R45=1,"",COUNTIFS($Q$2:$Q$988,"&gt;40",$C$2:$C$988,#REF!)),"")</f>
        <v>#REF!</v>
      </c>
      <c r="V45" s="7"/>
      <c r="W45" s="7"/>
      <c r="X45" s="7"/>
      <c r="Y45" s="7"/>
    </row>
    <row r="46" s="5" customFormat="true" ht="15.75" hidden="false" customHeight="false" outlineLevel="0" collapsed="false">
      <c r="A46" s="1" t="n">
        <f aca="false">I46+(H46*60)+(G46*3600)</f>
        <v>59754</v>
      </c>
      <c r="B46" s="2" t="str">
        <f aca="false">CONCATENATE(D46,E46,F46,G46,H46,I46)</f>
        <v>2017210163554</v>
      </c>
      <c r="C46" s="1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1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1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1" t="e">
        <f aca="false">IF(#REF!&lt;&gt;#REF!,COUNTIFS($K$112:$K$1378,$K$112,#REF!,#REF!),"")</f>
        <v>#REF!</v>
      </c>
      <c r="S46" s="1" t="e">
        <f aca="false">IF(AND(#REF!&lt;&gt;#REF!,#REF!=#REF!,M46="positive",M47="negative"),1,"")</f>
        <v>#REF!</v>
      </c>
      <c r="T46" s="1" t="e">
        <f aca="false">IF(AND(#REF!=#REF!,K:K="stroke",M:M="positive",S46&lt;&gt;"1"),1,"")</f>
        <v>#REF!</v>
      </c>
      <c r="U46" s="1" t="e">
        <f aca="false">IF((AND(R46&lt;&gt;"",W46&lt;&gt;1,K:K="stroke",M:M="negative",#REF!=#REF!)),IF(W46&lt;&gt;0,"",1),"")</f>
        <v>#REF!</v>
      </c>
      <c r="V46" s="1" t="e">
        <f aca="false">IF(R46="","",(SUM(S46:U46)+W46))</f>
        <v>#REF!</v>
      </c>
      <c r="W46" s="1" t="e">
        <f aca="false">IF(#REF!&lt;&gt;#REF!,COUNTIFS($K$112:$K$1378,"up",#REF!,#REF!),"")</f>
        <v>#REF!</v>
      </c>
      <c r="X46" s="1" t="e">
        <f aca="false">IF(#REF!&lt;&gt;#REF!,COUNTIFS($K$112:$K$1378,"SRS",#REF!,#REF!),"")</f>
        <v>#REF!</v>
      </c>
      <c r="Y46" s="1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.7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1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1" t="e">
        <f aca="false">IF(#REF!&lt;&gt;#REF!,COUNTIFS($M$2:$M$988,$M$2,$C$2:$C$988,#REF!),"")</f>
        <v>#REF!</v>
      </c>
      <c r="S47" s="1" t="e">
        <f aca="false">IF(R47&lt;&gt;"",IF(R47=1,"",COUNTIFS($Q$2:$Q$988,"&gt;40",$C$2:$C$988,#REF!)),"")</f>
        <v>#REF!</v>
      </c>
      <c r="V47" s="7"/>
      <c r="W47" s="7"/>
      <c r="X47" s="7"/>
      <c r="Y47" s="7"/>
    </row>
    <row r="48" customFormat="false" ht="15.75" hidden="false" customHeight="false" outlineLevel="0" collapsed="false">
      <c r="A48" s="1" t="n">
        <f aca="false">I48+(H48*60)+(G48*3600)</f>
        <v>59754</v>
      </c>
      <c r="B48" s="2" t="str">
        <f aca="false">CONCATENATE(D48,E48,F48,G48,H48,I48)</f>
        <v>2017210163554</v>
      </c>
      <c r="C48" s="1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1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1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1" t="e">
        <f aca="false">IF(#REF!&lt;&gt;#REF!,COUNTIFS($K$112:$K$1378,$K$112,#REF!,#REF!),"")</f>
        <v>#REF!</v>
      </c>
      <c r="S48" s="1" t="e">
        <f aca="false">IF(AND(#REF!&lt;&gt;#REF!,#REF!=#REF!,M48="positive",M49="negative"),1,"")</f>
        <v>#REF!</v>
      </c>
      <c r="T48" s="1" t="e">
        <f aca="false">IF(AND(#REF!=#REF!,K:K="stroke",M:M="positive",S48&lt;&gt;"1"),1,"")</f>
        <v>#REF!</v>
      </c>
      <c r="U48" s="1" t="e">
        <f aca="false">IF((AND(R48&lt;&gt;"",W48&lt;&gt;1,K:K="stroke",M:M="negative",#REF!=#REF!)),IF(W48&lt;&gt;0,"",1),"")</f>
        <v>#REF!</v>
      </c>
      <c r="V48" s="1" t="e">
        <f aca="false">IF(R48="","",(SUM(S48:U48)+W48))</f>
        <v>#REF!</v>
      </c>
      <c r="W48" s="1" t="e">
        <f aca="false">IF(#REF!&lt;&gt;#REF!,COUNTIFS($K$112:$K$1378,"up",#REF!,#REF!),"")</f>
        <v>#REF!</v>
      </c>
      <c r="X48" s="1" t="e">
        <f aca="false">IF(#REF!&lt;&gt;#REF!,COUNTIFS($K$112:$K$1378,"SRS",#REF!,#REF!),"")</f>
        <v>#REF!</v>
      </c>
      <c r="Y48" s="1" t="e">
        <f aca="false">IF(R48&lt;&gt;"",IF(R48=1,"",COUNTIFS($O$112:$O$1378,"&gt;40",#REF!,#REF!)),"")</f>
        <v>#REF!</v>
      </c>
    </row>
    <row r="49" customFormat="false" ht="15.7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1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1" t="e">
        <f aca="false">IF(#REF!&lt;&gt;#REF!,COUNTIFS($M$2:$M$988,$M$2,$C$2:$C$988,#REF!),"")</f>
        <v>#REF!</v>
      </c>
      <c r="S49" s="1" t="e">
        <f aca="false">IF(R49&lt;&gt;"",IF(R49=1,"",COUNTIFS($Q$2:$Q$988,"&gt;40",$C$2:$C$988,#REF!)),"")</f>
        <v>#REF!</v>
      </c>
      <c r="V49" s="7"/>
      <c r="W49" s="7"/>
      <c r="X49" s="7"/>
      <c r="Y49" s="7"/>
    </row>
    <row r="50" customFormat="false" ht="15.75" hidden="false" customHeight="false" outlineLevel="0" collapsed="false">
      <c r="A50" s="1" t="n">
        <f aca="false">I50+(H50*60)+(G50*3600)</f>
        <v>59754</v>
      </c>
      <c r="B50" s="2" t="str">
        <f aca="false">CONCATENATE(D50,E50,F50,G50,H50,I50)</f>
        <v>2017210163554</v>
      </c>
      <c r="C50" s="1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1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1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1" t="e">
        <f aca="false">IF(#REF!&lt;&gt;#REF!,COUNTIFS($K$112:$K$1378,$K$112,#REF!,#REF!),"")</f>
        <v>#REF!</v>
      </c>
      <c r="S50" s="1" t="e">
        <f aca="false">IF(AND(#REF!&lt;&gt;#REF!,#REF!=#REF!,M50="positive",M51="negative"),1,"")</f>
        <v>#REF!</v>
      </c>
      <c r="T50" s="1" t="e">
        <f aca="false">IF(AND(#REF!=#REF!,K:K="stroke",M:M="positive",S50&lt;&gt;"1"),1,"")</f>
        <v>#REF!</v>
      </c>
      <c r="U50" s="1" t="e">
        <f aca="false">IF((AND(R50&lt;&gt;"",W50&lt;&gt;1,K:K="stroke",M:M="negative",#REF!=#REF!)),IF(W50&lt;&gt;0,"",1),"")</f>
        <v>#REF!</v>
      </c>
      <c r="V50" s="1" t="e">
        <f aca="false">IF(R50="","",(SUM(S50:U50)+W50))</f>
        <v>#REF!</v>
      </c>
      <c r="W50" s="1" t="e">
        <f aca="false">IF(#REF!&lt;&gt;#REF!,COUNTIFS($K$112:$K$1378,"up",#REF!,#REF!),"")</f>
        <v>#REF!</v>
      </c>
      <c r="X50" s="1" t="e">
        <f aca="false">IF(#REF!&lt;&gt;#REF!,COUNTIFS($K$112:$K$1378,"SRS",#REF!,#REF!),"")</f>
        <v>#REF!</v>
      </c>
      <c r="Y50" s="1" t="e">
        <f aca="false">IF(R50&lt;&gt;"",IF(R50=1,"",COUNTIFS($O$112:$O$1378,"&gt;40",#REF!,#REF!)),"")</f>
        <v>#REF!</v>
      </c>
    </row>
    <row r="51" customFormat="false" ht="15.7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1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1" t="e">
        <f aca="false">IF(#REF!&lt;&gt;#REF!,COUNTIFS($M$2:$M$988,$M$2,$C$2:$C$988,#REF!),"")</f>
        <v>#REF!</v>
      </c>
      <c r="S51" s="1" t="e">
        <f aca="false">IF(R51&lt;&gt;"",IF(R51=1,"",COUNTIFS($Q$2:$Q$988,"&gt;40",$C$2:$C$988,#REF!)),"")</f>
        <v>#REF!</v>
      </c>
      <c r="V51" s="7"/>
      <c r="W51" s="7"/>
      <c r="X51" s="7"/>
      <c r="Y51" s="7"/>
    </row>
    <row r="52" customFormat="false" ht="15.75" hidden="false" customHeight="false" outlineLevel="0" collapsed="false">
      <c r="A52" s="1" t="n">
        <f aca="false">I52+(H52*60)+(G52*3600)</f>
        <v>59754</v>
      </c>
      <c r="B52" s="2" t="str">
        <f aca="false">CONCATENATE(D52,E52,F52,G52,H52,I52)</f>
        <v>2017210163554</v>
      </c>
      <c r="C52" s="1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1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1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1" t="e">
        <f aca="false">IF(#REF!&lt;&gt;#REF!,COUNTIFS($K$112:$K$1378,$K$112,#REF!,#REF!),"")</f>
        <v>#REF!</v>
      </c>
      <c r="S52" s="1" t="e">
        <f aca="false">IF(AND(#REF!&lt;&gt;#REF!,#REF!=#REF!,M52="positive",M53="negative"),1,"")</f>
        <v>#REF!</v>
      </c>
      <c r="T52" s="1" t="e">
        <f aca="false">IF(AND(#REF!=#REF!,K:K="stroke",M:M="positive",S52&lt;&gt;"1"),1,"")</f>
        <v>#REF!</v>
      </c>
      <c r="U52" s="1" t="e">
        <f aca="false">IF((AND(R52&lt;&gt;"",W52&lt;&gt;1,K:K="stroke",M:M="negative",#REF!=#REF!)),IF(W52&lt;&gt;0,"",1),"")</f>
        <v>#REF!</v>
      </c>
      <c r="V52" s="1" t="e">
        <f aca="false">IF(R52="","",(SUM(S52:U52)+W52))</f>
        <v>#REF!</v>
      </c>
      <c r="W52" s="1" t="e">
        <f aca="false">IF(#REF!&lt;&gt;#REF!,COUNTIFS($K$112:$K$1378,"up",#REF!,#REF!),"")</f>
        <v>#REF!</v>
      </c>
      <c r="X52" s="1" t="e">
        <f aca="false">IF(#REF!&lt;&gt;#REF!,COUNTIFS($K$112:$K$1378,"SRS",#REF!,#REF!),"")</f>
        <v>#REF!</v>
      </c>
      <c r="Y52" s="1" t="e">
        <f aca="false">IF(R52&lt;&gt;"",IF(R52=1,"",COUNTIFS($O$112:$O$1378,"&gt;40",#REF!,#REF!)),"")</f>
        <v>#REF!</v>
      </c>
    </row>
    <row r="53" customFormat="false" ht="15.7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1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1" t="e">
        <f aca="false">IF(#REF!&lt;&gt;#REF!,COUNTIFS($M$2:$M$988,$M$2,$C$2:$C$988,#REF!),"")</f>
        <v>#REF!</v>
      </c>
      <c r="S53" s="1" t="e">
        <f aca="false">IF(R53&lt;&gt;"",IF(R53=1,"",COUNTIFS($Q$2:$Q$988,"&gt;40",$C$2:$C$988,#REF!)),"")</f>
        <v>#REF!</v>
      </c>
      <c r="V53" s="7"/>
      <c r="W53" s="7"/>
      <c r="X53" s="7"/>
      <c r="Y53" s="7"/>
    </row>
    <row r="54" customFormat="false" ht="15.75" hidden="false" customHeight="false" outlineLevel="0" collapsed="false">
      <c r="A54" s="1" t="n">
        <f aca="false">I54+(H54*60)+(G54*3600)</f>
        <v>59754</v>
      </c>
      <c r="B54" s="2" t="str">
        <f aca="false">CONCATENATE(D54,E54,F54,G54,H54,I54)</f>
        <v>2017210163554</v>
      </c>
      <c r="C54" s="1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1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1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1" t="e">
        <f aca="false">IF(#REF!&lt;&gt;#REF!,COUNTIFS($K$112:$K$1378,$K$112,#REF!,#REF!),"")</f>
        <v>#REF!</v>
      </c>
      <c r="S54" s="1" t="e">
        <f aca="false">IF(AND(#REF!&lt;&gt;#REF!,#REF!=#REF!,M54="positive",M55="negative"),1,"")</f>
        <v>#REF!</v>
      </c>
      <c r="T54" s="1" t="e">
        <f aca="false">IF(AND(#REF!=#REF!,K:K="stroke",M:M="positive",S54&lt;&gt;"1"),1,"")</f>
        <v>#REF!</v>
      </c>
      <c r="U54" s="1" t="e">
        <f aca="false">IF((AND(R54&lt;&gt;"",W54&lt;&gt;1,K:K="stroke",M:M="negative",#REF!=#REF!)),IF(W54&lt;&gt;0,"",1),"")</f>
        <v>#REF!</v>
      </c>
      <c r="V54" s="1" t="e">
        <f aca="false">IF(R54="","",(SUM(S54:U54)+W54))</f>
        <v>#REF!</v>
      </c>
      <c r="W54" s="1" t="e">
        <f aca="false">IF(#REF!&lt;&gt;#REF!,COUNTIFS($K$112:$K$1378,"up",#REF!,#REF!),"")</f>
        <v>#REF!</v>
      </c>
      <c r="X54" s="1" t="e">
        <f aca="false">IF(#REF!&lt;&gt;#REF!,COUNTIFS($K$112:$K$1378,"SRS",#REF!,#REF!),"")</f>
        <v>#REF!</v>
      </c>
      <c r="Y54" s="1" t="e">
        <f aca="false">IF(R54&lt;&gt;"",IF(R54=1,"",COUNTIFS($O$112:$O$1378,"&gt;40",#REF!,#REF!)),"")</f>
        <v>#REF!</v>
      </c>
    </row>
    <row r="55" customFormat="false" ht="15.7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1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1" t="e">
        <f aca="false">IF(#REF!&lt;&gt;#REF!,COUNTIFS($M$2:$M$988,$M$2,$C$2:$C$988,#REF!),"")</f>
        <v>#REF!</v>
      </c>
      <c r="S55" s="1" t="e">
        <f aca="false">IF(R55&lt;&gt;"",IF(R55=1,"",COUNTIFS($Q$2:$Q$988,"&gt;40",$C$2:$C$988,#REF!)),"")</f>
        <v>#REF!</v>
      </c>
      <c r="V55" s="7"/>
      <c r="W55" s="7"/>
      <c r="X55" s="7"/>
      <c r="Y55" s="7"/>
    </row>
    <row r="56" customFormat="false" ht="15.75" hidden="false" customHeight="false" outlineLevel="0" collapsed="false">
      <c r="A56" s="1" t="n">
        <f aca="false">I56+(H56*60)+(G56*3600)</f>
        <v>59754</v>
      </c>
      <c r="B56" s="2" t="str">
        <f aca="false">CONCATENATE(D56,E56,F56,G56,H56,I56)</f>
        <v>2017210163554</v>
      </c>
      <c r="C56" s="1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1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1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1" t="e">
        <f aca="false">IF(#REF!&lt;&gt;#REF!,COUNTIFS($K$112:$K$1378,$K$112,#REF!,#REF!),"")</f>
        <v>#REF!</v>
      </c>
      <c r="S56" s="1" t="e">
        <f aca="false">IF(AND(#REF!&lt;&gt;#REF!,#REF!=#REF!,M56="positive",M57="negative"),1,"")</f>
        <v>#REF!</v>
      </c>
      <c r="T56" s="1" t="e">
        <f aca="false">IF(AND(#REF!=#REF!,K:K="stroke",M:M="positive",S56&lt;&gt;"1"),1,"")</f>
        <v>#REF!</v>
      </c>
      <c r="U56" s="1" t="e">
        <f aca="false">IF((AND(R56&lt;&gt;"",W56&lt;&gt;1,K:K="stroke",M:M="negative",#REF!=#REF!)),IF(W56&lt;&gt;0,"",1),"")</f>
        <v>#REF!</v>
      </c>
      <c r="V56" s="1" t="e">
        <f aca="false">IF(R56="","",(SUM(S56:U56)+W56))</f>
        <v>#REF!</v>
      </c>
      <c r="W56" s="1" t="e">
        <f aca="false">IF(#REF!&lt;&gt;#REF!,COUNTIFS($K$112:$K$1378,"up",#REF!,#REF!),"")</f>
        <v>#REF!</v>
      </c>
      <c r="X56" s="1" t="e">
        <f aca="false">IF(#REF!&lt;&gt;#REF!,COUNTIFS($K$112:$K$1378,"SRS",#REF!,#REF!),"")</f>
        <v>#REF!</v>
      </c>
      <c r="Y56" s="1" t="e">
        <f aca="false">IF(R56&lt;&gt;"",IF(R56=1,"",COUNTIFS($O$112:$O$1378,"&gt;40",#REF!,#REF!)),"")</f>
        <v>#REF!</v>
      </c>
    </row>
    <row r="57" customFormat="false" ht="15.7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1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1" t="e">
        <f aca="false">IF(#REF!&lt;&gt;#REF!,COUNTIFS($M$2:$M$988,$M$2,$C$2:$C$988,#REF!),"")</f>
        <v>#REF!</v>
      </c>
      <c r="S57" s="1" t="e">
        <f aca="false">IF(R57&lt;&gt;"",IF(R57=1,"",COUNTIFS($Q$2:$Q$988,"&gt;40",$C$2:$C$988,#REF!)),"")</f>
        <v>#REF!</v>
      </c>
      <c r="V57" s="7"/>
      <c r="W57" s="7"/>
      <c r="X57" s="7"/>
      <c r="Y57" s="7"/>
    </row>
    <row r="58" customFormat="false" ht="15.75" hidden="false" customHeight="false" outlineLevel="0" collapsed="false">
      <c r="A58" s="1" t="n">
        <f aca="false">I58+(H58*60)+(G58*3600)</f>
        <v>59754</v>
      </c>
      <c r="B58" s="2" t="str">
        <f aca="false">CONCATENATE(D58,E58,F58,G58,H58,I58)</f>
        <v>2017210163554</v>
      </c>
      <c r="C58" s="1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1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1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1" t="e">
        <f aca="false">IF(#REF!&lt;&gt;#REF!,COUNTIFS($K$112:$K$1378,$K$112,#REF!,#REF!),"")</f>
        <v>#REF!</v>
      </c>
      <c r="S58" s="1" t="e">
        <f aca="false">IF(AND(#REF!&lt;&gt;#REF!,#REF!=#REF!,M58="positive",M59="negative"),1,"")</f>
        <v>#REF!</v>
      </c>
      <c r="T58" s="1" t="e">
        <f aca="false">IF(AND(#REF!=#REF!,K:K="stroke",M:M="positive",S58&lt;&gt;"1"),1,"")</f>
        <v>#REF!</v>
      </c>
      <c r="U58" s="1" t="e">
        <f aca="false">IF((AND(R58&lt;&gt;"",W58&lt;&gt;1,K:K="stroke",M:M="negative",#REF!=#REF!)),IF(W58&lt;&gt;0,"",1),"")</f>
        <v>#REF!</v>
      </c>
      <c r="V58" s="1" t="e">
        <f aca="false">IF(R58="","",(SUM(S58:U58)+W58))</f>
        <v>#REF!</v>
      </c>
      <c r="W58" s="1" t="e">
        <f aca="false">IF(#REF!&lt;&gt;#REF!,COUNTIFS($K$112:$K$1378,"up",#REF!,#REF!),"")</f>
        <v>#REF!</v>
      </c>
      <c r="X58" s="1" t="e">
        <f aca="false">IF(#REF!&lt;&gt;#REF!,COUNTIFS($K$112:$K$1378,"SRS",#REF!,#REF!),"")</f>
        <v>#REF!</v>
      </c>
      <c r="Y58" s="1" t="e">
        <f aca="false">IF(R58&lt;&gt;"",IF(R58=1,"",COUNTIFS($O$112:$O$1378,"&gt;40",#REF!,#REF!)),"")</f>
        <v>#REF!</v>
      </c>
    </row>
    <row r="59" s="5" customFormat="true" ht="15.7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1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1" t="e">
        <f aca="false">IF(#REF!&lt;&gt;#REF!,COUNTIFS($M$2:$M$988,$M$2,$C$2:$C$988,#REF!),"")</f>
        <v>#REF!</v>
      </c>
      <c r="S59" s="1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.75" hidden="false" customHeight="false" outlineLevel="0" collapsed="false">
      <c r="A60" s="1" t="n">
        <f aca="false">I60+(H60*60)+(G60*3600)</f>
        <v>59754</v>
      </c>
      <c r="B60" s="2" t="str">
        <f aca="false">CONCATENATE(D60,E60,F60,G60,H60,I60)</f>
        <v>2017210163554</v>
      </c>
      <c r="C60" s="1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1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1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1" t="e">
        <f aca="false">IF(#REF!&lt;&gt;#REF!,COUNTIFS($K$112:$K$1378,$K$112,#REF!,#REF!),"")</f>
        <v>#REF!</v>
      </c>
      <c r="S60" s="1" t="e">
        <f aca="false">IF(AND(#REF!&lt;&gt;#REF!,#REF!=#REF!,M60="positive",M61="negative"),1,"")</f>
        <v>#REF!</v>
      </c>
      <c r="T60" s="1" t="e">
        <f aca="false">IF(AND(#REF!=#REF!,K:K="stroke",M:M="positive",S60&lt;&gt;"1"),1,"")</f>
        <v>#REF!</v>
      </c>
      <c r="U60" s="1" t="e">
        <f aca="false">IF((AND(R60&lt;&gt;"",W60&lt;&gt;1,K:K="stroke",M:M="negative",#REF!=#REF!)),IF(W60&lt;&gt;0,"",1),"")</f>
        <v>#REF!</v>
      </c>
      <c r="V60" s="1" t="e">
        <f aca="false">IF(R60="","",(SUM(S60:U60)+W60))</f>
        <v>#REF!</v>
      </c>
      <c r="W60" s="1" t="e">
        <f aca="false">IF(#REF!&lt;&gt;#REF!,COUNTIFS($K$112:$K$1378,"up",#REF!,#REF!),"")</f>
        <v>#REF!</v>
      </c>
      <c r="X60" s="1" t="e">
        <f aca="false">IF(#REF!&lt;&gt;#REF!,COUNTIFS($K$112:$K$1378,"SRS",#REF!,#REF!),"")</f>
        <v>#REF!</v>
      </c>
      <c r="Y60" s="1" t="e">
        <f aca="false">IF(R60&lt;&gt;"",IF(R60=1,"",COUNTIFS($O$112:$O$1378,"&gt;40",#REF!,#REF!)),"")</f>
        <v>#REF!</v>
      </c>
    </row>
    <row r="61" customFormat="false" ht="15.7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1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1" t="e">
        <f aca="false">IF(#REF!&lt;&gt;#REF!,COUNTIFS($M$2:$M$988,$M$2,$C$2:$C$988,#REF!),"")</f>
        <v>#REF!</v>
      </c>
      <c r="S61" s="1" t="e">
        <f aca="false">IF(R61&lt;&gt;"",IF(R61=1,"",COUNTIFS($Q$2:$Q$988,"&gt;40",$C$2:$C$988,#REF!)),"")</f>
        <v>#REF!</v>
      </c>
      <c r="V61" s="7"/>
      <c r="W61" s="7"/>
      <c r="X61" s="7"/>
      <c r="Y61" s="7"/>
    </row>
    <row r="62" customFormat="false" ht="15.75" hidden="false" customHeight="false" outlineLevel="0" collapsed="false">
      <c r="A62" s="1" t="n">
        <f aca="false">I62+(H62*60)+(G62*3600)</f>
        <v>59754</v>
      </c>
      <c r="B62" s="2" t="str">
        <f aca="false">CONCATENATE(D62,E62,F62,G62,H62,I62)</f>
        <v>2017210163554</v>
      </c>
      <c r="C62" s="1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1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1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1" t="e">
        <f aca="false">IF(#REF!&lt;&gt;#REF!,COUNTIFS($K$112:$K$1378,$K$112,#REF!,#REF!),"")</f>
        <v>#REF!</v>
      </c>
      <c r="S62" s="1" t="e">
        <f aca="false">IF(AND(#REF!&lt;&gt;#REF!,#REF!=#REF!,M62="positive",M63="negative"),1,"")</f>
        <v>#REF!</v>
      </c>
      <c r="T62" s="1" t="e">
        <f aca="false">IF(AND(#REF!=#REF!,K:K="stroke",M:M="positive",S62&lt;&gt;"1"),1,"")</f>
        <v>#REF!</v>
      </c>
      <c r="U62" s="1" t="e">
        <f aca="false">IF((AND(R62&lt;&gt;"",W62&lt;&gt;1,K:K="stroke",M:M="negative",#REF!=#REF!)),IF(W62&lt;&gt;0,"",1),"")</f>
        <v>#REF!</v>
      </c>
      <c r="V62" s="1" t="e">
        <f aca="false">IF(R62="","",(SUM(S62:U62)+W62))</f>
        <v>#REF!</v>
      </c>
      <c r="W62" s="1" t="e">
        <f aca="false">IF(#REF!&lt;&gt;#REF!,COUNTIFS($K$112:$K$1378,"up",#REF!,#REF!),"")</f>
        <v>#REF!</v>
      </c>
      <c r="X62" s="1" t="e">
        <f aca="false">IF(#REF!&lt;&gt;#REF!,COUNTIFS($K$112:$K$1378,"SRS",#REF!,#REF!),"")</f>
        <v>#REF!</v>
      </c>
      <c r="Y62" s="1" t="e">
        <f aca="false">IF(R62&lt;&gt;"",IF(R62=1,"",COUNTIFS($O$112:$O$1378,"&gt;40",#REF!,#REF!)),"")</f>
        <v>#REF!</v>
      </c>
    </row>
    <row r="63" customFormat="false" ht="15.7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1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1" t="e">
        <f aca="false">IF(#REF!&lt;&gt;#REF!,COUNTIFS($M$2:$M$988,$M$2,$C$2:$C$988,#REF!),"")</f>
        <v>#REF!</v>
      </c>
      <c r="S63" s="1" t="e">
        <f aca="false">IF(R63&lt;&gt;"",IF(R63=1,"",COUNTIFS($Q$2:$Q$988,"&gt;40",$C$2:$C$988,#REF!)),"")</f>
        <v>#REF!</v>
      </c>
      <c r="V63" s="7"/>
      <c r="W63" s="7"/>
      <c r="X63" s="7"/>
      <c r="Y63" s="7"/>
    </row>
    <row r="64" s="5" customFormat="true" ht="15.75" hidden="false" customHeight="false" outlineLevel="0" collapsed="false">
      <c r="A64" s="1" t="n">
        <f aca="false">I64+(H64*60)+(G64*3600)</f>
        <v>59754</v>
      </c>
      <c r="B64" s="2" t="str">
        <f aca="false">CONCATENATE(D64,E64,F64,G64,H64,I64)</f>
        <v>2017210163554</v>
      </c>
      <c r="C64" s="1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1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1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1" t="e">
        <f aca="false">IF(#REF!&lt;&gt;#REF!,COUNTIFS($K$112:$K$1378,$K$112,#REF!,#REF!),"")</f>
        <v>#REF!</v>
      </c>
      <c r="S64" s="1" t="e">
        <f aca="false">IF(AND(#REF!&lt;&gt;#REF!,#REF!=#REF!,M64="positive",M65="negative"),1,"")</f>
        <v>#REF!</v>
      </c>
      <c r="T64" s="1" t="e">
        <f aca="false">IF(AND(#REF!=#REF!,K:K="stroke",M:M="positive",S64&lt;&gt;"1"),1,"")</f>
        <v>#REF!</v>
      </c>
      <c r="U64" s="1" t="e">
        <f aca="false">IF((AND(R64&lt;&gt;"",W64&lt;&gt;1,K:K="stroke",M:M="negative",#REF!=#REF!)),IF(W64&lt;&gt;0,"",1),"")</f>
        <v>#REF!</v>
      </c>
      <c r="V64" s="1" t="e">
        <f aca="false">IF(R64="","",(SUM(S64:U64)+W64))</f>
        <v>#REF!</v>
      </c>
      <c r="W64" s="1" t="e">
        <f aca="false">IF(#REF!&lt;&gt;#REF!,COUNTIFS($K$112:$K$1378,"up",#REF!,#REF!),"")</f>
        <v>#REF!</v>
      </c>
      <c r="X64" s="1" t="e">
        <f aca="false">IF(#REF!&lt;&gt;#REF!,COUNTIFS($K$112:$K$1378,"SRS",#REF!,#REF!),"")</f>
        <v>#REF!</v>
      </c>
      <c r="Y64" s="1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.7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1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1" t="e">
        <f aca="false">IF(#REF!&lt;&gt;#REF!,COUNTIFS($M$2:$M$988,$M$2,$C$2:$C$988,#REF!),"")</f>
        <v>#REF!</v>
      </c>
      <c r="S65" s="1" t="e">
        <f aca="false">IF(R65&lt;&gt;"",IF(R65=1,"",COUNTIFS($Q$2:$Q$988,"&gt;40",$C$2:$C$988,#REF!)),"")</f>
        <v>#REF!</v>
      </c>
      <c r="V65" s="7"/>
      <c r="W65" s="7"/>
      <c r="X65" s="7"/>
      <c r="Y65" s="7"/>
    </row>
    <row r="66" customFormat="false" ht="15.75" hidden="false" customHeight="false" outlineLevel="0" collapsed="false">
      <c r="A66" s="1" t="n">
        <f aca="false">I66+(H66*60)+(G66*3600)</f>
        <v>59754</v>
      </c>
      <c r="B66" s="2" t="str">
        <f aca="false">CONCATENATE(D66,E66,F66,G66,H66,I66)</f>
        <v>2017210163554</v>
      </c>
      <c r="C66" s="1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1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1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1" t="e">
        <f aca="false">IF(#REF!&lt;&gt;#REF!,COUNTIFS($K$112:$K$1378,$K$112,#REF!,#REF!),"")</f>
        <v>#REF!</v>
      </c>
      <c r="S66" s="1" t="e">
        <f aca="false">IF(AND(#REF!&lt;&gt;#REF!,#REF!=#REF!,M66="positive",M67="negative"),1,"")</f>
        <v>#REF!</v>
      </c>
      <c r="T66" s="1" t="e">
        <f aca="false">IF(AND(#REF!=#REF!,K:K="stroke",M:M="positive",S66&lt;&gt;"1"),1,"")</f>
        <v>#REF!</v>
      </c>
      <c r="U66" s="1" t="e">
        <f aca="false">IF((AND(R66&lt;&gt;"",W66&lt;&gt;1,K:K="stroke",M:M="negative",#REF!=#REF!)),IF(W66&lt;&gt;0,"",1),"")</f>
        <v>#REF!</v>
      </c>
      <c r="V66" s="1" t="e">
        <f aca="false">IF(R66="","",(SUM(S66:U66)+W66))</f>
        <v>#REF!</v>
      </c>
      <c r="W66" s="1" t="e">
        <f aca="false">IF(#REF!&lt;&gt;#REF!,COUNTIFS($K$112:$K$1378,"up",#REF!,#REF!),"")</f>
        <v>#REF!</v>
      </c>
      <c r="X66" s="1" t="e">
        <f aca="false">IF(#REF!&lt;&gt;#REF!,COUNTIFS($K$112:$K$1378,"SRS",#REF!,#REF!),"")</f>
        <v>#REF!</v>
      </c>
      <c r="Y66" s="1" t="e">
        <f aca="false">IF(R66&lt;&gt;"",IF(R66=1,"",COUNTIFS($O$112:$O$1378,"&gt;40",#REF!,#REF!)),"")</f>
        <v>#REF!</v>
      </c>
    </row>
    <row r="67" s="5" customFormat="true" ht="15.7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1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1" t="e">
        <f aca="false">IF(#REF!&lt;&gt;#REF!,COUNTIFS($M$2:$M$988,$M$2,$C$2:$C$988,#REF!),"")</f>
        <v>#REF!</v>
      </c>
      <c r="S67" s="1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.75" hidden="false" customHeight="false" outlineLevel="0" collapsed="false">
      <c r="A68" s="1" t="n">
        <f aca="false">I68+(H68*60)+(G68*3600)</f>
        <v>59754</v>
      </c>
      <c r="B68" s="2" t="str">
        <f aca="false">CONCATENATE(D68,E68,F68,G68,H68,I68)</f>
        <v>2017210163554</v>
      </c>
      <c r="C68" s="1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1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1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1" t="e">
        <f aca="false">IF(#REF!&lt;&gt;#REF!,COUNTIFS($K$112:$K$1378,$K$112,#REF!,#REF!),"")</f>
        <v>#REF!</v>
      </c>
      <c r="S68" s="1" t="e">
        <f aca="false">IF(AND(#REF!&lt;&gt;#REF!,#REF!=#REF!,M68="positive",M69="negative"),1,"")</f>
        <v>#REF!</v>
      </c>
      <c r="T68" s="1" t="e">
        <f aca="false">IF(AND(#REF!=#REF!,K:K="stroke",M:M="positive",S68&lt;&gt;"1"),1,"")</f>
        <v>#REF!</v>
      </c>
      <c r="U68" s="1" t="e">
        <f aca="false">IF((AND(R68&lt;&gt;"",W68&lt;&gt;1,K:K="stroke",M:M="negative",#REF!=#REF!)),IF(W68&lt;&gt;0,"",1),"")</f>
        <v>#REF!</v>
      </c>
      <c r="V68" s="1" t="e">
        <f aca="false">IF(R68="","",(SUM(S68:U68)+W68))</f>
        <v>#REF!</v>
      </c>
      <c r="W68" s="1" t="e">
        <f aca="false">IF(#REF!&lt;&gt;#REF!,COUNTIFS($K$112:$K$1378,"up",#REF!,#REF!),"")</f>
        <v>#REF!</v>
      </c>
      <c r="X68" s="1" t="e">
        <f aca="false">IF(#REF!&lt;&gt;#REF!,COUNTIFS($K$112:$K$1378,"SRS",#REF!,#REF!),"")</f>
        <v>#REF!</v>
      </c>
      <c r="Y68" s="1" t="e">
        <f aca="false">IF(R68&lt;&gt;"",IF(R68=1,"",COUNTIFS($O$112:$O$1378,"&gt;40",#REF!,#REF!)),"")</f>
        <v>#REF!</v>
      </c>
    </row>
    <row r="69" customFormat="false" ht="15.7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1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1" t="e">
        <f aca="false">IF(#REF!&lt;&gt;#REF!,COUNTIFS($M$2:$M$988,$M$2,$C$2:$C$988,#REF!),"")</f>
        <v>#REF!</v>
      </c>
      <c r="S69" s="1" t="e">
        <f aca="false">IF(R69&lt;&gt;"",IF(R69=1,"",COUNTIFS($Q$2:$Q$988,"&gt;40",$C$2:$C$988,#REF!)),"")</f>
        <v>#REF!</v>
      </c>
      <c r="V69" s="7"/>
      <c r="W69" s="7"/>
      <c r="X69" s="7"/>
      <c r="Y69" s="7"/>
    </row>
    <row r="70" customFormat="false" ht="15.75" hidden="false" customHeight="false" outlineLevel="0" collapsed="false">
      <c r="A70" s="1" t="n">
        <f aca="false">I70+(H70*60)+(G70*3600)</f>
        <v>59754</v>
      </c>
      <c r="B70" s="2" t="str">
        <f aca="false">CONCATENATE(D70,E70,F70,G70,H70,I70)</f>
        <v>2017210163554</v>
      </c>
      <c r="C70" s="1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1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1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1" t="e">
        <f aca="false">IF(#REF!&lt;&gt;#REF!,COUNTIFS($K$112:$K$1378,$K$112,#REF!,#REF!),"")</f>
        <v>#REF!</v>
      </c>
      <c r="S70" s="1" t="e">
        <f aca="false">IF(AND(#REF!&lt;&gt;#REF!,#REF!=#REF!,M70="positive",M71="negative"),1,"")</f>
        <v>#REF!</v>
      </c>
      <c r="T70" s="1" t="e">
        <f aca="false">IF(AND(#REF!=#REF!,K:K="stroke",M:M="positive",S70&lt;&gt;"1"),1,"")</f>
        <v>#REF!</v>
      </c>
      <c r="U70" s="1" t="e">
        <f aca="false">IF((AND(R70&lt;&gt;"",W70&lt;&gt;1,K:K="stroke",M:M="negative",#REF!=#REF!)),IF(W70&lt;&gt;0,"",1),"")</f>
        <v>#REF!</v>
      </c>
      <c r="V70" s="1" t="e">
        <f aca="false">IF(R70="","",(SUM(S70:U70)+W70))</f>
        <v>#REF!</v>
      </c>
      <c r="W70" s="1" t="e">
        <f aca="false">IF(#REF!&lt;&gt;#REF!,COUNTIFS($K$112:$K$1378,"up",#REF!,#REF!),"")</f>
        <v>#REF!</v>
      </c>
      <c r="X70" s="1" t="e">
        <f aca="false">IF(#REF!&lt;&gt;#REF!,COUNTIFS($K$112:$K$1378,"SRS",#REF!,#REF!),"")</f>
        <v>#REF!</v>
      </c>
      <c r="Y70" s="1" t="e">
        <f aca="false">IF(R70&lt;&gt;"",IF(R70=1,"",COUNTIFS($O$112:$O$1378,"&gt;40",#REF!,#REF!)),"")</f>
        <v>#REF!</v>
      </c>
    </row>
    <row r="71" s="5" customFormat="true" ht="15.7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1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1" t="e">
        <f aca="false">IF(#REF!&lt;&gt;#REF!,COUNTIFS($M$2:$M$988,$M$2,$C$2:$C$988,#REF!),"")</f>
        <v>#REF!</v>
      </c>
      <c r="S71" s="1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.75" hidden="false" customHeight="false" outlineLevel="0" collapsed="false">
      <c r="A72" s="1" t="n">
        <f aca="false">I72+(H72*60)+(G72*3600)</f>
        <v>59754</v>
      </c>
      <c r="B72" s="2" t="str">
        <f aca="false">CONCATENATE(D72,E72,F72,G72,H72,I72)</f>
        <v>2017210163554</v>
      </c>
      <c r="C72" s="1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1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1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1" t="e">
        <f aca="false">IF(#REF!&lt;&gt;#REF!,COUNTIFS($K$112:$K$1378,$K$112,#REF!,#REF!),"")</f>
        <v>#REF!</v>
      </c>
      <c r="S72" s="1" t="e">
        <f aca="false">IF(AND(#REF!&lt;&gt;#REF!,#REF!=#REF!,M72="positive",M73="negative"),1,"")</f>
        <v>#REF!</v>
      </c>
      <c r="T72" s="1" t="e">
        <f aca="false">IF(AND(#REF!=#REF!,K:K="stroke",M:M="positive",S72&lt;&gt;"1"),1,"")</f>
        <v>#REF!</v>
      </c>
      <c r="U72" s="1" t="e">
        <f aca="false">IF((AND(R72&lt;&gt;"",W72&lt;&gt;1,K:K="stroke",M:M="negative",#REF!=#REF!)),IF(W72&lt;&gt;0,"",1),"")</f>
        <v>#REF!</v>
      </c>
      <c r="V72" s="1" t="e">
        <f aca="false">IF(R72="","",(SUM(S72:U72)+W72))</f>
        <v>#REF!</v>
      </c>
      <c r="W72" s="1" t="e">
        <f aca="false">IF(#REF!&lt;&gt;#REF!,COUNTIFS($K$112:$K$1378,"up",#REF!,#REF!),"")</f>
        <v>#REF!</v>
      </c>
      <c r="X72" s="1" t="e">
        <f aca="false">IF(#REF!&lt;&gt;#REF!,COUNTIFS($K$112:$K$1378,"SRS",#REF!,#REF!),"")</f>
        <v>#REF!</v>
      </c>
      <c r="Y72" s="1" t="e">
        <f aca="false">IF(R72&lt;&gt;"",IF(R72=1,"",COUNTIFS($O$112:$O$1378,"&gt;40",#REF!,#REF!)),"")</f>
        <v>#REF!</v>
      </c>
    </row>
    <row r="73" customFormat="false" ht="15.7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.7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.7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1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1" t="e">
        <f aca="false">IF(#REF!&lt;&gt;#REF!,COUNTIFS($M$2:$M$988,$M$2,$C$2:$C$988,#REF!),"")</f>
        <v>#REF!</v>
      </c>
      <c r="S75" s="1" t="e">
        <f aca="false">IF(R75&lt;&gt;"",IF(R75=1,"",COUNTIFS($Q$2:$Q$988,"&gt;40",$C$2:$C$988,#REF!)),"")</f>
        <v>#REF!</v>
      </c>
      <c r="V75" s="7"/>
      <c r="W75" s="7"/>
      <c r="X75" s="7"/>
      <c r="Y75" s="7"/>
    </row>
    <row r="76" customFormat="false" ht="15.75" hidden="false" customHeight="false" outlineLevel="0" collapsed="false">
      <c r="A76" s="1" t="n">
        <f aca="false">I76+(H76*60)+(G76*3600)</f>
        <v>59947</v>
      </c>
      <c r="B76" s="2" t="str">
        <f aca="false">CONCATENATE(D76,E76,F76,G76,H76,I76)</f>
        <v>201721016397</v>
      </c>
      <c r="C76" s="1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1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1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1" t="e">
        <f aca="false">IF(#REF!&lt;&gt;#REF!,COUNTIFS($K$112:$K$1378,$K$112,#REF!,#REF!),"")</f>
        <v>#REF!</v>
      </c>
      <c r="S76" s="1" t="e">
        <f aca="false">IF(AND(#REF!&lt;&gt;#REF!,#REF!=#REF!,M76="positive",M77="negative"),1,"")</f>
        <v>#REF!</v>
      </c>
      <c r="T76" s="1" t="e">
        <f aca="false">IF(AND(#REF!=#REF!,K:K="stroke",M:M="positive",S76&lt;&gt;"1"),1,"")</f>
        <v>#REF!</v>
      </c>
      <c r="U76" s="1" t="e">
        <f aca="false">IF((AND(R76&lt;&gt;"",W76&lt;&gt;1,K:K="stroke",M:M="negative",#REF!=#REF!)),IF(W76&lt;&gt;0,"",1),"")</f>
        <v>#REF!</v>
      </c>
      <c r="V76" s="1" t="e">
        <f aca="false">IF(R76="","",(SUM(S76:U76)+W76))</f>
        <v>#REF!</v>
      </c>
      <c r="W76" s="1" t="e">
        <f aca="false">IF(#REF!&lt;&gt;#REF!,COUNTIFS($K$112:$K$1378,"up",#REF!,#REF!),"")</f>
        <v>#REF!</v>
      </c>
      <c r="X76" s="1" t="e">
        <f aca="false">IF(#REF!&lt;&gt;#REF!,COUNTIFS($K$112:$K$1378,"SRS",#REF!,#REF!),"")</f>
        <v>#REF!</v>
      </c>
      <c r="Y76" s="1" t="e">
        <f aca="false">IF(R76&lt;&gt;"",IF(R76=1,"",COUNTIFS($O$112:$O$1378,"&gt;40",#REF!,#REF!)),"")</f>
        <v>#REF!</v>
      </c>
    </row>
    <row r="77" customFormat="false" ht="15.7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1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1" t="e">
        <f aca="false">IF(#REF!&lt;&gt;#REF!,COUNTIFS($M$2:$M$988,$M$2,$C$2:$C$988,#REF!),"")</f>
        <v>#REF!</v>
      </c>
      <c r="S77" s="1" t="e">
        <f aca="false">IF(R77&lt;&gt;"",IF(R77=1,"",COUNTIFS($Q$2:$Q$988,"&gt;40",$C$2:$C$988,#REF!)),"")</f>
        <v>#REF!</v>
      </c>
      <c r="V77" s="7"/>
      <c r="W77" s="7"/>
      <c r="X77" s="7"/>
      <c r="Y77" s="7"/>
    </row>
    <row r="78" customFormat="false" ht="15.75" hidden="false" customHeight="false" outlineLevel="0" collapsed="false">
      <c r="A78" s="1" t="n">
        <f aca="false">I78+(H78*60)+(G78*3600)</f>
        <v>59948</v>
      </c>
      <c r="B78" s="2" t="str">
        <f aca="false">CONCATENATE(D78,E78,F78,G78,H78,I78)</f>
        <v>201721016398</v>
      </c>
      <c r="C78" s="1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1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1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1" t="e">
        <f aca="false">IF(#REF!&lt;&gt;#REF!,COUNTIFS($K$112:$K$1378,$K$112,#REF!,#REF!),"")</f>
        <v>#REF!</v>
      </c>
      <c r="S78" s="1" t="e">
        <f aca="false">IF(AND(#REF!&lt;&gt;#REF!,#REF!=#REF!,M78="positive",M79="negative"),1,"")</f>
        <v>#REF!</v>
      </c>
      <c r="T78" s="1" t="e">
        <f aca="false">IF(AND(#REF!=#REF!,K:K="stroke",M:M="positive",S78&lt;&gt;"1"),1,"")</f>
        <v>#REF!</v>
      </c>
      <c r="U78" s="1" t="e">
        <f aca="false">IF((AND(R78&lt;&gt;"",W78&lt;&gt;1,K:K="stroke",M:M="negative",#REF!=#REF!)),IF(W78&lt;&gt;0,"",1),"")</f>
        <v>#REF!</v>
      </c>
      <c r="V78" s="1" t="e">
        <f aca="false">IF(R78="","",(SUM(S78:U78)+W78))</f>
        <v>#REF!</v>
      </c>
      <c r="W78" s="1" t="e">
        <f aca="false">IF(#REF!&lt;&gt;#REF!,COUNTIFS($K$112:$K$1378,"up",#REF!,#REF!),"")</f>
        <v>#REF!</v>
      </c>
      <c r="X78" s="1" t="e">
        <f aca="false">IF(#REF!&lt;&gt;#REF!,COUNTIFS($K$112:$K$1378,"SRS",#REF!,#REF!),"")</f>
        <v>#REF!</v>
      </c>
      <c r="Y78" s="1" t="e">
        <f aca="false">IF(R78&lt;&gt;"",IF(R78=1,"",COUNTIFS($O$112:$O$1378,"&gt;40",#REF!,#REF!)),"")</f>
        <v>#REF!</v>
      </c>
    </row>
    <row r="79" customFormat="false" ht="15.7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1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1" t="e">
        <f aca="false">IF(#REF!&lt;&gt;#REF!,COUNTIFS($M$2:$M$988,$M$2,$C$2:$C$988,#REF!),"")</f>
        <v>#REF!</v>
      </c>
      <c r="S79" s="1" t="e">
        <f aca="false">IF(R79&lt;&gt;"",IF(R79=1,"",COUNTIFS($Q$2:$Q$988,"&gt;40",$C$2:$C$988,#REF!)),"")</f>
        <v>#REF!</v>
      </c>
      <c r="V79" s="7"/>
      <c r="W79" s="7"/>
      <c r="X79" s="7"/>
      <c r="Y79" s="7"/>
    </row>
    <row r="80" customFormat="false" ht="15.75" hidden="false" customHeight="false" outlineLevel="0" collapsed="false">
      <c r="A80" s="1" t="n">
        <f aca="false">I80+(H80*60)+(G80*3600)</f>
        <v>59948</v>
      </c>
      <c r="B80" s="2" t="str">
        <f aca="false">CONCATENATE(D80,E80,F80,G80,H80,I80)</f>
        <v>201721016398</v>
      </c>
      <c r="C80" s="1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1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1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1" t="e">
        <f aca="false">IF(#REF!&lt;&gt;#REF!,COUNTIFS($K$112:$K$1378,$K$112,#REF!,#REF!),"")</f>
        <v>#REF!</v>
      </c>
      <c r="S80" s="1" t="e">
        <f aca="false">IF(AND(#REF!&lt;&gt;#REF!,#REF!=#REF!,M80="positive",M81="negative"),1,"")</f>
        <v>#REF!</v>
      </c>
      <c r="T80" s="1" t="e">
        <f aca="false">IF(AND(#REF!=#REF!,K:K="stroke",M:M="positive",S80&lt;&gt;"1"),1,"")</f>
        <v>#REF!</v>
      </c>
      <c r="U80" s="1" t="e">
        <f aca="false">IF((AND(R80&lt;&gt;"",W80&lt;&gt;1,K:K="stroke",M:M="negative",#REF!=#REF!)),IF(W80&lt;&gt;0,"",1),"")</f>
        <v>#REF!</v>
      </c>
      <c r="V80" s="1" t="e">
        <f aca="false">IF(R80="","",(SUM(S80:U80)+W80))</f>
        <v>#REF!</v>
      </c>
      <c r="W80" s="1" t="e">
        <f aca="false">IF(#REF!&lt;&gt;#REF!,COUNTIFS($K$112:$K$1378,"up",#REF!,#REF!),"")</f>
        <v>#REF!</v>
      </c>
      <c r="X80" s="1" t="e">
        <f aca="false">IF(#REF!&lt;&gt;#REF!,COUNTIFS($K$112:$K$1378,"SRS",#REF!,#REF!),"")</f>
        <v>#REF!</v>
      </c>
      <c r="Y80" s="1" t="e">
        <f aca="false">IF(R80&lt;&gt;"",IF(R80=1,"",COUNTIFS($O$112:$O$1378,"&gt;40",#REF!,#REF!)),"")</f>
        <v>#REF!</v>
      </c>
    </row>
    <row r="81" customFormat="false" ht="15.7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1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1" t="e">
        <f aca="false">IF(#REF!&lt;&gt;#REF!,COUNTIFS($M$2:$M$988,$M$2,$C$2:$C$988,#REF!),"")</f>
        <v>#REF!</v>
      </c>
      <c r="S81" s="1" t="e">
        <f aca="false">IF(R81&lt;&gt;"",IF(R81=1,"",COUNTIFS($Q$2:$Q$988,"&gt;40",$C$2:$C$988,#REF!)),"")</f>
        <v>#REF!</v>
      </c>
      <c r="V81" s="7"/>
      <c r="W81" s="7"/>
      <c r="X81" s="7"/>
      <c r="Y81" s="7"/>
    </row>
    <row r="82" customFormat="false" ht="15.75" hidden="false" customHeight="false" outlineLevel="0" collapsed="false">
      <c r="A82" s="1" t="n">
        <f aca="false">I82+(H82*60)+(G82*3600)</f>
        <v>59948</v>
      </c>
      <c r="B82" s="2" t="str">
        <f aca="false">CONCATENATE(D82,E82,F82,G82,H82,I82)</f>
        <v>201721016398</v>
      </c>
      <c r="C82" s="1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1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1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1" t="e">
        <f aca="false">IF(#REF!&lt;&gt;#REF!,COUNTIFS($K$112:$K$1378,$K$112,#REF!,#REF!),"")</f>
        <v>#REF!</v>
      </c>
      <c r="S82" s="1" t="e">
        <f aca="false">IF(AND(#REF!&lt;&gt;#REF!,#REF!=#REF!,M82="positive",M83="negative"),1,"")</f>
        <v>#REF!</v>
      </c>
      <c r="T82" s="1" t="e">
        <f aca="false">IF(AND(#REF!=#REF!,K:K="stroke",M:M="positive",S82&lt;&gt;"1"),1,"")</f>
        <v>#REF!</v>
      </c>
      <c r="U82" s="1" t="e">
        <f aca="false">IF((AND(R82&lt;&gt;"",W82&lt;&gt;1,K:K="stroke",M:M="negative",#REF!=#REF!)),IF(W82&lt;&gt;0,"",1),"")</f>
        <v>#REF!</v>
      </c>
      <c r="V82" s="1" t="e">
        <f aca="false">IF(R82="","",(SUM(S82:U82)+W82))</f>
        <v>#REF!</v>
      </c>
      <c r="W82" s="1" t="e">
        <f aca="false">IF(#REF!&lt;&gt;#REF!,COUNTIFS($K$112:$K$1378,"up",#REF!,#REF!),"")</f>
        <v>#REF!</v>
      </c>
      <c r="X82" s="1" t="e">
        <f aca="false">IF(#REF!&lt;&gt;#REF!,COUNTIFS($K$112:$K$1378,"SRS",#REF!,#REF!),"")</f>
        <v>#REF!</v>
      </c>
      <c r="Y82" s="1" t="e">
        <f aca="false">IF(R82&lt;&gt;"",IF(R82=1,"",COUNTIFS($O$112:$O$1378,"&gt;40",#REF!,#REF!)),"")</f>
        <v>#REF!</v>
      </c>
    </row>
    <row r="83" customFormat="false" ht="15.7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.75" hidden="false" customHeight="false" outlineLevel="0" collapsed="false">
      <c r="A84" s="1" t="n">
        <f aca="false">I84+(H84*60)+(G84*3600)</f>
        <v>59948</v>
      </c>
      <c r="B84" s="2" t="str">
        <f aca="false">CONCATENATE(D84,E84,F84,G84,H84,I84)</f>
        <v>201721016398</v>
      </c>
      <c r="C84" s="1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1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1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1" t="e">
        <f aca="false">IF(#REF!&lt;&gt;#REF!,COUNTIFS($K$112:$K$1378,$K$112,#REF!,#REF!),"")</f>
        <v>#REF!</v>
      </c>
      <c r="S84" s="1" t="e">
        <f aca="false">IF(AND(#REF!&lt;&gt;#REF!,#REF!=#REF!,M84="positive",M85="negative"),1,"")</f>
        <v>#REF!</v>
      </c>
      <c r="T84" s="1" t="e">
        <f aca="false">IF(AND(#REF!=#REF!,K:K="stroke",M:M="positive",S84&lt;&gt;"1"),1,"")</f>
        <v>#REF!</v>
      </c>
      <c r="U84" s="1" t="e">
        <f aca="false">IF((AND(R84&lt;&gt;"",W84&lt;&gt;1,K:K="stroke",M:M="negative",#REF!=#REF!)),IF(W84&lt;&gt;0,"",1),"")</f>
        <v>#REF!</v>
      </c>
      <c r="V84" s="1" t="e">
        <f aca="false">IF(R84="","",(SUM(S84:U84)+W84))</f>
        <v>#REF!</v>
      </c>
      <c r="W84" s="1" t="e">
        <f aca="false">IF(#REF!&lt;&gt;#REF!,COUNTIFS($K$112:$K$1378,"up",#REF!,#REF!),"")</f>
        <v>#REF!</v>
      </c>
      <c r="X84" s="1" t="e">
        <f aca="false">IF(#REF!&lt;&gt;#REF!,COUNTIFS($K$112:$K$1378,"SRS",#REF!,#REF!),"")</f>
        <v>#REF!</v>
      </c>
      <c r="Y84" s="1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.7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.7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.7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1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1" t="e">
        <f aca="false">IF(#REF!&lt;&gt;#REF!,COUNTIFS($M$2:$M$988,$M$2,$C$2:$C$988,#REF!),"")</f>
        <v>#REF!</v>
      </c>
      <c r="S87" s="1" t="e">
        <f aca="false">IF(R87&lt;&gt;"",IF(R87=1,"",COUNTIFS($Q$2:$Q$988,"&gt;40",$C$2:$C$988,#REF!)),"")</f>
        <v>#REF!</v>
      </c>
      <c r="V87" s="7"/>
      <c r="W87" s="7"/>
      <c r="X87" s="7"/>
      <c r="Y87" s="7"/>
    </row>
    <row r="88" customFormat="false" ht="15.75" hidden="false" customHeight="false" outlineLevel="0" collapsed="false">
      <c r="A88" s="1" t="n">
        <f aca="false">I88+(H88*60)+(G88*3600)</f>
        <v>59955</v>
      </c>
      <c r="B88" s="2" t="str">
        <f aca="false">CONCATENATE(D88,E88,F88,G88,H88,I88)</f>
        <v>2017210163915</v>
      </c>
      <c r="C88" s="1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1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1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1" t="e">
        <f aca="false">IF(#REF!&lt;&gt;#REF!,COUNTIFS($K$112:$K$1378,$K$112,#REF!,#REF!),"")</f>
        <v>#REF!</v>
      </c>
      <c r="S88" s="1" t="e">
        <f aca="false">IF(AND(#REF!&lt;&gt;#REF!,#REF!=#REF!,M88="positive",M89="negative"),1,"")</f>
        <v>#REF!</v>
      </c>
      <c r="T88" s="1" t="e">
        <f aca="false">IF(AND(#REF!=#REF!,K:K="stroke",M:M="positive",S88&lt;&gt;"1"),1,"")</f>
        <v>#REF!</v>
      </c>
      <c r="U88" s="1" t="e">
        <f aca="false">IF((AND(R88&lt;&gt;"",W88&lt;&gt;1,K:K="stroke",M:M="negative",#REF!=#REF!)),IF(W88&lt;&gt;0,"",1),"")</f>
        <v>#REF!</v>
      </c>
      <c r="V88" s="1" t="e">
        <f aca="false">IF(R88="","",(SUM(S88:U88)+W88))</f>
        <v>#REF!</v>
      </c>
      <c r="W88" s="1" t="e">
        <f aca="false">IF(#REF!&lt;&gt;#REF!,COUNTIFS($K$112:$K$1378,"up",#REF!,#REF!),"")</f>
        <v>#REF!</v>
      </c>
      <c r="X88" s="1" t="e">
        <f aca="false">IF(#REF!&lt;&gt;#REF!,COUNTIFS($K$112:$K$1378,"SRS",#REF!,#REF!),"")</f>
        <v>#REF!</v>
      </c>
      <c r="Y88" s="1" t="e">
        <f aca="false">IF(R88&lt;&gt;"",IF(R88=1,"",COUNTIFS($O$112:$O$1378,"&gt;40",#REF!,#REF!)),"")</f>
        <v>#REF!</v>
      </c>
    </row>
    <row r="89" customFormat="false" ht="15.7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.7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.7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1" t="str">
        <f aca="false">CONCATENATE(D91,E91,F91)</f>
        <v>2017210</v>
      </c>
      <c r="D91" s="1" t="n">
        <v>2017</v>
      </c>
      <c r="E91" s="1" t="n">
        <v>2</v>
      </c>
      <c r="F91" s="1" t="n">
        <v>10</v>
      </c>
      <c r="G91" s="1" t="n">
        <v>16</v>
      </c>
      <c r="H91" s="1" t="n">
        <v>41</v>
      </c>
      <c r="I91" s="1" t="n">
        <v>12</v>
      </c>
      <c r="J91" s="1" t="n">
        <v>955</v>
      </c>
      <c r="K91" s="1" t="s">
        <v>0</v>
      </c>
      <c r="L91" s="1" t="e">
        <f aca="false">IF(#REF!=#REF!,IF(K91="Stroke",IF(K92="Stroke",IF((J92-J91)&lt;0,1000+J92-J91,J92-J91),""),""),"")</f>
        <v>#REF!</v>
      </c>
      <c r="M91" s="1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1" t="e">
        <f aca="false">IF(#REF!&lt;&gt;#REF!,COUNTIFS($M$2:$M$988,$M$2,$C$2:$C$988,#REF!),"")</f>
        <v>#REF!</v>
      </c>
      <c r="S91" s="1" t="e">
        <f aca="false">IF(R91&lt;&gt;"",IF(R91=1,"",COUNTIFS($Q$2:$Q$988,"&gt;40",$C$2:$C$988,#REF!)),"")</f>
        <v>#REF!</v>
      </c>
      <c r="V91" s="7"/>
      <c r="W91" s="7"/>
      <c r="X91" s="7"/>
      <c r="Y91" s="7"/>
    </row>
    <row r="92" customFormat="false" ht="15.75" hidden="false" customHeight="false" outlineLevel="0" collapsed="false">
      <c r="A92" s="1" t="n">
        <f aca="false">I92+(H92*60)+(G92*3600)</f>
        <v>60072</v>
      </c>
      <c r="B92" s="2" t="str">
        <f aca="false">CONCATENATE(D92,E92,F92,G92,H92,I92)</f>
        <v>2017210164112</v>
      </c>
      <c r="C92" s="1" t="str">
        <f aca="false">CONCATENATE(D92,E92,F92)</f>
        <v>2017210</v>
      </c>
      <c r="D92" s="1" t="n">
        <v>2017</v>
      </c>
      <c r="E92" s="1" t="n">
        <v>2</v>
      </c>
      <c r="F92" s="1" t="n">
        <v>10</v>
      </c>
      <c r="G92" s="1" t="n">
        <v>16</v>
      </c>
      <c r="H92" s="1" t="n">
        <v>41</v>
      </c>
      <c r="I92" s="1" t="n">
        <v>12</v>
      </c>
      <c r="J92" s="1" t="n">
        <v>955</v>
      </c>
      <c r="K92" s="1" t="s">
        <v>0</v>
      </c>
      <c r="L92" s="1" t="e">
        <f aca="false">IF(#REF!=#REF!,IF(K92="Stroke",IF(K93="Stroke",IF((J93-J92)&lt;0,1000+J93-J92,J93-J92),""),""),"")</f>
        <v>#REF!</v>
      </c>
      <c r="M92" s="1" t="s">
        <v>1</v>
      </c>
      <c r="N92" s="1" t="s">
        <v>2</v>
      </c>
      <c r="O92" s="1" t="n">
        <v>97</v>
      </c>
      <c r="P92" s="1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1" t="e">
        <f aca="false">IF(#REF!&lt;&gt;#REF!,COUNTIFS($K$112:$K$1378,$K$112,#REF!,#REF!),"")</f>
        <v>#REF!</v>
      </c>
      <c r="S92" s="1" t="e">
        <f aca="false">IF(AND(#REF!&lt;&gt;#REF!,#REF!=#REF!,M92="positive",M93="negative"),1,"")</f>
        <v>#REF!</v>
      </c>
      <c r="T92" s="1" t="e">
        <f aca="false">IF(AND(#REF!=#REF!,K:K="stroke",M:M="positive",S92&lt;&gt;"1"),1,"")</f>
        <v>#REF!</v>
      </c>
      <c r="U92" s="1" t="e">
        <f aca="false">IF((AND(R92&lt;&gt;"",W92&lt;&gt;1,K:K="stroke",M:M="negative",#REF!=#REF!)),IF(W92&lt;&gt;0,"",1),"")</f>
        <v>#REF!</v>
      </c>
      <c r="V92" s="1" t="e">
        <f aca="false">IF(R92="","",(SUM(S92:U92)+W92))</f>
        <v>#REF!</v>
      </c>
      <c r="W92" s="1" t="e">
        <f aca="false">IF(#REF!&lt;&gt;#REF!,COUNTIFS($K$112:$K$1378,"up",#REF!,#REF!),"")</f>
        <v>#REF!</v>
      </c>
      <c r="X92" s="1" t="e">
        <f aca="false">IF(#REF!&lt;&gt;#REF!,COUNTIFS($K$112:$K$1378,"SRS",#REF!,#REF!),"")</f>
        <v>#REF!</v>
      </c>
      <c r="Y92" s="1" t="e">
        <f aca="false">IF(R92&lt;&gt;"",IF(R92=1,"",COUNTIFS($O$112:$O$1378,"&gt;40",#REF!,#REF!)),"")</f>
        <v>#REF!</v>
      </c>
    </row>
    <row r="93" s="5" customFormat="true" ht="15.7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1" t="str">
        <f aca="false">CONCATENATE(D93,E93,F93)</f>
        <v>2017210</v>
      </c>
      <c r="D93" s="1" t="n">
        <v>2017</v>
      </c>
      <c r="E93" s="1" t="n">
        <v>2</v>
      </c>
      <c r="F93" s="1" t="n">
        <v>10</v>
      </c>
      <c r="G93" s="1" t="n">
        <v>16</v>
      </c>
      <c r="H93" s="1" t="n">
        <v>41</v>
      </c>
      <c r="I93" s="1" t="n">
        <v>12</v>
      </c>
      <c r="J93" s="1" t="n">
        <v>960</v>
      </c>
      <c r="K93" s="1" t="s">
        <v>4</v>
      </c>
      <c r="L93" s="1" t="e">
        <f aca="false">IF(#REF!=#REF!,IF(K93="Stroke",IF(K94="Stroke",IF((J94-J93)&lt;0,1000+J94-J93,J94-J93),""),""),"")</f>
        <v>#REF!</v>
      </c>
      <c r="M93" s="1" t="s">
        <v>1</v>
      </c>
      <c r="N93" s="1" t="s">
        <v>2</v>
      </c>
      <c r="O93" s="1" t="n">
        <v>0</v>
      </c>
      <c r="P93" s="1" t="e">
        <f aca="false">IF(#REF!=#REF!,IF(K93="Stroke",IF(K94="Stroke",IF(#REF!=#REF!,IF(Q93=Q94,IF((J94-J93)&lt;0,1000+J94-J93-O93,J94-J93-O93),""),""),""),""),"")</f>
        <v>#REF!</v>
      </c>
      <c r="Q93" s="1" t="n">
        <v>1</v>
      </c>
      <c r="R93" s="1" t="e">
        <f aca="false">IF(#REF!&lt;&gt;#REF!,COUNTIFS($M$2:$M$988,$M$2,$C$2:$C$988,#REF!),"")</f>
        <v>#REF!</v>
      </c>
      <c r="S93" s="1" t="e">
        <f aca="false"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.75" hidden="false" customHeight="false" outlineLevel="0" collapsed="false">
      <c r="A94" s="1" t="n">
        <f aca="false">I94+(H94*60)+(G94*3600)</f>
        <v>60072</v>
      </c>
      <c r="B94" s="2" t="str">
        <f aca="false">CONCATENATE(D94,E94,F94,G94,H94,I94)</f>
        <v>2017210164112</v>
      </c>
      <c r="C94" s="1" t="str">
        <f aca="false">CONCATENATE(D94,E94,F94)</f>
        <v>2017210</v>
      </c>
      <c r="D94" s="1" t="n">
        <v>2017</v>
      </c>
      <c r="E94" s="1" t="n">
        <v>2</v>
      </c>
      <c r="F94" s="1" t="n">
        <v>10</v>
      </c>
      <c r="G94" s="1" t="n">
        <v>16</v>
      </c>
      <c r="H94" s="1" t="n">
        <v>41</v>
      </c>
      <c r="I94" s="1" t="n">
        <v>12</v>
      </c>
      <c r="J94" s="1" t="n">
        <v>960</v>
      </c>
      <c r="K94" s="1" t="s">
        <v>4</v>
      </c>
      <c r="L94" s="1" t="e">
        <f aca="false">IF(#REF!=#REF!,IF(K94="Stroke",IF(K95="Stroke",IF((J95-J94)&lt;0,1000+J95-J94,J95-J94),""),""),"")</f>
        <v>#REF!</v>
      </c>
      <c r="M94" s="1" t="s">
        <v>1</v>
      </c>
      <c r="N94" s="1" t="s">
        <v>2</v>
      </c>
      <c r="O94" s="1" t="n">
        <v>0</v>
      </c>
      <c r="P94" s="1" t="e">
        <f aca="false">IF(#REF!=#REF!,IF(K94="Stroke",IF(K95="Stroke",IF(#REF!=#REF!,IF(Q94=Q95,IF((J95-J94)&lt;0,1000+J95-J94-O94,J95-J94-O94),""),""),""),""),"")</f>
        <v>#REF!</v>
      </c>
      <c r="Q94" s="1" t="n">
        <v>1</v>
      </c>
      <c r="R94" s="1" t="e">
        <f aca="false">IF(#REF!&lt;&gt;#REF!,COUNTIFS($K$112:$K$1378,$K$112,#REF!,#REF!),"")</f>
        <v>#REF!</v>
      </c>
      <c r="S94" s="1" t="e">
        <f aca="false">IF(AND(#REF!&lt;&gt;#REF!,#REF!=#REF!,M94="positive",M95="negative"),1,"")</f>
        <v>#REF!</v>
      </c>
      <c r="T94" s="1" t="e">
        <f aca="false">IF(AND(#REF!=#REF!,K:K="stroke",M:M="positive",S94&lt;&gt;"1"),1,"")</f>
        <v>#REF!</v>
      </c>
      <c r="U94" s="1" t="e">
        <f aca="false">IF((AND(R94&lt;&gt;"",W94&lt;&gt;1,K:K="stroke",M:M="negative",#REF!=#REF!)),IF(W94&lt;&gt;0,"",1),"")</f>
        <v>#REF!</v>
      </c>
      <c r="V94" s="1" t="e">
        <f aca="false">IF(R94="","",(SUM(S94:U94)+W94))</f>
        <v>#REF!</v>
      </c>
      <c r="W94" s="1" t="e">
        <f aca="false">IF(#REF!&lt;&gt;#REF!,COUNTIFS($K$112:$K$1378,"up",#REF!,#REF!),"")</f>
        <v>#REF!</v>
      </c>
      <c r="X94" s="1" t="e">
        <f aca="false">IF(#REF!&lt;&gt;#REF!,COUNTIFS($K$112:$K$1378,"SRS",#REF!,#REF!),"")</f>
        <v>#REF!</v>
      </c>
      <c r="Y94" s="1" t="e">
        <f aca="false">IF(R94&lt;&gt;"",IF(R94=1,"",COUNTIFS($O$112:$O$1378,"&gt;40",#REF!,#REF!)),"")</f>
        <v>#REF!</v>
      </c>
      <c r="AA94" s="9" t="s">
        <v>6</v>
      </c>
    </row>
    <row r="95" s="5" customFormat="true" ht="15.7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1" t="str">
        <f aca="false">CONCATENATE(D95,E95,F95)</f>
        <v>2017210</v>
      </c>
      <c r="D95" s="1" t="n">
        <v>2017</v>
      </c>
      <c r="E95" s="1" t="n">
        <v>2</v>
      </c>
      <c r="F95" s="1" t="n">
        <v>10</v>
      </c>
      <c r="G95" s="1" t="n">
        <v>16</v>
      </c>
      <c r="H95" s="1" t="n">
        <v>41</v>
      </c>
      <c r="I95" s="1" t="n">
        <v>12</v>
      </c>
      <c r="J95" s="1" t="n">
        <v>967</v>
      </c>
      <c r="K95" s="1" t="s">
        <v>4</v>
      </c>
      <c r="L95" s="1" t="e">
        <f aca="false">IF(#REF!=#REF!,IF(K95="Stroke",IF(K96="Stroke",IF((J96-J95)&lt;0,1000+J96-J95,J96-J95),""),""),"")</f>
        <v>#REF!</v>
      </c>
      <c r="M95" s="1" t="s">
        <v>1</v>
      </c>
      <c r="N95" s="1" t="s">
        <v>2</v>
      </c>
      <c r="O95" s="1" t="n">
        <v>0</v>
      </c>
      <c r="P95" s="1" t="e">
        <f aca="false">IF(#REF!=#REF!,IF(K95="Stroke",IF(K96="Stroke",IF(#REF!=#REF!,IF(Q95=Q96,IF((J96-J95)&lt;0,1000+J96-J95-O95,J96-J95-O95),""),""),""),""),"")</f>
        <v>#REF!</v>
      </c>
      <c r="Q95" s="1" t="n">
        <v>1</v>
      </c>
      <c r="R95" s="1" t="e">
        <f aca="false">IF(#REF!&lt;&gt;#REF!,COUNTIFS($M$2:$M$988,$M$2,$C$2:$C$988,#REF!),"")</f>
        <v>#REF!</v>
      </c>
      <c r="S95" s="1" t="e">
        <f aca="false"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.75" hidden="false" customHeight="false" outlineLevel="0" collapsed="false">
      <c r="A96" s="1" t="n">
        <f aca="false">I96+(H96*60)+(G96*3600)</f>
        <v>60072</v>
      </c>
      <c r="B96" s="2" t="str">
        <f aca="false">CONCATENATE(D96,E96,F96,G96,H96,I96)</f>
        <v>2017210164112</v>
      </c>
      <c r="C96" s="1" t="str">
        <f aca="false">CONCATENATE(D96,E96,F96)</f>
        <v>2017210</v>
      </c>
      <c r="D96" s="1" t="n">
        <v>2017</v>
      </c>
      <c r="E96" s="1" t="n">
        <v>2</v>
      </c>
      <c r="F96" s="1" t="n">
        <v>10</v>
      </c>
      <c r="G96" s="1" t="n">
        <v>16</v>
      </c>
      <c r="H96" s="1" t="n">
        <v>41</v>
      </c>
      <c r="I96" s="1" t="n">
        <v>12</v>
      </c>
      <c r="J96" s="1" t="n">
        <v>967</v>
      </c>
      <c r="K96" s="1" t="s">
        <v>4</v>
      </c>
      <c r="L96" s="1" t="e">
        <f aca="false">IF(#REF!=#REF!,IF(K96="Stroke",IF(K97="Stroke",IF((J97-J96)&lt;0,1000+J97-J96,J97-J96),""),""),"")</f>
        <v>#REF!</v>
      </c>
      <c r="M96" s="1" t="s">
        <v>1</v>
      </c>
      <c r="N96" s="1" t="s">
        <v>2</v>
      </c>
      <c r="O96" s="1" t="n">
        <v>0</v>
      </c>
      <c r="P96" s="1" t="e">
        <f aca="false">IF(#REF!=#REF!,IF(K96="Stroke",IF(K97="Stroke",IF(#REF!=#REF!,IF(Q96=Q97,IF((J97-J96)&lt;0,1000+J97-J96-O96,J97-J96-O96),""),""),""),""),"")</f>
        <v>#REF!</v>
      </c>
      <c r="Q96" s="1" t="n">
        <v>1</v>
      </c>
      <c r="R96" s="1" t="e">
        <f aca="false">IF(#REF!&lt;&gt;#REF!,COUNTIFS($K$112:$K$1378,$K$112,#REF!,#REF!),"")</f>
        <v>#REF!</v>
      </c>
      <c r="S96" s="1" t="e">
        <f aca="false">IF(AND(#REF!&lt;&gt;#REF!,#REF!=#REF!,M96="positive",M97="negative"),1,"")</f>
        <v>#REF!</v>
      </c>
      <c r="T96" s="1" t="e">
        <f aca="false">IF(AND(#REF!=#REF!,K:K="stroke",M:M="positive",S96&lt;&gt;"1"),1,"")</f>
        <v>#REF!</v>
      </c>
      <c r="U96" s="1" t="e">
        <f aca="false">IF((AND(R96&lt;&gt;"",W96&lt;&gt;1,K:K="stroke",M:M="negative",#REF!=#REF!)),IF(W96&lt;&gt;0,"",1),"")</f>
        <v>#REF!</v>
      </c>
      <c r="V96" s="1" t="e">
        <f aca="false">IF(R96="","",(SUM(S96:U96)+W96))</f>
        <v>#REF!</v>
      </c>
      <c r="W96" s="1" t="e">
        <f aca="false">IF(#REF!&lt;&gt;#REF!,COUNTIFS($K$112:$K$1378,"up",#REF!,#REF!),"")</f>
        <v>#REF!</v>
      </c>
      <c r="X96" s="1" t="e">
        <f aca="false">IF(#REF!&lt;&gt;#REF!,COUNTIFS($K$112:$K$1378,"SRS",#REF!,#REF!),"")</f>
        <v>#REF!</v>
      </c>
      <c r="Y96" s="1" t="e">
        <f aca="false">IF(R96&lt;&gt;"",IF(R96=1,"",COUNTIFS($O$112:$O$1378,"&gt;40",#REF!,#REF!)),"")</f>
        <v>#REF!</v>
      </c>
      <c r="AA96" s="9"/>
    </row>
    <row r="97" customFormat="false" ht="15.7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1" t="str">
        <f aca="false">CONCATENATE(D97,E97,F97)</f>
        <v>2017210</v>
      </c>
      <c r="D97" s="1" t="n">
        <v>2017</v>
      </c>
      <c r="E97" s="1" t="n">
        <v>2</v>
      </c>
      <c r="F97" s="1" t="n">
        <v>10</v>
      </c>
      <c r="G97" s="1" t="n">
        <v>16</v>
      </c>
      <c r="H97" s="1" t="n">
        <v>41</v>
      </c>
      <c r="I97" s="1" t="n">
        <v>12</v>
      </c>
      <c r="J97" s="1" t="n">
        <v>978</v>
      </c>
      <c r="K97" s="1" t="s">
        <v>4</v>
      </c>
      <c r="L97" s="1" t="e">
        <f aca="false">IF(#REF!=#REF!,IF(K97="Stroke",IF(K98="Stroke",IF((J98-J97)&lt;0,1000+J98-J97,J98-J97),""),""),"")</f>
        <v>#REF!</v>
      </c>
      <c r="M97" s="1" t="s">
        <v>1</v>
      </c>
      <c r="N97" s="1" t="s">
        <v>2</v>
      </c>
      <c r="O97" s="1" t="n">
        <v>0</v>
      </c>
      <c r="P97" s="1" t="e">
        <f aca="false">IF(#REF!=#REF!,IF(K97="Stroke",IF(K98="Stroke",IF(#REF!=#REF!,IF(Q97=Q98,IF((J98-J97)&lt;0,1000+J98-J97-O97,J98-J97-O97),""),""),""),""),"")</f>
        <v>#REF!</v>
      </c>
      <c r="Q97" s="1" t="n">
        <v>1</v>
      </c>
      <c r="R97" s="1" t="e">
        <f aca="false">IF(#REF!&lt;&gt;#REF!,COUNTIFS($M$2:$M$988,$M$2,$C$2:$C$988,#REF!),"")</f>
        <v>#REF!</v>
      </c>
      <c r="S97" s="1" t="e">
        <f aca="false">IF(R97&lt;&gt;"",IF(R97=1,"",COUNTIFS($Q$2:$Q$988,"&gt;40",$C$2:$C$988,#REF!)),"")</f>
        <v>#REF!</v>
      </c>
      <c r="U97" s="9"/>
      <c r="V97" s="7"/>
      <c r="W97" s="7"/>
      <c r="X97" s="7"/>
      <c r="Y97" s="7"/>
    </row>
    <row r="98" customFormat="false" ht="15.75" hidden="false" customHeight="false" outlineLevel="0" collapsed="false">
      <c r="A98" s="1" t="n">
        <f aca="false">I98+(H98*60)+(G98*3600)</f>
        <v>60072</v>
      </c>
      <c r="B98" s="2" t="str">
        <f aca="false">CONCATENATE(D98,E98,F98,G98,H98,I98)</f>
        <v>2017210164112</v>
      </c>
      <c r="C98" s="1" t="str">
        <f aca="false">CONCATENATE(D98,E98,F98)</f>
        <v>2017210</v>
      </c>
      <c r="D98" s="1" t="n">
        <v>2017</v>
      </c>
      <c r="E98" s="1" t="n">
        <v>2</v>
      </c>
      <c r="F98" s="1" t="n">
        <v>10</v>
      </c>
      <c r="G98" s="1" t="n">
        <v>16</v>
      </c>
      <c r="H98" s="1" t="n">
        <v>41</v>
      </c>
      <c r="I98" s="1" t="n">
        <v>12</v>
      </c>
      <c r="J98" s="1" t="n">
        <v>978</v>
      </c>
      <c r="K98" s="1" t="s">
        <v>4</v>
      </c>
      <c r="L98" s="1" t="e">
        <f aca="false">IF(#REF!=#REF!,IF(K98="Stroke",IF(K99="Stroke",IF((J99-J98)&lt;0,1000+J99-J98,J99-J98),""),""),"")</f>
        <v>#REF!</v>
      </c>
      <c r="M98" s="1" t="s">
        <v>1</v>
      </c>
      <c r="N98" s="1" t="s">
        <v>2</v>
      </c>
      <c r="O98" s="1" t="n">
        <v>0</v>
      </c>
      <c r="P98" s="1" t="e">
        <f aca="false">IF(#REF!=#REF!,IF(K98="Stroke",IF(K99="Stroke",IF(#REF!=#REF!,IF(Q98=Q99,IF((J99-J98)&lt;0,1000+J99-J98-O98,J99-J98-O98),""),""),""),""),"")</f>
        <v>#REF!</v>
      </c>
      <c r="Q98" s="1" t="n">
        <v>1</v>
      </c>
      <c r="R98" s="1" t="e">
        <f aca="false">IF(#REF!&lt;&gt;#REF!,COUNTIFS($K$112:$K$1378,$K$112,#REF!,#REF!),"")</f>
        <v>#REF!</v>
      </c>
      <c r="S98" s="1" t="e">
        <f aca="false">IF(AND(#REF!&lt;&gt;#REF!,#REF!=#REF!,M98="positive",M99="negative"),1,"")</f>
        <v>#REF!</v>
      </c>
      <c r="T98" s="1" t="e">
        <f aca="false">IF(AND(#REF!=#REF!,K:K="stroke",M:M="positive",S98&lt;&gt;"1"),1,"")</f>
        <v>#REF!</v>
      </c>
      <c r="U98" s="1" t="e">
        <f aca="false">IF((AND(R98&lt;&gt;"",W98&lt;&gt;1,K:K="stroke",M:M="negative",#REF!=#REF!)),IF(W98&lt;&gt;0,"",1),"")</f>
        <v>#REF!</v>
      </c>
      <c r="V98" s="1" t="e">
        <f aca="false">IF(R98="","",(SUM(S98:U98)+W98))</f>
        <v>#REF!</v>
      </c>
      <c r="W98" s="1" t="e">
        <f aca="false">IF(#REF!&lt;&gt;#REF!,COUNTIFS($K$112:$K$1378,"up",#REF!,#REF!),"")</f>
        <v>#REF!</v>
      </c>
      <c r="X98" s="1" t="e">
        <f aca="false">IF(#REF!&lt;&gt;#REF!,COUNTIFS($K$112:$K$1378,"SRS",#REF!,#REF!),"")</f>
        <v>#REF!</v>
      </c>
      <c r="Y98" s="1" t="e">
        <f aca="false">IF(R98&lt;&gt;"",IF(R98=1,"",COUNTIFS($O$112:$O$1378,"&gt;40",#REF!,#REF!)),"")</f>
        <v>#REF!</v>
      </c>
      <c r="AA98" s="9"/>
    </row>
    <row r="99" customFormat="false" ht="15.7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1" t="str">
        <f aca="false">CONCATENATE(D99,E99,F99)</f>
        <v>2017210</v>
      </c>
      <c r="D99" s="1" t="n">
        <v>2017</v>
      </c>
      <c r="E99" s="1" t="n">
        <v>2</v>
      </c>
      <c r="F99" s="1" t="n">
        <v>10</v>
      </c>
      <c r="G99" s="1" t="n">
        <v>16</v>
      </c>
      <c r="H99" s="1" t="n">
        <v>41</v>
      </c>
      <c r="I99" s="1" t="n">
        <v>13</v>
      </c>
      <c r="J99" s="1" t="n">
        <v>100</v>
      </c>
      <c r="K99" s="1" t="s">
        <v>0</v>
      </c>
      <c r="L99" s="1" t="e">
        <f aca="false">IF(#REF!=#REF!,IF(K99="Stroke",IF(K100="Stroke",IF((J100-J99)&lt;0,1000+J100-J99,J100-J99),""),""),"")</f>
        <v>#REF!</v>
      </c>
      <c r="M99" s="1" t="s">
        <v>1</v>
      </c>
      <c r="N99" s="1" t="s">
        <v>2</v>
      </c>
      <c r="O99" s="1" t="n">
        <v>4</v>
      </c>
      <c r="P99" s="1" t="e">
        <f aca="false">IF(#REF!=#REF!,IF(K99="Stroke",IF(K100="Stroke",IF(#REF!=#REF!,IF(Q99=Q100,IF((J100-J99)&lt;0,1000+J100-J99-O99,J100-J99-O99),""),""),""),""),"")</f>
        <v>#REF!</v>
      </c>
      <c r="Q99" s="1" t="n">
        <v>1</v>
      </c>
      <c r="R99" s="1" t="e">
        <f aca="false">IF(#REF!&lt;&gt;#REF!,COUNTIFS($M$2:$M$988,$M$2,$C$2:$C$988,#REF!),"")</f>
        <v>#REF!</v>
      </c>
      <c r="S99" s="1" t="e">
        <f aca="false">IF(R99&lt;&gt;"",IF(R99=1,"",COUNTIFS($Q$2:$Q$988,"&gt;40",$C$2:$C$988,#REF!)),"")</f>
        <v>#REF!</v>
      </c>
      <c r="U99" s="9"/>
      <c r="V99" s="7"/>
      <c r="W99" s="7"/>
      <c r="X99" s="7"/>
      <c r="Y99" s="7"/>
    </row>
    <row r="100" s="5" customFormat="true" ht="15.75" hidden="false" customHeight="false" outlineLevel="0" collapsed="false">
      <c r="A100" s="1" t="n">
        <f aca="false">I100+(H100*60)+(G100*3600)</f>
        <v>60073</v>
      </c>
      <c r="B100" s="2" t="str">
        <f aca="false">CONCATENATE(D100,E100,F100,G100,H100,I100)</f>
        <v>2017210164113</v>
      </c>
      <c r="C100" s="1" t="str">
        <f aca="false">CONCATENATE(D100,E100,F100)</f>
        <v>2017210</v>
      </c>
      <c r="D100" s="1" t="n">
        <v>2017</v>
      </c>
      <c r="E100" s="1" t="n">
        <v>2</v>
      </c>
      <c r="F100" s="1" t="n">
        <v>10</v>
      </c>
      <c r="G100" s="1" t="n">
        <v>16</v>
      </c>
      <c r="H100" s="1" t="n">
        <v>41</v>
      </c>
      <c r="I100" s="1" t="n">
        <v>13</v>
      </c>
      <c r="J100" s="1" t="n">
        <v>100</v>
      </c>
      <c r="K100" s="1" t="s">
        <v>0</v>
      </c>
      <c r="L100" s="1" t="e">
        <f aca="false"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 t="n">
        <v>4</v>
      </c>
      <c r="P100" s="1" t="e">
        <f aca="false">IF(#REF!=#REF!,IF(K100="Stroke",IF(K101="Stroke",IF(#REF!=#REF!,IF(Q100=Q101,IF((J101-J100)&lt;0,1000+J101-J100-O100,J101-J100-O100),""),""),""),""),"")</f>
        <v>#REF!</v>
      </c>
      <c r="Q100" s="1" t="n">
        <v>1</v>
      </c>
      <c r="R100" s="1" t="e">
        <f aca="false">IF(#REF!&lt;&gt;#REF!,COUNTIFS($K$112:$K$1378,$K$112,#REF!,#REF!),"")</f>
        <v>#REF!</v>
      </c>
      <c r="S100" s="1" t="e">
        <f aca="false">IF(AND(#REF!&lt;&gt;#REF!,#REF!=#REF!,M100="positive",M101="negative"),1,"")</f>
        <v>#REF!</v>
      </c>
      <c r="T100" s="1" t="e">
        <f aca="false">IF(AND(#REF!=#REF!,K:K="stroke",M:M="positive",S100&lt;&gt;"1"),1,"")</f>
        <v>#REF!</v>
      </c>
      <c r="U100" s="1" t="e">
        <f aca="false">IF((AND(R100&lt;&gt;"",W100&lt;&gt;1,K:K="stroke",M:M="negative",#REF!=#REF!)),IF(W100&lt;&gt;0,"",1),"")</f>
        <v>#REF!</v>
      </c>
      <c r="V100" s="1" t="e">
        <f aca="false">IF(R100="","",(SUM(S100:U100)+W100))</f>
        <v>#REF!</v>
      </c>
      <c r="W100" s="1" t="e">
        <f aca="false">IF(#REF!&lt;&gt;#REF!,COUNTIFS($K$112:$K$1378,"up",#REF!,#REF!),"")</f>
        <v>#REF!</v>
      </c>
      <c r="X100" s="1" t="e">
        <f aca="false">IF(#REF!&lt;&gt;#REF!,COUNTIFS($K$112:$K$1378,"SRS",#REF!,#REF!),"")</f>
        <v>#REF!</v>
      </c>
      <c r="Y100" s="1" t="e">
        <f aca="false"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customFormat="false" ht="15.7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1" t="str">
        <f aca="false">CONCATENATE(D101,E101,F101)</f>
        <v>2017210</v>
      </c>
      <c r="D101" s="1" t="n">
        <v>2017</v>
      </c>
      <c r="E101" s="1" t="n">
        <v>2</v>
      </c>
      <c r="F101" s="1" t="n">
        <v>10</v>
      </c>
      <c r="G101" s="1" t="n">
        <v>16</v>
      </c>
      <c r="H101" s="1" t="n">
        <v>41</v>
      </c>
      <c r="I101" s="1" t="n">
        <v>13</v>
      </c>
      <c r="J101" s="1" t="n">
        <v>239</v>
      </c>
      <c r="K101" s="1" t="s">
        <v>0</v>
      </c>
      <c r="L101" s="1" t="e">
        <f aca="false"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 t="n">
        <v>16</v>
      </c>
      <c r="P101" s="1" t="e">
        <f aca="false">IF(#REF!=#REF!,IF(K101="Stroke",IF(K102="Stroke",IF(#REF!=#REF!,IF(Q101=Q102,IF((J102-J101)&lt;0,1000+J102-J101-O101,J102-J101-O101),""),""),""),""),"")</f>
        <v>#REF!</v>
      </c>
      <c r="Q101" s="1" t="n">
        <v>1</v>
      </c>
      <c r="R101" s="1" t="e">
        <f aca="false">IF(#REF!&lt;&gt;#REF!,COUNTIFS($M$2:$M$988,$M$2,$C$2:$C$988,#REF!),"")</f>
        <v>#REF!</v>
      </c>
      <c r="S101" s="1" t="e">
        <f aca="false"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customFormat="false" ht="15.75" hidden="false" customHeight="false" outlineLevel="0" collapsed="false">
      <c r="A102" s="1" t="n">
        <f aca="false">I102+(H102*60)+(G102*3600)</f>
        <v>60073</v>
      </c>
      <c r="B102" s="2" t="str">
        <f aca="false">CONCATENATE(D102,E102,F102,G102,H102,I102)</f>
        <v>2017210164113</v>
      </c>
      <c r="C102" s="1" t="str">
        <f aca="false">CONCATENATE(D102,E102,F102)</f>
        <v>2017210</v>
      </c>
      <c r="D102" s="1" t="n">
        <v>2017</v>
      </c>
      <c r="E102" s="1" t="n">
        <v>2</v>
      </c>
      <c r="F102" s="1" t="n">
        <v>10</v>
      </c>
      <c r="G102" s="1" t="n">
        <v>16</v>
      </c>
      <c r="H102" s="1" t="n">
        <v>41</v>
      </c>
      <c r="I102" s="1" t="n">
        <v>13</v>
      </c>
      <c r="J102" s="1" t="n">
        <v>239</v>
      </c>
      <c r="K102" s="1" t="s">
        <v>0</v>
      </c>
      <c r="L102" s="1" t="e">
        <f aca="false"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 t="n">
        <v>16</v>
      </c>
      <c r="P102" s="1" t="e">
        <f aca="false">IF(#REF!=#REF!,IF(K102="Stroke",IF(K103="Stroke",IF(#REF!=#REF!,IF(Q102=Q103,IF((J103-J102)&lt;0,1000+J103-J102-O102,J103-J102-O102),""),""),""),""),"")</f>
        <v>#REF!</v>
      </c>
      <c r="Q102" s="1" t="n">
        <v>1</v>
      </c>
      <c r="R102" s="1" t="e">
        <f aca="false">IF(#REF!&lt;&gt;#REF!,COUNTIFS($K$112:$K$1378,$K$112,#REF!,#REF!),"")</f>
        <v>#REF!</v>
      </c>
      <c r="S102" s="1" t="e">
        <f aca="false">IF(AND(#REF!&lt;&gt;#REF!,#REF!=#REF!,M102="positive",M103="negative"),1,"")</f>
        <v>#REF!</v>
      </c>
      <c r="T102" s="1" t="e">
        <f aca="false">IF(AND(#REF!=#REF!,K:K="stroke",M:M="positive",S102&lt;&gt;"1"),1,"")</f>
        <v>#REF!</v>
      </c>
      <c r="U102" s="1" t="e">
        <f aca="false">IF((AND(R102&lt;&gt;"",W102&lt;&gt;1,K:K="stroke",M:M="negative",#REF!=#REF!)),IF(W102&lt;&gt;0,"",1),"")</f>
        <v>#REF!</v>
      </c>
      <c r="V102" s="1" t="e">
        <f aca="false">IF(R102="","",(SUM(S102:U102)+W102))</f>
        <v>#REF!</v>
      </c>
      <c r="W102" s="1" t="e">
        <f aca="false">IF(#REF!&lt;&gt;#REF!,COUNTIFS($K$112:$K$1378,"up",#REF!,#REF!),"")</f>
        <v>#REF!</v>
      </c>
      <c r="X102" s="1" t="e">
        <f aca="false">IF(#REF!&lt;&gt;#REF!,COUNTIFS($K$112:$K$1378,"SRS",#REF!,#REF!),"")</f>
        <v>#REF!</v>
      </c>
      <c r="Y102" s="1" t="e">
        <f aca="false">IF(R102&lt;&gt;"",IF(R102=1,"",COUNTIFS($O$112:$O$1378,"&gt;40",#REF!,#REF!)),"")</f>
        <v>#REF!</v>
      </c>
      <c r="AA102" s="9"/>
    </row>
    <row r="103" s="5" customFormat="true" ht="15.7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1" t="str">
        <f aca="false">CONCATENATE(D103,E103,F103)</f>
        <v>2017210</v>
      </c>
      <c r="D103" s="1" t="n">
        <v>2017</v>
      </c>
      <c r="E103" s="1" t="n">
        <v>2</v>
      </c>
      <c r="F103" s="1" t="n">
        <v>10</v>
      </c>
      <c r="G103" s="1" t="n">
        <v>16</v>
      </c>
      <c r="H103" s="1" t="n">
        <v>41</v>
      </c>
      <c r="I103" s="1" t="n">
        <v>13</v>
      </c>
      <c r="J103" s="1" t="n">
        <v>294</v>
      </c>
      <c r="K103" s="1" t="s">
        <v>0</v>
      </c>
      <c r="L103" s="1" t="e">
        <f aca="false"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 t="n">
        <v>4</v>
      </c>
      <c r="P103" s="1" t="e">
        <f aca="false">IF(#REF!=#REF!,IF(K103="Stroke",IF(K104="Stroke",IF(#REF!=#REF!,IF(Q103=Q104,IF((J104-J103)&lt;0,1000+J104-J103-O103,J104-J103-O103),""),""),""),""),"")</f>
        <v>#REF!</v>
      </c>
      <c r="Q103" s="1" t="n">
        <v>1</v>
      </c>
      <c r="R103" s="1" t="e">
        <f aca="false">IF(#REF!&lt;&gt;#REF!,COUNTIFS($M$2:$M$988,$M$2,$C$2:$C$988,#REF!),"")</f>
        <v>#REF!</v>
      </c>
      <c r="S103" s="1" t="e">
        <f aca="false"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.75" hidden="false" customHeight="false" outlineLevel="0" collapsed="false">
      <c r="A104" s="1" t="n">
        <f aca="false">I104+(H104*60)+(G104*3600)</f>
        <v>60073</v>
      </c>
      <c r="B104" s="2" t="str">
        <f aca="false">CONCATENATE(D104,E104,F104,G104,H104,I104)</f>
        <v>2017210164113</v>
      </c>
      <c r="C104" s="1" t="str">
        <f aca="false">CONCATENATE(D104,E104,F104)</f>
        <v>2017210</v>
      </c>
      <c r="D104" s="1" t="n">
        <v>2017</v>
      </c>
      <c r="E104" s="1" t="n">
        <v>2</v>
      </c>
      <c r="F104" s="1" t="n">
        <v>10</v>
      </c>
      <c r="G104" s="1" t="n">
        <v>16</v>
      </c>
      <c r="H104" s="1" t="n">
        <v>41</v>
      </c>
      <c r="I104" s="1" t="n">
        <v>13</v>
      </c>
      <c r="J104" s="1" t="n">
        <v>294</v>
      </c>
      <c r="K104" s="1" t="s">
        <v>0</v>
      </c>
      <c r="L104" s="1" t="e">
        <f aca="false"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 t="n">
        <v>4</v>
      </c>
      <c r="P104" s="1" t="e">
        <f aca="false">IF(#REF!=#REF!,IF(K104="Stroke",IF(K105="Stroke",IF(#REF!=#REF!,IF(Q104=Q105,IF((J105-J104)&lt;0,1000+J105-J104-O104,J105-J104-O104),""),""),""),""),"")</f>
        <v>#REF!</v>
      </c>
      <c r="Q104" s="1" t="n">
        <v>1</v>
      </c>
      <c r="R104" s="1" t="e">
        <f aca="false">IF(#REF!&lt;&gt;#REF!,COUNTIFS($K$112:$K$1378,$K$112,#REF!,#REF!),"")</f>
        <v>#REF!</v>
      </c>
      <c r="S104" s="1" t="e">
        <f aca="false">IF(AND(#REF!&lt;&gt;#REF!,#REF!=#REF!,M104="positive",M105="negative"),1,"")</f>
        <v>#REF!</v>
      </c>
      <c r="T104" s="1" t="e">
        <f aca="false">IF(AND(#REF!=#REF!,K:K="stroke",M:M="positive",S104&lt;&gt;"1"),1,"")</f>
        <v>#REF!</v>
      </c>
      <c r="U104" s="1" t="e">
        <f aca="false">IF((AND(R104&lt;&gt;"",W104&lt;&gt;1,K:K="stroke",M:M="negative",#REF!=#REF!)),IF(W104&lt;&gt;0,"",1),"")</f>
        <v>#REF!</v>
      </c>
      <c r="V104" s="1" t="e">
        <f aca="false">IF(R104="","",(SUM(S104:U104)+W104))</f>
        <v>#REF!</v>
      </c>
      <c r="W104" s="1" t="e">
        <f aca="false">IF(#REF!&lt;&gt;#REF!,COUNTIFS($K$112:$K$1378,"up",#REF!,#REF!),"")</f>
        <v>#REF!</v>
      </c>
      <c r="X104" s="1" t="e">
        <f aca="false">IF(#REF!&lt;&gt;#REF!,COUNTIFS($K$112:$K$1378,"SRS",#REF!,#REF!),"")</f>
        <v>#REF!</v>
      </c>
      <c r="Y104" s="1" t="e">
        <f aca="false">IF(R104&lt;&gt;"",IF(R104=1,"",COUNTIFS($O$112:$O$1378,"&gt;40",#REF!,#REF!)),"")</f>
        <v>#REF!</v>
      </c>
      <c r="AA104" s="9"/>
    </row>
    <row r="105" customFormat="false" ht="15.7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1" t="str">
        <f aca="false">CONCATENATE(D105,E105,F105)</f>
        <v>2017210</v>
      </c>
      <c r="D105" s="1" t="n">
        <v>2017</v>
      </c>
      <c r="E105" s="1" t="n">
        <v>2</v>
      </c>
      <c r="F105" s="1" t="n">
        <v>10</v>
      </c>
      <c r="G105" s="1" t="n">
        <v>16</v>
      </c>
      <c r="H105" s="1" t="n">
        <v>41</v>
      </c>
      <c r="I105" s="1" t="n">
        <v>13</v>
      </c>
      <c r="J105" s="1" t="n">
        <v>328</v>
      </c>
      <c r="K105" s="1" t="s">
        <v>0</v>
      </c>
      <c r="L105" s="1" t="e">
        <f aca="false"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 t="n">
        <v>66</v>
      </c>
      <c r="P105" s="1" t="e">
        <f aca="false">IF(#REF!=#REF!,IF(K105="Stroke",IF(K106="Stroke",IF(#REF!=#REF!,IF(Q105=Q106,IF((J106-J105)&lt;0,1000+J106-J105-O105,J106-J105-O105),""),""),""),""),"")</f>
        <v>#REF!</v>
      </c>
      <c r="Q105" s="1" t="n">
        <v>1</v>
      </c>
      <c r="R105" s="1" t="e">
        <f aca="false">IF(#REF!&lt;&gt;#REF!,COUNTIFS($M$2:$M$988,$M$2,$C$2:$C$988,#REF!),"")</f>
        <v>#REF!</v>
      </c>
      <c r="S105" s="1" t="e">
        <f aca="false"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customFormat="false" ht="15.75" hidden="false" customHeight="false" outlineLevel="0" collapsed="false">
      <c r="A106" s="1" t="n">
        <f aca="false">I106+(H106*60)+(G106*3600)</f>
        <v>60073</v>
      </c>
      <c r="B106" s="2" t="str">
        <f aca="false">CONCATENATE(D106,E106,F106,G106,H106,I106)</f>
        <v>2017210164113</v>
      </c>
      <c r="C106" s="1" t="str">
        <f aca="false">CONCATENATE(D106,E106,F106)</f>
        <v>2017210</v>
      </c>
      <c r="D106" s="1" t="n">
        <v>2017</v>
      </c>
      <c r="E106" s="1" t="n">
        <v>2</v>
      </c>
      <c r="F106" s="1" t="n">
        <v>10</v>
      </c>
      <c r="G106" s="1" t="n">
        <v>16</v>
      </c>
      <c r="H106" s="1" t="n">
        <v>41</v>
      </c>
      <c r="I106" s="1" t="n">
        <v>13</v>
      </c>
      <c r="J106" s="1" t="n">
        <v>328</v>
      </c>
      <c r="K106" s="1" t="s">
        <v>0</v>
      </c>
      <c r="L106" s="1" t="e">
        <f aca="false"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 t="n">
        <v>66</v>
      </c>
      <c r="P106" s="1" t="e">
        <f aca="false">IF(#REF!=#REF!,IF(K106="Stroke",IF(K107="Stroke",IF(#REF!=#REF!,IF(Q106=Q107,IF((J107-J106)&lt;0,1000+J107-J106-O106,J107-J106-O106),""),""),""),""),"")</f>
        <v>#REF!</v>
      </c>
      <c r="Q106" s="1" t="n">
        <v>1</v>
      </c>
      <c r="R106" s="1" t="e">
        <f aca="false">IF(#REF!&lt;&gt;#REF!,COUNTIFS($K$112:$K$1378,$K$112,#REF!,#REF!),"")</f>
        <v>#REF!</v>
      </c>
      <c r="S106" s="1" t="e">
        <f aca="false">IF(AND(#REF!&lt;&gt;#REF!,#REF!=#REF!,M106="positive",M107="negative"),1,"")</f>
        <v>#REF!</v>
      </c>
      <c r="T106" s="1" t="e">
        <f aca="false">IF(AND(#REF!=#REF!,K:K="stroke",M:M="positive",S106&lt;&gt;"1"),1,"")</f>
        <v>#REF!</v>
      </c>
      <c r="U106" s="1" t="e">
        <f aca="false">IF((AND(R106&lt;&gt;"",W106&lt;&gt;1,K:K="stroke",M:M="negative",#REF!=#REF!)),IF(W106&lt;&gt;0,"",1),"")</f>
        <v>#REF!</v>
      </c>
      <c r="V106" s="1" t="e">
        <f aca="false">IF(R106="","",(SUM(S106:U106)+W106))</f>
        <v>#REF!</v>
      </c>
      <c r="W106" s="1" t="e">
        <f aca="false">IF(#REF!&lt;&gt;#REF!,COUNTIFS($K$112:$K$1378,"up",#REF!,#REF!),"")</f>
        <v>#REF!</v>
      </c>
      <c r="X106" s="1" t="e">
        <f aca="false">IF(#REF!&lt;&gt;#REF!,COUNTIFS($K$112:$K$1378,"SRS",#REF!,#REF!),"")</f>
        <v>#REF!</v>
      </c>
      <c r="Y106" s="1" t="e">
        <f aca="false">IF(R106&lt;&gt;"",IF(R106=1,"",COUNTIFS($O$112:$O$1378,"&gt;40",#REF!,#REF!)),"")</f>
        <v>#REF!</v>
      </c>
      <c r="AA106" s="9"/>
    </row>
    <row r="107" s="5" customFormat="true" ht="15.7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1" t="str">
        <f aca="false">CONCATENATE(D107,E107,F107)</f>
        <v>2017210</v>
      </c>
      <c r="D107" s="1" t="n">
        <v>2017</v>
      </c>
      <c r="E107" s="1" t="n">
        <v>2</v>
      </c>
      <c r="F107" s="1" t="n">
        <v>10</v>
      </c>
      <c r="G107" s="1" t="n">
        <v>16</v>
      </c>
      <c r="H107" s="1" t="n">
        <v>41</v>
      </c>
      <c r="I107" s="1" t="n">
        <v>13</v>
      </c>
      <c r="J107" s="1" t="n">
        <v>451</v>
      </c>
      <c r="K107" s="1" t="s">
        <v>0</v>
      </c>
      <c r="L107" s="1" t="e">
        <f aca="false"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 t="n">
        <v>3</v>
      </c>
      <c r="P107" s="1" t="e">
        <f aca="false">IF(#REF!=#REF!,IF(K107="Stroke",IF(K108="Stroke",IF(#REF!=#REF!,IF(Q107=Q108,IF((J108-J107)&lt;0,1000+J108-J107-O107,J108-J107-O107),""),""),""),""),"")</f>
        <v>#REF!</v>
      </c>
      <c r="Q107" s="1" t="n">
        <v>1</v>
      </c>
      <c r="R107" s="1" t="e">
        <f aca="false">IF(#REF!&lt;&gt;#REF!,COUNTIFS($M$2:$M$988,$M$2,$C$2:$C$988,#REF!),"")</f>
        <v>#REF!</v>
      </c>
      <c r="S107" s="1" t="e">
        <f aca="false"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.75" hidden="false" customHeight="false" outlineLevel="0" collapsed="false">
      <c r="A108" s="1" t="n">
        <f aca="false">I108+(H108*60)+(G108*3600)</f>
        <v>60073</v>
      </c>
      <c r="B108" s="2" t="str">
        <f aca="false">CONCATENATE(D108,E108,F108,G108,H108,I108)</f>
        <v>2017210164113</v>
      </c>
      <c r="C108" s="1" t="str">
        <f aca="false">CONCATENATE(D108,E108,F108)</f>
        <v>2017210</v>
      </c>
      <c r="D108" s="1" t="n">
        <v>2017</v>
      </c>
      <c r="E108" s="1" t="n">
        <v>2</v>
      </c>
      <c r="F108" s="1" t="n">
        <v>10</v>
      </c>
      <c r="G108" s="1" t="n">
        <v>16</v>
      </c>
      <c r="H108" s="1" t="n">
        <v>41</v>
      </c>
      <c r="I108" s="1" t="n">
        <v>13</v>
      </c>
      <c r="J108" s="1" t="n">
        <v>451</v>
      </c>
      <c r="K108" s="1" t="s">
        <v>0</v>
      </c>
      <c r="L108" s="1" t="e">
        <f aca="false"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 t="n">
        <v>3</v>
      </c>
      <c r="P108" s="1" t="e">
        <f aca="false">IF(#REF!=#REF!,IF(K108="Stroke",IF(K109="Stroke",IF(#REF!=#REF!,IF(Q108=Q109,IF((J109-J108)&lt;0,1000+J109-J108-O108,J109-J108-O108),""),""),""),""),"")</f>
        <v>#REF!</v>
      </c>
      <c r="Q108" s="1" t="n">
        <v>1</v>
      </c>
      <c r="R108" s="1" t="e">
        <f aca="false">IF(#REF!&lt;&gt;#REF!,COUNTIFS($K$112:$K$1378,$K$112,#REF!,#REF!),"")</f>
        <v>#REF!</v>
      </c>
      <c r="S108" s="1" t="e">
        <f aca="false">IF(AND(#REF!&lt;&gt;#REF!,#REF!=#REF!,M108="positive",M109="negative"),1,"")</f>
        <v>#REF!</v>
      </c>
      <c r="T108" s="1" t="e">
        <f aca="false">IF(AND(#REF!=#REF!,K:K="stroke",M:M="positive",S108&lt;&gt;"1"),1,"")</f>
        <v>#REF!</v>
      </c>
      <c r="U108" s="1" t="e">
        <f aca="false">IF((AND(R108&lt;&gt;"",W108&lt;&gt;1,K:K="stroke",M:M="negative",#REF!=#REF!)),IF(W108&lt;&gt;0,"",1),"")</f>
        <v>#REF!</v>
      </c>
      <c r="V108" s="1" t="e">
        <f aca="false">IF(R108="","",(SUM(S108:U108)+W108))</f>
        <v>#REF!</v>
      </c>
      <c r="W108" s="1" t="e">
        <f aca="false">IF(#REF!&lt;&gt;#REF!,COUNTIFS($K$112:$K$1378,"up",#REF!,#REF!),"")</f>
        <v>#REF!</v>
      </c>
      <c r="X108" s="1" t="e">
        <f aca="false">IF(#REF!&lt;&gt;#REF!,COUNTIFS($K$112:$K$1378,"SRS",#REF!,#REF!),"")</f>
        <v>#REF!</v>
      </c>
      <c r="Y108" s="1" t="e">
        <f aca="false">IF(R108&lt;&gt;"",IF(R108=1,"",COUNTIFS($O$112:$O$1378,"&gt;40",#REF!,#REF!)),"")</f>
        <v>#REF!</v>
      </c>
      <c r="AA108" s="9"/>
    </row>
    <row r="109" s="5" customFormat="true" ht="15.7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1" t="str">
        <f aca="false">CONCATENATE(D109,E109,F109)</f>
        <v>2017210</v>
      </c>
      <c r="D109" s="1" t="n">
        <v>2017</v>
      </c>
      <c r="E109" s="1" t="n">
        <v>2</v>
      </c>
      <c r="F109" s="1" t="n">
        <v>10</v>
      </c>
      <c r="G109" s="1" t="n">
        <v>16</v>
      </c>
      <c r="H109" s="1" t="n">
        <v>41</v>
      </c>
      <c r="I109" s="1" t="n">
        <v>13</v>
      </c>
      <c r="J109" s="1" t="n">
        <v>603</v>
      </c>
      <c r="K109" s="1" t="s">
        <v>0</v>
      </c>
      <c r="L109" s="1" t="e">
        <f aca="false"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 t="n">
        <v>65</v>
      </c>
      <c r="P109" s="1" t="e">
        <f aca="false">IF(#REF!=#REF!,IF(K109="Stroke",IF(K110="Stroke",IF(#REF!=#REF!,IF(Q109=Q110,IF((J110-J109)&lt;0,1000+J110-J109-O109,J110-J109-O109),""),""),""),""),"")</f>
        <v>#REF!</v>
      </c>
      <c r="Q109" s="1" t="n">
        <v>1</v>
      </c>
      <c r="R109" s="1" t="e">
        <f aca="false">IF(#REF!&lt;&gt;#REF!,COUNTIFS($M$2:$M$988,$M$2,$C$2:$C$988,#REF!),"")</f>
        <v>#REF!</v>
      </c>
      <c r="S109" s="1" t="e">
        <f aca="false"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.75" hidden="false" customHeight="false" outlineLevel="0" collapsed="false">
      <c r="A110" s="1" t="n">
        <f aca="false">I110+(H110*60)+(G110*3600)</f>
        <v>60073</v>
      </c>
      <c r="B110" s="2" t="str">
        <f aca="false">CONCATENATE(D110,E110,F110,G110,H110,I110)</f>
        <v>2017210164113</v>
      </c>
      <c r="C110" s="1" t="str">
        <f aca="false">CONCATENATE(D110,E110,F110)</f>
        <v>2017210</v>
      </c>
      <c r="D110" s="1" t="n">
        <v>2017</v>
      </c>
      <c r="E110" s="1" t="n">
        <v>2</v>
      </c>
      <c r="F110" s="1" t="n">
        <v>10</v>
      </c>
      <c r="G110" s="1" t="n">
        <v>16</v>
      </c>
      <c r="H110" s="1" t="n">
        <v>41</v>
      </c>
      <c r="I110" s="1" t="n">
        <v>13</v>
      </c>
      <c r="J110" s="1" t="n">
        <v>603</v>
      </c>
      <c r="K110" s="1" t="s">
        <v>0</v>
      </c>
      <c r="L110" s="1" t="e">
        <f aca="false"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 t="n">
        <v>65</v>
      </c>
      <c r="P110" s="1" t="e">
        <f aca="false">IF(#REF!=#REF!,IF(K110="Stroke",IF(K111="Stroke",IF(#REF!=#REF!,IF(Q110=Q111,IF((J111-J110)&lt;0,1000+J111-J110-O110,J111-J110-O110),""),""),""),""),"")</f>
        <v>#REF!</v>
      </c>
      <c r="Q110" s="1" t="n">
        <v>1</v>
      </c>
      <c r="R110" s="1" t="e">
        <f aca="false">IF(#REF!&lt;&gt;#REF!,COUNTIFS($K$112:$K$1378,$K$112,#REF!,#REF!),"")</f>
        <v>#REF!</v>
      </c>
      <c r="S110" s="1" t="e">
        <f aca="false">IF(AND(#REF!&lt;&gt;#REF!,#REF!=#REF!,M110="positive",M111="negative"),1,"")</f>
        <v>#REF!</v>
      </c>
      <c r="T110" s="1" t="e">
        <f aca="false">IF(AND(#REF!=#REF!,K:K="stroke",M:M="positive",S110&lt;&gt;"1"),1,"")</f>
        <v>#REF!</v>
      </c>
      <c r="U110" s="1" t="e">
        <f aca="false">IF((AND(R110&lt;&gt;"",W110&lt;&gt;1,K:K="stroke",M:M="negative",#REF!=#REF!)),IF(W110&lt;&gt;0,"",1),"")</f>
        <v>#REF!</v>
      </c>
      <c r="V110" s="1" t="e">
        <f aca="false">IF(R110="","",(SUM(S110:U110)+W110))</f>
        <v>#REF!</v>
      </c>
      <c r="W110" s="1" t="e">
        <f aca="false">IF(#REF!&lt;&gt;#REF!,COUNTIFS($K$112:$K$1378,"up",#REF!,#REF!),"")</f>
        <v>#REF!</v>
      </c>
      <c r="X110" s="1" t="e">
        <f aca="false">IF(#REF!&lt;&gt;#REF!,COUNTIFS($K$112:$K$1378,"SRS",#REF!,#REF!),"")</f>
        <v>#REF!</v>
      </c>
      <c r="Y110" s="1" t="e">
        <f aca="false"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="5" customFormat="true" ht="15.7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1" t="str">
        <f aca="false">CONCATENATE(D111,E111,F111)</f>
        <v>2017210</v>
      </c>
      <c r="D111" s="1" t="n">
        <v>2017</v>
      </c>
      <c r="E111" s="1" t="n">
        <v>2</v>
      </c>
      <c r="F111" s="1" t="n">
        <v>10</v>
      </c>
      <c r="G111" s="1" t="n">
        <v>16</v>
      </c>
      <c r="H111" s="1" t="n">
        <v>41</v>
      </c>
      <c r="I111" s="1" t="n">
        <v>13</v>
      </c>
      <c r="J111" s="1" t="n">
        <v>724</v>
      </c>
      <c r="K111" s="1" t="s">
        <v>0</v>
      </c>
      <c r="L111" s="1" t="e">
        <f aca="false"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 t="n">
        <v>104</v>
      </c>
      <c r="P111" s="1" t="e">
        <f aca="false">IF(#REF!=#REF!,IF(K111="Stroke",IF(K112="Stroke",IF(#REF!=#REF!,IF(Q111=Q112,IF((J112-J111)&lt;0,1000+J112-J111-O111,J112-J111-O111),""),""),""),""),"")</f>
        <v>#REF!</v>
      </c>
      <c r="Q111" s="1" t="n">
        <v>1</v>
      </c>
      <c r="R111" s="1" t="e">
        <f aca="false">IF(#REF!&lt;&gt;#REF!,COUNTIFS($M$2:$M$988,$M$2,$C$2:$C$988,#REF!),"")</f>
        <v>#REF!</v>
      </c>
      <c r="S111" s="1" t="e">
        <f aca="false"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.75" hidden="false" customHeight="false" outlineLevel="0" collapsed="false">
      <c r="A112" s="1" t="n">
        <f aca="false">I112+(H112*60)+(G112*3600)</f>
        <v>60073</v>
      </c>
      <c r="B112" s="2" t="str">
        <f aca="false">CONCATENATE(D112,E112,F112,G112,H112,I112)</f>
        <v>2017210164113</v>
      </c>
      <c r="C112" s="1" t="str">
        <f aca="false">CONCATENATE(D112,E112,F112)</f>
        <v>2017210</v>
      </c>
      <c r="D112" s="1" t="n">
        <v>2017</v>
      </c>
      <c r="E112" s="1" t="n">
        <v>2</v>
      </c>
      <c r="F112" s="1" t="n">
        <v>10</v>
      </c>
      <c r="G112" s="1" t="n">
        <v>16</v>
      </c>
      <c r="H112" s="1" t="n">
        <v>41</v>
      </c>
      <c r="I112" s="1" t="n">
        <v>13</v>
      </c>
      <c r="J112" s="1" t="n">
        <v>724</v>
      </c>
      <c r="K112" s="1" t="s">
        <v>0</v>
      </c>
      <c r="L112" s="1" t="e">
        <f aca="false"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 t="n">
        <v>104</v>
      </c>
      <c r="P112" s="1" t="e">
        <f aca="false">IF(#REF!=#REF!,IF(K112="Stroke",IF(K113="Stroke",IF(#REF!=#REF!,IF(Q112=Q113,IF((J113-J112)&lt;0,1000+J113-J112-O112,J113-J112-O112),""),""),""),""),"")</f>
        <v>#REF!</v>
      </c>
      <c r="Q112" s="1" t="n">
        <v>1</v>
      </c>
      <c r="R112" s="1" t="e">
        <f aca="false">IF(#REF!&lt;&gt;#REF!,COUNTIFS($K$112:$K$1378,$K$112,#REF!,#REF!),"")</f>
        <v>#REF!</v>
      </c>
      <c r="S112" s="1" t="e">
        <f aca="false">IF(AND(#REF!&lt;&gt;#REF!,#REF!=#REF!,M112="positive",M113="negative"),1,"")</f>
        <v>#REF!</v>
      </c>
      <c r="T112" s="1" t="e">
        <f aca="false">IF(AND(#REF!=#REF!,K:K="stroke",M:M="positive",S112&lt;&gt;"1"),1,"")</f>
        <v>#REF!</v>
      </c>
      <c r="U112" s="1" t="e">
        <f aca="false">IF((AND(R112&lt;&gt;"",W112&lt;&gt;1,K:K="stroke",M:M="negative",#REF!=#REF!)),IF(W112&lt;&gt;0,"",1),"")</f>
        <v>#REF!</v>
      </c>
      <c r="V112" s="1" t="e">
        <f aca="false">IF(R112="","",(SUM(S112:U112)+W112))</f>
        <v>#REF!</v>
      </c>
      <c r="W112" s="1" t="e">
        <f aca="false">IF(#REF!&lt;&gt;#REF!,COUNTIFS($K$112:$K$1378,"up",#REF!,#REF!),"")</f>
        <v>#REF!</v>
      </c>
      <c r="X112" s="1" t="e">
        <f aca="false">IF(#REF!&lt;&gt;#REF!,COUNTIFS($K$112:$K$1378,"SRS",#REF!,#REF!),"")</f>
        <v>#REF!</v>
      </c>
      <c r="Y112" s="1" t="e">
        <f aca="false"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customFormat="false" ht="15.7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1" t="str">
        <f aca="false">CONCATENATE(D113,E113,F113)</f>
        <v>2017210</v>
      </c>
      <c r="D113" s="1" t="n">
        <v>2017</v>
      </c>
      <c r="E113" s="1" t="n">
        <v>2</v>
      </c>
      <c r="F113" s="1" t="n">
        <v>10</v>
      </c>
      <c r="G113" s="1" t="n">
        <v>16</v>
      </c>
      <c r="H113" s="1" t="n">
        <v>41</v>
      </c>
      <c r="I113" s="1" t="n">
        <v>13</v>
      </c>
      <c r="J113" s="1" t="n">
        <v>747</v>
      </c>
      <c r="K113" s="1" t="s">
        <v>4</v>
      </c>
      <c r="L113" s="1" t="e">
        <f aca="false"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 t="n">
        <v>0</v>
      </c>
      <c r="P113" s="1" t="e">
        <f aca="false">IF(#REF!=#REF!,IF(K113="Stroke",IF(K114="Stroke",IF(#REF!=#REF!,IF(Q113=Q114,IF((J114-J113)&lt;0,1000+J114-J113-O113,J114-J113-O113),""),""),""),""),"")</f>
        <v>#REF!</v>
      </c>
      <c r="Q113" s="1" t="n">
        <v>1</v>
      </c>
      <c r="R113" s="1" t="e">
        <f aca="false">IF(#REF!&lt;&gt;#REF!,COUNTIFS($M$2:$M$988,$M$2,$C$2:$C$988,#REF!),"")</f>
        <v>#REF!</v>
      </c>
      <c r="S113" s="1" t="e">
        <f aca="false"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customFormat="false" ht="15.75" hidden="false" customHeight="false" outlineLevel="0" collapsed="false">
      <c r="A114" s="1" t="n">
        <f aca="false">I114+(H114*60)+(G114*3600)</f>
        <v>60073</v>
      </c>
      <c r="B114" s="2" t="str">
        <f aca="false">CONCATENATE(D114,E114,F114,G114,H114,I114)</f>
        <v>2017210164113</v>
      </c>
      <c r="C114" s="1" t="str">
        <f aca="false">CONCATENATE(D114,E114,F114)</f>
        <v>2017210</v>
      </c>
      <c r="D114" s="1" t="n">
        <v>2017</v>
      </c>
      <c r="E114" s="1" t="n">
        <v>2</v>
      </c>
      <c r="F114" s="1" t="n">
        <v>10</v>
      </c>
      <c r="G114" s="1" t="n">
        <v>16</v>
      </c>
      <c r="H114" s="1" t="n">
        <v>41</v>
      </c>
      <c r="I114" s="1" t="n">
        <v>13</v>
      </c>
      <c r="J114" s="1" t="n">
        <v>747</v>
      </c>
      <c r="K114" s="1" t="s">
        <v>4</v>
      </c>
      <c r="L114" s="1" t="e">
        <f aca="false"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 t="n">
        <v>0</v>
      </c>
      <c r="P114" s="1" t="e">
        <f aca="false">IF(#REF!=#REF!,IF(K114="Stroke",IF(K115="Stroke",IF(#REF!=#REF!,IF(Q114=Q115,IF((J115-J114)&lt;0,1000+J115-J114-O114,J115-J114-O114),""),""),""),""),"")</f>
        <v>#REF!</v>
      </c>
      <c r="Q114" s="1" t="n">
        <v>1</v>
      </c>
      <c r="R114" s="1" t="e">
        <f aca="false">IF(#REF!&lt;&gt;#REF!,COUNTIFS($K$112:$K$1378,$K$112,#REF!,#REF!),"")</f>
        <v>#REF!</v>
      </c>
      <c r="S114" s="1" t="e">
        <f aca="false">IF(AND(#REF!&lt;&gt;#REF!,#REF!=#REF!,M114="positive",M115="negative"),1,"")</f>
        <v>#REF!</v>
      </c>
      <c r="T114" s="1" t="e">
        <f aca="false">IF(AND(#REF!=#REF!,K:K="stroke",M:M="positive",S114&lt;&gt;"1"),1,"")</f>
        <v>#REF!</v>
      </c>
      <c r="U114" s="1" t="e">
        <f aca="false">IF((AND(R114&lt;&gt;"",W114&lt;&gt;1,K:K="stroke",M:M="negative",#REF!=#REF!)),IF(W114&lt;&gt;0,"",1),"")</f>
        <v>#REF!</v>
      </c>
      <c r="V114" s="1" t="e">
        <f aca="false">IF(R114="","",(SUM(S114:U114)+W114))</f>
        <v>#REF!</v>
      </c>
      <c r="W114" s="1" t="e">
        <f aca="false">IF(#REF!&lt;&gt;#REF!,COUNTIFS($K$112:$K$1378,"up",#REF!,#REF!),"")</f>
        <v>#REF!</v>
      </c>
      <c r="X114" s="1" t="e">
        <f aca="false">IF(#REF!&lt;&gt;#REF!,COUNTIFS($K$112:$K$1378,"SRS",#REF!,#REF!),"")</f>
        <v>#REF!</v>
      </c>
      <c r="Y114" s="1" t="e">
        <f aca="false">IF(R114&lt;&gt;"",IF(R114=1,"",COUNTIFS($O$112:$O$1378,"&gt;40",#REF!,#REF!)),"")</f>
        <v>#REF!</v>
      </c>
      <c r="AA114" s="9"/>
    </row>
    <row r="115" customFormat="false" ht="15.7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5.7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customFormat="false" ht="15.7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1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1" t="n">
        <v>206</v>
      </c>
      <c r="K117" s="1" t="s">
        <v>0</v>
      </c>
      <c r="L117" s="1" t="e">
        <f aca="false"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 t="n">
        <v>47</v>
      </c>
      <c r="P117" s="1" t="e">
        <f aca="false">IF(#REF!=#REF!,IF(K117="Stroke",IF(K118="Stroke",IF(#REF!=#REF!,IF(Q117=Q118,IF((J118-J117)&lt;0,1000+J118-J117-O117,J118-J117-O117),""),""),""),""),"")</f>
        <v>#REF!</v>
      </c>
      <c r="Q117" s="1" t="n">
        <v>1</v>
      </c>
      <c r="R117" s="1" t="e">
        <f aca="false">IF(#REF!&lt;&gt;#REF!,COUNTIFS($M$2:$M$988,$M$2,$C$2:$C$988,#REF!),"")</f>
        <v>#REF!</v>
      </c>
      <c r="S117" s="1" t="e">
        <f aca="false"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customFormat="false" ht="15.75" hidden="false" customHeight="false" outlineLevel="0" collapsed="false">
      <c r="A118" s="1" t="n">
        <f aca="false">I118+(H118*60)+(G118*3600)</f>
        <v>60101</v>
      </c>
      <c r="B118" s="2" t="str">
        <f aca="false">CONCATENATE(D118,E118,F118,G118,H118,I118)</f>
        <v>2017210164141</v>
      </c>
      <c r="C118" s="1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1" t="n">
        <v>206</v>
      </c>
      <c r="K118" s="1" t="s">
        <v>0</v>
      </c>
      <c r="L118" s="1" t="e">
        <f aca="false"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 t="n">
        <v>47</v>
      </c>
      <c r="P118" s="1" t="e">
        <f aca="false">IF(#REF!=#REF!,IF(K118="Stroke",IF(K119="Stroke",IF(#REF!=#REF!,IF(Q118=Q119,IF((J119-J118)&lt;0,1000+J119-J118-O118,J119-J118-O118),""),""),""),""),"")</f>
        <v>#REF!</v>
      </c>
      <c r="Q118" s="1" t="n">
        <v>1</v>
      </c>
      <c r="R118" s="1" t="e">
        <f aca="false">IF(#REF!&lt;&gt;#REF!,COUNTIFS($K$112:$K$1378,$K$112,#REF!,#REF!),"")</f>
        <v>#REF!</v>
      </c>
      <c r="S118" s="1" t="e">
        <f aca="false">IF(AND(#REF!&lt;&gt;#REF!,#REF!=#REF!,M118="positive",M119="negative"),1,"")</f>
        <v>#REF!</v>
      </c>
      <c r="T118" s="1" t="e">
        <f aca="false">IF(AND(#REF!=#REF!,K:K="stroke",M:M="positive",S118&lt;&gt;"1"),1,"")</f>
        <v>#REF!</v>
      </c>
      <c r="U118" s="1" t="e">
        <f aca="false">IF((AND(R118&lt;&gt;"",W118&lt;&gt;1,K:K="stroke",M:M="negative",#REF!=#REF!)),IF(W118&lt;&gt;0,"",1),"")</f>
        <v>#REF!</v>
      </c>
      <c r="V118" s="1" t="e">
        <f aca="false">IF(R118="","",(SUM(S118:U118)+W118))</f>
        <v>#REF!</v>
      </c>
      <c r="W118" s="1" t="e">
        <f aca="false">IF(#REF!&lt;&gt;#REF!,COUNTIFS($K$112:$K$1378,"up",#REF!,#REF!),"")</f>
        <v>#REF!</v>
      </c>
      <c r="X118" s="1" t="e">
        <f aca="false">IF(#REF!&lt;&gt;#REF!,COUNTIFS($K$112:$K$1378,"SRS",#REF!,#REF!),"")</f>
        <v>#REF!</v>
      </c>
      <c r="Y118" s="1" t="e">
        <f aca="false">IF(R118&lt;&gt;"",IF(R118=1,"",COUNTIFS($O$112:$O$1378,"&gt;40",#REF!,#REF!)),"")</f>
        <v>#REF!</v>
      </c>
      <c r="AA118" s="9"/>
    </row>
    <row r="119" s="5" customFormat="true" ht="15.7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1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1" t="n">
        <v>310</v>
      </c>
      <c r="K119" s="1" t="s">
        <v>0</v>
      </c>
      <c r="L119" s="1" t="e">
        <f aca="false"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 t="n">
        <v>3</v>
      </c>
      <c r="P119" s="1" t="e">
        <f aca="false">IF(#REF!=#REF!,IF(K119="Stroke",IF(K120="Stroke",IF(#REF!=#REF!,IF(Q119=Q120,IF((J120-J119)&lt;0,1000+J120-J119-O119,J120-J119-O119),""),""),""),""),"")</f>
        <v>#REF!</v>
      </c>
      <c r="Q119" s="1" t="n">
        <v>1</v>
      </c>
      <c r="R119" s="1" t="e">
        <f aca="false">IF(#REF!&lt;&gt;#REF!,COUNTIFS($M$2:$M$988,$M$2,$C$2:$C$988,#REF!),"")</f>
        <v>#REF!</v>
      </c>
      <c r="S119" s="1" t="e">
        <f aca="false"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.75" hidden="false" customHeight="false" outlineLevel="0" collapsed="false">
      <c r="A120" s="1" t="n">
        <f aca="false">I120+(H120*60)+(G120*3600)</f>
        <v>60101</v>
      </c>
      <c r="B120" s="2" t="str">
        <f aca="false">CONCATENATE(D120,E120,F120,G120,H120,I120)</f>
        <v>2017210164141</v>
      </c>
      <c r="C120" s="1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1" t="n">
        <v>310</v>
      </c>
      <c r="K120" s="1" t="s">
        <v>0</v>
      </c>
      <c r="L120" s="1" t="e">
        <f aca="false"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 t="n">
        <v>3</v>
      </c>
      <c r="P120" s="1" t="e">
        <f aca="false">IF(#REF!=#REF!,IF(K120="Stroke",IF(K121="Stroke",IF(#REF!=#REF!,IF(Q120=Q121,IF((J121-J120)&lt;0,1000+J121-J120-O120,J121-J120-O120),""),""),""),""),"")</f>
        <v>#REF!</v>
      </c>
      <c r="Q120" s="1" t="n">
        <v>1</v>
      </c>
      <c r="R120" s="1" t="e">
        <f aca="false">IF(#REF!&lt;&gt;#REF!,COUNTIFS($K$112:$K$1378,$K$112,#REF!,#REF!),"")</f>
        <v>#REF!</v>
      </c>
      <c r="S120" s="1" t="e">
        <f aca="false">IF(AND(#REF!&lt;&gt;#REF!,#REF!=#REF!,M120="positive",M121="negative"),1,"")</f>
        <v>#REF!</v>
      </c>
      <c r="T120" s="1" t="e">
        <f aca="false">IF(AND(#REF!=#REF!,K:K="stroke",M:M="positive",S120&lt;&gt;"1"),1,"")</f>
        <v>#REF!</v>
      </c>
      <c r="U120" s="1" t="e">
        <f aca="false">IF((AND(R120&lt;&gt;"",W120&lt;&gt;1,K:K="stroke",M:M="negative",#REF!=#REF!)),IF(W120&lt;&gt;0,"",1),"")</f>
        <v>#REF!</v>
      </c>
      <c r="V120" s="1" t="e">
        <f aca="false">IF(R120="","",(SUM(S120:U120)+W120))</f>
        <v>#REF!</v>
      </c>
      <c r="W120" s="1" t="e">
        <f aca="false">IF(#REF!&lt;&gt;#REF!,COUNTIFS($K$112:$K$1378,"up",#REF!,#REF!),"")</f>
        <v>#REF!</v>
      </c>
      <c r="X120" s="1" t="e">
        <f aca="false">IF(#REF!&lt;&gt;#REF!,COUNTIFS($K$112:$K$1378,"SRS",#REF!,#REF!),"")</f>
        <v>#REF!</v>
      </c>
      <c r="Y120" s="1" t="e">
        <f aca="false">IF(R120&lt;&gt;"",IF(R120=1,"",COUNTIFS($O$112:$O$1378,"&gt;40",#REF!,#REF!)),"")</f>
        <v>#REF!</v>
      </c>
      <c r="AA120" s="9"/>
    </row>
    <row r="121" s="5" customFormat="true" ht="15.7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1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1" t="n">
        <v>394</v>
      </c>
      <c r="K121" s="1" t="s">
        <v>0</v>
      </c>
      <c r="L121" s="1" t="e">
        <f aca="false"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 t="n">
        <v>6</v>
      </c>
      <c r="P121" s="1" t="e">
        <f aca="false">IF(#REF!=#REF!,IF(K121="Stroke",IF(K122="Stroke",IF(#REF!=#REF!,IF(Q121=Q122,IF((J122-J121)&lt;0,1000+J122-J121-O121,J122-J121-O121),""),""),""),""),"")</f>
        <v>#REF!</v>
      </c>
      <c r="Q121" s="1" t="n">
        <v>1</v>
      </c>
      <c r="R121" s="1" t="e">
        <f aca="false">IF(#REF!&lt;&gt;#REF!,COUNTIFS($M$2:$M$988,$M$2,$C$2:$C$988,#REF!),"")</f>
        <v>#REF!</v>
      </c>
      <c r="S121" s="1" t="e">
        <f aca="false"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.75" hidden="false" customHeight="false" outlineLevel="0" collapsed="false">
      <c r="A122" s="1" t="n">
        <f aca="false">I122+(H122*60)+(G122*3600)</f>
        <v>60101</v>
      </c>
      <c r="B122" s="2" t="str">
        <f aca="false">CONCATENATE(D122,E122,F122,G122,H122,I122)</f>
        <v>2017210164141</v>
      </c>
      <c r="C122" s="1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1" t="n">
        <v>394</v>
      </c>
      <c r="K122" s="1" t="s">
        <v>0</v>
      </c>
      <c r="L122" s="1" t="e">
        <f aca="false"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 t="n">
        <v>6</v>
      </c>
      <c r="P122" s="1" t="e">
        <f aca="false">IF(#REF!=#REF!,IF(K122="Stroke",IF(K123="Stroke",IF(#REF!=#REF!,IF(Q122=Q123,IF((J123-J122)&lt;0,1000+J123-J122-O122,J123-J122-O122),""),""),""),""),"")</f>
        <v>#REF!</v>
      </c>
      <c r="Q122" s="1" t="n">
        <v>1</v>
      </c>
      <c r="R122" s="1" t="e">
        <f aca="false">IF(#REF!&lt;&gt;#REF!,COUNTIFS($K$112:$K$1378,$K$112,#REF!,#REF!),"")</f>
        <v>#REF!</v>
      </c>
      <c r="S122" s="1" t="e">
        <f aca="false">IF(AND(#REF!&lt;&gt;#REF!,#REF!=#REF!,M122="positive",M123="negative"),1,"")</f>
        <v>#REF!</v>
      </c>
      <c r="T122" s="1" t="e">
        <f aca="false">IF(AND(#REF!=#REF!,K:K="stroke",M:M="positive",S122&lt;&gt;"1"),1,"")</f>
        <v>#REF!</v>
      </c>
      <c r="U122" s="1" t="e">
        <f aca="false">IF((AND(R122&lt;&gt;"",W122&lt;&gt;1,K:K="stroke",M:M="negative",#REF!=#REF!)),IF(W122&lt;&gt;0,"",1),"")</f>
        <v>#REF!</v>
      </c>
      <c r="V122" s="1" t="e">
        <f aca="false">IF(R122="","",(SUM(S122:U122)+W122))</f>
        <v>#REF!</v>
      </c>
      <c r="W122" s="1" t="e">
        <f aca="false">IF(#REF!&lt;&gt;#REF!,COUNTIFS($K$112:$K$1378,"up",#REF!,#REF!),"")</f>
        <v>#REF!</v>
      </c>
      <c r="X122" s="1" t="e">
        <f aca="false">IF(#REF!&lt;&gt;#REF!,COUNTIFS($K$112:$K$1378,"SRS",#REF!,#REF!),"")</f>
        <v>#REF!</v>
      </c>
      <c r="Y122" s="1" t="e">
        <f aca="false">IF(R122&lt;&gt;"",IF(R122=1,"",COUNTIFS($O$112:$O$1378,"&gt;40",#REF!,#REF!)),"")</f>
        <v>#REF!</v>
      </c>
      <c r="AA122" s="9"/>
    </row>
    <row r="123" customFormat="false" ht="15.7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1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1" t="n">
        <v>414</v>
      </c>
      <c r="K123" s="1" t="s">
        <v>0</v>
      </c>
      <c r="L123" s="1" t="e">
        <f aca="false"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 t="n">
        <v>5</v>
      </c>
      <c r="P123" s="1" t="e">
        <f aca="false">IF(#REF!=#REF!,IF(K123="Stroke",IF(K124="Stroke",IF(#REF!=#REF!,IF(Q123=Q124,IF((J124-J123)&lt;0,1000+J124-J123-O123,J124-J123-O123),""),""),""),""),"")</f>
        <v>#REF!</v>
      </c>
      <c r="Q123" s="1" t="n">
        <v>1</v>
      </c>
      <c r="R123" s="1" t="e">
        <f aca="false">IF(#REF!&lt;&gt;#REF!,COUNTIFS($M$2:$M$988,$M$2,$C$2:$C$988,#REF!),"")</f>
        <v>#REF!</v>
      </c>
      <c r="S123" s="1" t="e">
        <f aca="false"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customFormat="false" ht="15.75" hidden="false" customHeight="false" outlineLevel="0" collapsed="false">
      <c r="A124" s="1" t="n">
        <f aca="false">I124+(H124*60)+(G124*3600)</f>
        <v>60101</v>
      </c>
      <c r="B124" s="2" t="str">
        <f aca="false">CONCATENATE(D124,E124,F124,G124,H124,I124)</f>
        <v>2017210164141</v>
      </c>
      <c r="C124" s="1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1" t="n">
        <v>414</v>
      </c>
      <c r="K124" s="1" t="s">
        <v>0</v>
      </c>
      <c r="L124" s="1" t="e">
        <f aca="false"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 t="n">
        <v>5</v>
      </c>
      <c r="P124" s="1" t="e">
        <f aca="false">IF(#REF!=#REF!,IF(K124="Stroke",IF(K125="Stroke",IF(#REF!=#REF!,IF(Q124=Q125,IF((J125-J124)&lt;0,1000+J125-J124-O124,J125-J124-O124),""),""),""),""),"")</f>
        <v>#REF!</v>
      </c>
      <c r="Q124" s="1" t="n">
        <v>1</v>
      </c>
      <c r="R124" s="1" t="e">
        <f aca="false">IF(#REF!&lt;&gt;#REF!,COUNTIFS($K$112:$K$1378,$K$112,#REF!,#REF!),"")</f>
        <v>#REF!</v>
      </c>
      <c r="S124" s="1" t="e">
        <f aca="false">IF(AND(#REF!&lt;&gt;#REF!,#REF!=#REF!,M124="positive",M125="negative"),1,"")</f>
        <v>#REF!</v>
      </c>
      <c r="T124" s="1" t="e">
        <f aca="false">IF(AND(#REF!=#REF!,K:K="stroke",M:M="positive",S124&lt;&gt;"1"),1,"")</f>
        <v>#REF!</v>
      </c>
      <c r="U124" s="1" t="e">
        <f aca="false">IF((AND(R124&lt;&gt;"",W124&lt;&gt;1,K:K="stroke",M:M="negative",#REF!=#REF!)),IF(W124&lt;&gt;0,"",1),"")</f>
        <v>#REF!</v>
      </c>
      <c r="V124" s="1" t="e">
        <f aca="false">IF(R124="","",(SUM(S124:U124)+W124))</f>
        <v>#REF!</v>
      </c>
      <c r="W124" s="1" t="e">
        <f aca="false">IF(#REF!&lt;&gt;#REF!,COUNTIFS($K$112:$K$1378,"up",#REF!,#REF!),"")</f>
        <v>#REF!</v>
      </c>
      <c r="X124" s="1" t="e">
        <f aca="false">IF(#REF!&lt;&gt;#REF!,COUNTIFS($K$112:$K$1378,"SRS",#REF!,#REF!),"")</f>
        <v>#REF!</v>
      </c>
      <c r="Y124" s="1" t="e">
        <f aca="false">IF(R124&lt;&gt;"",IF(R124=1,"",COUNTIFS($O$112:$O$1378,"&gt;40",#REF!,#REF!)),"")</f>
        <v>#REF!</v>
      </c>
      <c r="AA124" s="9"/>
    </row>
    <row r="125" s="5" customFormat="true" ht="15.7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customFormat="false" ht="15.7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customFormat="false" ht="15.7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1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1" t="n">
        <v>244</v>
      </c>
      <c r="K127" s="1" t="s">
        <v>0</v>
      </c>
      <c r="L127" s="1" t="e">
        <f aca="false"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 t="n">
        <v>2</v>
      </c>
      <c r="P127" s="1" t="e">
        <f aca="false">IF(#REF!=#REF!,IF(K127="Stroke",IF(K128="Stroke",IF(#REF!=#REF!,IF(Q127=Q128,IF((J128-J127)&lt;0,1000+J128-J127-O127,J128-J127-O127),""),""),""),""),"")</f>
        <v>#REF!</v>
      </c>
      <c r="Q127" s="1" t="n">
        <v>2</v>
      </c>
      <c r="R127" s="1" t="e">
        <f aca="false">IF(#REF!&lt;&gt;#REF!,COUNTIFS($M$2:$M$988,$M$2,$C$2:$C$988,#REF!),"")</f>
        <v>#REF!</v>
      </c>
      <c r="S127" s="1" t="e">
        <f aca="false"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customFormat="false" ht="15.75" hidden="false" customHeight="false" outlineLevel="0" collapsed="false">
      <c r="A128" s="1" t="n">
        <f aca="false">I128+(H128*60)+(G128*3600)</f>
        <v>60298</v>
      </c>
      <c r="B128" s="2" t="str">
        <f aca="false">CONCATENATE(D128,E128,F128,G128,H128,I128)</f>
        <v>2017210164458</v>
      </c>
      <c r="C128" s="1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1" t="n">
        <v>244</v>
      </c>
      <c r="K128" s="1" t="s">
        <v>0</v>
      </c>
      <c r="L128" s="1" t="e">
        <f aca="false"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 t="n">
        <v>2</v>
      </c>
      <c r="P128" s="1" t="e">
        <f aca="false">IF(#REF!=#REF!,IF(K128="Stroke",IF(K129="Stroke",IF(#REF!=#REF!,IF(Q128=Q129,IF((J129-J128)&lt;0,1000+J129-J128-O128,J129-J128-O128),""),""),""),""),"")</f>
        <v>#REF!</v>
      </c>
      <c r="Q128" s="1" t="n">
        <v>2</v>
      </c>
      <c r="R128" s="1" t="e">
        <f aca="false">IF(#REF!&lt;&gt;#REF!,COUNTIFS($K$112:$K$1378,$K$112,#REF!,#REF!),"")</f>
        <v>#REF!</v>
      </c>
      <c r="S128" s="1" t="e">
        <f aca="false">IF(AND(#REF!&lt;&gt;#REF!,#REF!=#REF!,M128="positive",M129="negative"),1,"")</f>
        <v>#REF!</v>
      </c>
      <c r="T128" s="1" t="e">
        <f aca="false">IF(AND(#REF!=#REF!,K:K="stroke",M:M="positive",S128&lt;&gt;"1"),1,"")</f>
        <v>#REF!</v>
      </c>
      <c r="U128" s="1" t="e">
        <f aca="false">IF((AND(R128&lt;&gt;"",W128&lt;&gt;1,K:K="stroke",M:M="negative",#REF!=#REF!)),IF(W128&lt;&gt;0,"",1),"")</f>
        <v>#REF!</v>
      </c>
      <c r="V128" s="1" t="e">
        <f aca="false">IF(R128="","",(SUM(S128:U128)+W128))</f>
        <v>#REF!</v>
      </c>
      <c r="W128" s="1" t="e">
        <f aca="false">IF(#REF!&lt;&gt;#REF!,COUNTIFS($K$112:$K$1378,"up",#REF!,#REF!),"")</f>
        <v>#REF!</v>
      </c>
      <c r="X128" s="1" t="e">
        <f aca="false">IF(#REF!&lt;&gt;#REF!,COUNTIFS($K$112:$K$1378,"SRS",#REF!,#REF!),"")</f>
        <v>#REF!</v>
      </c>
      <c r="Y128" s="1" t="e">
        <f aca="false">IF(R128&lt;&gt;"",IF(R128=1,"",COUNTIFS($O$112:$O$1378,"&gt;40",#REF!,#REF!)),"")</f>
        <v>#REF!</v>
      </c>
      <c r="AA128" s="9"/>
    </row>
    <row r="129" s="5" customFormat="true" ht="15.7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1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1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1" t="e">
        <f aca="false">IF(#REF!&lt;&gt;#REF!,COUNTIFS($M$2:$M$988,$M$2,$C$2:$C$988,#REF!),"")</f>
        <v>#REF!</v>
      </c>
      <c r="S129" s="1" t="e">
        <f aca="false"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.75" hidden="false" customHeight="false" outlineLevel="0" collapsed="false">
      <c r="A130" s="1" t="n">
        <f aca="false">I130+(H130*60)+(G130*3600)</f>
        <v>60298</v>
      </c>
      <c r="B130" s="2" t="str">
        <f aca="false">CONCATENATE(D130,E130,F130,G130,H130,I130)</f>
        <v>2017210164458</v>
      </c>
      <c r="C130" s="1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1" t="n">
        <v>293</v>
      </c>
      <c r="K130" s="1" t="s">
        <v>5</v>
      </c>
      <c r="L130" s="1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1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1" t="e">
        <f aca="false">IF(#REF!&lt;&gt;#REF!,COUNTIFS($K$112:$K$1378,$K$112,#REF!,#REF!),"")</f>
        <v>#REF!</v>
      </c>
      <c r="S130" s="1" t="e">
        <f aca="false">IF(AND(#REF!&lt;&gt;#REF!,#REF!=#REF!,M130="positive",M131="negative"),1,"")</f>
        <v>#REF!</v>
      </c>
      <c r="T130" s="1" t="e">
        <f aca="false">IF(AND(#REF!=#REF!,K:K="stroke",M:M="positive",S130&lt;&gt;"1"),1,"")</f>
        <v>#REF!</v>
      </c>
      <c r="U130" s="1" t="e">
        <f aca="false">IF((AND(R130&lt;&gt;"",W130&lt;&gt;1,K:K="stroke",M:M="negative",#REF!=#REF!)),IF(W130&lt;&gt;0,"",1),"")</f>
        <v>#REF!</v>
      </c>
      <c r="V130" s="1" t="e">
        <f aca="false">IF(R130="","",(SUM(S130:U130)+W130))</f>
        <v>#REF!</v>
      </c>
      <c r="W130" s="1" t="e">
        <f aca="false">IF(#REF!&lt;&gt;#REF!,COUNTIFS($K$112:$K$1378,"up",#REF!,#REF!),"")</f>
        <v>#REF!</v>
      </c>
      <c r="X130" s="1" t="e">
        <f aca="false">IF(#REF!&lt;&gt;#REF!,COUNTIFS($K$112:$K$1378,"SRS",#REF!,#REF!),"")</f>
        <v>#REF!</v>
      </c>
      <c r="Y130" s="1" t="e">
        <f aca="false">IF(R130&lt;&gt;"",IF(R130=1,"",COUNTIFS($O$112:$O$1378,"&gt;40",#REF!,#REF!)),"")</f>
        <v>#REF!</v>
      </c>
      <c r="AA130" s="9"/>
    </row>
    <row r="131" s="5" customFormat="true" ht="15.7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="5" customFormat="true" ht="15.7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0"/>
    </row>
    <row r="133" s="5" customFormat="true" ht="15.7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1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1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1" t="e">
        <f aca="false">IF(#REF!&lt;&gt;#REF!,COUNTIFS($M$2:$M$988,$M$2,$C$2:$C$988,#REF!),"")</f>
        <v>#REF!</v>
      </c>
      <c r="S133" s="1" t="e">
        <f aca="false"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.75" hidden="false" customHeight="false" outlineLevel="0" collapsed="false">
      <c r="A134" s="1" t="n">
        <f aca="false">I134+(H134*60)+(G134*3600)</f>
        <v>60549</v>
      </c>
      <c r="B134" s="2" t="str">
        <f aca="false">CONCATENATE(D134,E134,F134,G134,H134,I134)</f>
        <v>201721016499</v>
      </c>
      <c r="C134" s="1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1" t="n">
        <v>957</v>
      </c>
      <c r="K134" s="1" t="s">
        <v>0</v>
      </c>
      <c r="L134" s="1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1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1" t="e">
        <f aca="false">IF(#REF!&lt;&gt;#REF!,COUNTIFS($K$112:$K$1378,$K$112,#REF!,#REF!),"")</f>
        <v>#REF!</v>
      </c>
      <c r="S134" s="1" t="e">
        <f aca="false">IF(AND(#REF!&lt;&gt;#REF!,#REF!=#REF!,M134="positive",M135="negative"),1,"")</f>
        <v>#REF!</v>
      </c>
      <c r="T134" s="1" t="e">
        <f aca="false">IF(AND(#REF!=#REF!,K:K="stroke",M:M="positive",S134&lt;&gt;"1"),1,"")</f>
        <v>#REF!</v>
      </c>
      <c r="U134" s="1" t="e">
        <f aca="false">IF((AND(R134&lt;&gt;"",W134&lt;&gt;1,K:K="stroke",M:M="negative",#REF!=#REF!)),IF(W134&lt;&gt;0,"",1),"")</f>
        <v>#REF!</v>
      </c>
      <c r="V134" s="1" t="e">
        <f aca="false">IF(R134="","",(SUM(S134:U134)+W134))</f>
        <v>#REF!</v>
      </c>
      <c r="W134" s="1" t="e">
        <f aca="false">IF(#REF!&lt;&gt;#REF!,COUNTIFS($K$112:$K$1378,"up",#REF!,#REF!),"")</f>
        <v>#REF!</v>
      </c>
      <c r="X134" s="1" t="e">
        <f aca="false">IF(#REF!&lt;&gt;#REF!,COUNTIFS($K$112:$K$1378,"SRS",#REF!,#REF!),"")</f>
        <v>#REF!</v>
      </c>
      <c r="Y134" s="1" t="e">
        <f aca="false"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customFormat="false" ht="15.7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1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1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1" t="e">
        <f aca="false">IF(#REF!&lt;&gt;#REF!,COUNTIFS($M$2:$M$988,$M$2,$C$2:$C$988,#REF!),"")</f>
        <v>#REF!</v>
      </c>
      <c r="S135" s="1" t="e">
        <f aca="false"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customFormat="false" ht="15.75" hidden="false" customHeight="false" outlineLevel="0" collapsed="false">
      <c r="A136" s="1" t="n">
        <f aca="false">I136+(H136*60)+(G136*3600)</f>
        <v>60550</v>
      </c>
      <c r="B136" s="2" t="str">
        <f aca="false">CONCATENATE(D136,E136,F136,G136,H136,I136)</f>
        <v>2017210164910</v>
      </c>
      <c r="C136" s="1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1" t="n">
        <v>13</v>
      </c>
      <c r="K136" s="1" t="s">
        <v>0</v>
      </c>
      <c r="L136" s="1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1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1" t="e">
        <f aca="false">IF(#REF!&lt;&gt;#REF!,COUNTIFS($K$112:$K$1378,$K$112,#REF!,#REF!),"")</f>
        <v>#REF!</v>
      </c>
      <c r="S136" s="1" t="e">
        <f aca="false">IF(AND(#REF!&lt;&gt;#REF!,#REF!=#REF!,M136="positive",M137="negative"),1,"")</f>
        <v>#REF!</v>
      </c>
      <c r="T136" s="1" t="e">
        <f aca="false">IF(AND(#REF!=#REF!,K:K="stroke",M:M="positive",S136&lt;&gt;"1"),1,"")</f>
        <v>#REF!</v>
      </c>
      <c r="U136" s="1" t="e">
        <f aca="false">IF((AND(R136&lt;&gt;"",W136&lt;&gt;1,K:K="stroke",M:M="negative",#REF!=#REF!)),IF(W136&lt;&gt;0,"",1),"")</f>
        <v>#REF!</v>
      </c>
      <c r="V136" s="1" t="e">
        <f aca="false">IF(R136="","",(SUM(S136:U136)+W136))</f>
        <v>#REF!</v>
      </c>
      <c r="W136" s="1" t="e">
        <f aca="false">IF(#REF!&lt;&gt;#REF!,COUNTIFS($K$112:$K$1378,"up",#REF!,#REF!),"")</f>
        <v>#REF!</v>
      </c>
      <c r="X136" s="1" t="e">
        <f aca="false">IF(#REF!&lt;&gt;#REF!,COUNTIFS($K$112:$K$1378,"SRS",#REF!,#REF!),"")</f>
        <v>#REF!</v>
      </c>
      <c r="Y136" s="1" t="e">
        <f aca="false">IF(R136&lt;&gt;"",IF(R136=1,"",COUNTIFS($O$112:$O$1378,"&gt;40",#REF!,#REF!)),"")</f>
        <v>#REF!</v>
      </c>
      <c r="AA136" s="9"/>
    </row>
    <row r="137" customFormat="false" ht="15.7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1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1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1" t="e">
        <f aca="false">IF(#REF!&lt;&gt;#REF!,COUNTIFS($M$2:$M$988,$M$2,$C$2:$C$988,#REF!),"")</f>
        <v>#REF!</v>
      </c>
      <c r="S137" s="1" t="e">
        <f aca="false"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customFormat="false" ht="15.75" hidden="false" customHeight="false" outlineLevel="0" collapsed="false">
      <c r="A138" s="1" t="n">
        <f aca="false">I138+(H138*60)+(G138*3600)</f>
        <v>60550</v>
      </c>
      <c r="B138" s="2" t="str">
        <f aca="false">CONCATENATE(D138,E138,F138,G138,H138,I138)</f>
        <v>2017210164910</v>
      </c>
      <c r="C138" s="1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1" t="n">
        <v>146</v>
      </c>
      <c r="K138" s="1" t="s">
        <v>0</v>
      </c>
      <c r="L138" s="1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1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1" t="e">
        <f aca="false">IF(#REF!&lt;&gt;#REF!,COUNTIFS($K$112:$K$1378,$K$112,#REF!,#REF!),"")</f>
        <v>#REF!</v>
      </c>
      <c r="S138" s="1" t="e">
        <f aca="false">IF(AND(#REF!&lt;&gt;#REF!,#REF!=#REF!,M138="positive",M139="negative"),1,"")</f>
        <v>#REF!</v>
      </c>
      <c r="T138" s="1" t="e">
        <f aca="false">IF(AND(#REF!=#REF!,K:K="stroke",M:M="positive",S138&lt;&gt;"1"),1,"")</f>
        <v>#REF!</v>
      </c>
      <c r="U138" s="1" t="e">
        <f aca="false">IF((AND(R138&lt;&gt;"",W138&lt;&gt;1,K:K="stroke",M:M="negative",#REF!=#REF!)),IF(W138&lt;&gt;0,"",1),"")</f>
        <v>#REF!</v>
      </c>
      <c r="V138" s="1" t="e">
        <f aca="false">IF(R138="","",(SUM(S138:U138)+W138))</f>
        <v>#REF!</v>
      </c>
      <c r="W138" s="1" t="e">
        <f aca="false">IF(#REF!&lt;&gt;#REF!,COUNTIFS($K$112:$K$1378,"up",#REF!,#REF!),"")</f>
        <v>#REF!</v>
      </c>
      <c r="X138" s="1" t="e">
        <f aca="false">IF(#REF!&lt;&gt;#REF!,COUNTIFS($K$112:$K$1378,"SRS",#REF!,#REF!),"")</f>
        <v>#REF!</v>
      </c>
      <c r="Y138" s="1" t="e">
        <f aca="false">IF(R138&lt;&gt;"",IF(R138=1,"",COUNTIFS($O$112:$O$1378,"&gt;40",#REF!,#REF!)),"")</f>
        <v>#REF!</v>
      </c>
      <c r="AA138" s="9"/>
    </row>
    <row r="139" customFormat="false" ht="15.7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5.7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customFormat="false" ht="15.7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1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1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1" t="e">
        <f aca="false">IF(#REF!&lt;&gt;#REF!,COUNTIFS($M$2:$M$988,$M$2,$C$2:$C$988,#REF!),"")</f>
        <v>#REF!</v>
      </c>
      <c r="S141" s="1" t="e">
        <f aca="false"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customFormat="false" ht="15.75" hidden="false" customHeight="false" outlineLevel="0" collapsed="false">
      <c r="A142" s="1" t="n">
        <f aca="false">I142+(H142*60)+(G142*3600)</f>
        <v>60594</v>
      </c>
      <c r="B142" s="2" t="str">
        <f aca="false">CONCATENATE(D142,E142,F142,G142,H142,I142)</f>
        <v>2017210164954</v>
      </c>
      <c r="C142" s="1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1" t="n">
        <v>973</v>
      </c>
      <c r="K142" s="1" t="s">
        <v>0</v>
      </c>
      <c r="L142" s="1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1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1" t="e">
        <f aca="false">IF(#REF!&lt;&gt;#REF!,COUNTIFS($K$112:$K$1378,$K$112,#REF!,#REF!),"")</f>
        <v>#REF!</v>
      </c>
      <c r="S142" s="1" t="e">
        <f aca="false">IF(AND(#REF!&lt;&gt;#REF!,#REF!=#REF!,M142="positive",M143="negative"),1,"")</f>
        <v>#REF!</v>
      </c>
      <c r="T142" s="1" t="e">
        <f aca="false">IF(AND(#REF!=#REF!,K:K="stroke",M:M="positive",S142&lt;&gt;"1"),1,"")</f>
        <v>#REF!</v>
      </c>
      <c r="U142" s="1" t="e">
        <f aca="false">IF((AND(R142&lt;&gt;"",W142&lt;&gt;1,K:K="stroke",M:M="negative",#REF!=#REF!)),IF(W142&lt;&gt;0,"",1),"")</f>
        <v>#REF!</v>
      </c>
      <c r="V142" s="1" t="e">
        <f aca="false">IF(R142="","",(SUM(S142:U142)+W142))</f>
        <v>#REF!</v>
      </c>
      <c r="W142" s="1" t="e">
        <f aca="false">IF(#REF!&lt;&gt;#REF!,COUNTIFS($K$112:$K$1378,"up",#REF!,#REF!),"")</f>
        <v>#REF!</v>
      </c>
      <c r="X142" s="1" t="e">
        <f aca="false">IF(#REF!&lt;&gt;#REF!,COUNTIFS($K$112:$K$1378,"SRS",#REF!,#REF!),"")</f>
        <v>#REF!</v>
      </c>
      <c r="Y142" s="1" t="e">
        <f aca="false">IF(R142&lt;&gt;"",IF(R142=1,"",COUNTIFS($O$112:$O$1378,"&gt;40",#REF!,#REF!)),"")</f>
        <v>#REF!</v>
      </c>
      <c r="AA142" s="9"/>
    </row>
    <row r="143" customFormat="false" ht="15.7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1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1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1" t="e">
        <f aca="false">IF(#REF!&lt;&gt;#REF!,COUNTIFS($M$2:$M$988,$M$2,$C$2:$C$988,#REF!),"")</f>
        <v>#REF!</v>
      </c>
      <c r="S143" s="1" t="e">
        <f aca="false"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customFormat="false" ht="15.75" hidden="false" customHeight="false" outlineLevel="0" collapsed="false">
      <c r="A144" s="1" t="n">
        <f aca="false">I144+(H144*60)+(G144*3600)</f>
        <v>60595</v>
      </c>
      <c r="B144" s="2" t="str">
        <f aca="false">CONCATENATE(D144,E144,F144,G144,H144,I144)</f>
        <v>2017210164955</v>
      </c>
      <c r="C144" s="1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1" t="n">
        <v>45</v>
      </c>
      <c r="K144" s="1" t="s">
        <v>0</v>
      </c>
      <c r="L144" s="1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1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1" t="e">
        <f aca="false">IF(#REF!&lt;&gt;#REF!,COUNTIFS($K$112:$K$1378,$K$112,#REF!,#REF!),"")</f>
        <v>#REF!</v>
      </c>
      <c r="S144" s="1" t="e">
        <f aca="false">IF(AND(#REF!&lt;&gt;#REF!,#REF!=#REF!,M144="positive",M145="negative"),1,"")</f>
        <v>#REF!</v>
      </c>
      <c r="T144" s="1" t="e">
        <f aca="false">IF(AND(#REF!=#REF!,K:K="stroke",M:M="positive",S144&lt;&gt;"1"),1,"")</f>
        <v>#REF!</v>
      </c>
      <c r="U144" s="1" t="e">
        <f aca="false">IF((AND(R144&lt;&gt;"",W144&lt;&gt;1,K:K="stroke",M:M="negative",#REF!=#REF!)),IF(W144&lt;&gt;0,"",1),"")</f>
        <v>#REF!</v>
      </c>
      <c r="V144" s="1" t="e">
        <f aca="false">IF(R144="","",(SUM(S144:U144)+W144))</f>
        <v>#REF!</v>
      </c>
      <c r="W144" s="1" t="e">
        <f aca="false">IF(#REF!&lt;&gt;#REF!,COUNTIFS($K$112:$K$1378,"up",#REF!,#REF!),"")</f>
        <v>#REF!</v>
      </c>
      <c r="X144" s="1" t="e">
        <f aca="false">IF(#REF!&lt;&gt;#REF!,COUNTIFS($K$112:$K$1378,"SRS",#REF!,#REF!),"")</f>
        <v>#REF!</v>
      </c>
      <c r="Y144" s="1" t="e">
        <f aca="false">IF(R144&lt;&gt;"",IF(R144=1,"",COUNTIFS($O$112:$O$1378,"&gt;40",#REF!,#REF!)),"")</f>
        <v>#REF!</v>
      </c>
      <c r="AA144" s="9"/>
    </row>
    <row r="145" customFormat="false" ht="15.7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1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1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1" t="e">
        <f aca="false">IF(#REF!&lt;&gt;#REF!,COUNTIFS($M$2:$M$988,$M$2,$C$2:$C$988,#REF!),"")</f>
        <v>#REF!</v>
      </c>
      <c r="S145" s="1" t="e">
        <f aca="false"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customFormat="false" ht="15.75" hidden="false" customHeight="false" outlineLevel="0" collapsed="false">
      <c r="A146" s="1" t="n">
        <f aca="false">I146+(H146*60)+(G146*3600)</f>
        <v>60595</v>
      </c>
      <c r="B146" s="2" t="str">
        <f aca="false">CONCATENATE(D146,E146,F146,G146,H146,I146)</f>
        <v>2017210164955</v>
      </c>
      <c r="C146" s="1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1" t="n">
        <v>123</v>
      </c>
      <c r="K146" s="1" t="s">
        <v>0</v>
      </c>
      <c r="L146" s="1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1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1" t="e">
        <f aca="false">IF(#REF!&lt;&gt;#REF!,COUNTIFS($K$112:$K$1378,$K$112,#REF!,#REF!),"")</f>
        <v>#REF!</v>
      </c>
      <c r="S146" s="1" t="e">
        <f aca="false">IF(AND(#REF!&lt;&gt;#REF!,#REF!=#REF!,M146="positive",M147="negative"),1,"")</f>
        <v>#REF!</v>
      </c>
      <c r="T146" s="1" t="e">
        <f aca="false">IF(AND(#REF!=#REF!,K:K="stroke",M:M="positive",S146&lt;&gt;"1"),1,"")</f>
        <v>#REF!</v>
      </c>
      <c r="U146" s="1" t="e">
        <f aca="false">IF((AND(R146&lt;&gt;"",W146&lt;&gt;1,K:K="stroke",M:M="negative",#REF!=#REF!)),IF(W146&lt;&gt;0,"",1),"")</f>
        <v>#REF!</v>
      </c>
      <c r="V146" s="1" t="e">
        <f aca="false">IF(R146="","",(SUM(S146:U146)+W146))</f>
        <v>#REF!</v>
      </c>
      <c r="W146" s="1" t="e">
        <f aca="false">IF(#REF!&lt;&gt;#REF!,COUNTIFS($K$112:$K$1378,"up",#REF!,#REF!),"")</f>
        <v>#REF!</v>
      </c>
      <c r="X146" s="1" t="e">
        <f aca="false">IF(#REF!&lt;&gt;#REF!,COUNTIFS($K$112:$K$1378,"SRS",#REF!,#REF!),"")</f>
        <v>#REF!</v>
      </c>
      <c r="Y146" s="1" t="e">
        <f aca="false">IF(R146&lt;&gt;"",IF(R146=1,"",COUNTIFS($O$112:$O$1378,"&gt;40",#REF!,#REF!)),"")</f>
        <v>#REF!</v>
      </c>
      <c r="AA146" s="9"/>
    </row>
    <row r="147" customFormat="false" ht="15.7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1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1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1" t="e">
        <f aca="false">IF(#REF!&lt;&gt;#REF!,COUNTIFS($M$2:$M$988,$M$2,$C$2:$C$988,#REF!),"")</f>
        <v>#REF!</v>
      </c>
      <c r="S147" s="1" t="e">
        <f aca="false"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="5" customFormat="true" ht="15.75" hidden="false" customHeight="false" outlineLevel="0" collapsed="false">
      <c r="A148" s="1" t="n">
        <f aca="false">I148+(H148*60)+(G148*3600)</f>
        <v>60595</v>
      </c>
      <c r="B148" s="2" t="str">
        <f aca="false">CONCATENATE(D148,E148,F148,G148,H148,I148)</f>
        <v>2017210164955</v>
      </c>
      <c r="C148" s="1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1" t="n">
        <v>193</v>
      </c>
      <c r="K148" s="1" t="s">
        <v>0</v>
      </c>
      <c r="L148" s="1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1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1" t="e">
        <f aca="false">IF(#REF!&lt;&gt;#REF!,COUNTIFS($K$112:$K$1378,$K$112,#REF!,#REF!),"")</f>
        <v>#REF!</v>
      </c>
      <c r="S148" s="1" t="e">
        <f aca="false">IF(AND(#REF!&lt;&gt;#REF!,#REF!=#REF!,M148="positive",M149="negative"),1,"")</f>
        <v>#REF!</v>
      </c>
      <c r="T148" s="1" t="e">
        <f aca="false">IF(AND(#REF!=#REF!,K:K="stroke",M:M="positive",S148&lt;&gt;"1"),1,"")</f>
        <v>#REF!</v>
      </c>
      <c r="U148" s="1" t="e">
        <f aca="false">IF((AND(R148&lt;&gt;"",W148&lt;&gt;1,K:K="stroke",M:M="negative",#REF!=#REF!)),IF(W148&lt;&gt;0,"",1),"")</f>
        <v>#REF!</v>
      </c>
      <c r="V148" s="1" t="e">
        <f aca="false">IF(R148="","",(SUM(S148:U148)+W148))</f>
        <v>#REF!</v>
      </c>
      <c r="W148" s="1" t="e">
        <f aca="false">IF(#REF!&lt;&gt;#REF!,COUNTIFS($K$112:$K$1378,"up",#REF!,#REF!),"")</f>
        <v>#REF!</v>
      </c>
      <c r="X148" s="1" t="e">
        <f aca="false">IF(#REF!&lt;&gt;#REF!,COUNTIFS($K$112:$K$1378,"SRS",#REF!,#REF!),"")</f>
        <v>#REF!</v>
      </c>
      <c r="Y148" s="1" t="e">
        <f aca="false"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customFormat="false" ht="15.7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1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1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1" t="e">
        <f aca="false">IF(#REF!&lt;&gt;#REF!,COUNTIFS($M$2:$M$988,$M$2,$C$2:$C$988,#REF!),"")</f>
        <v>#REF!</v>
      </c>
      <c r="S149" s="1" t="e">
        <f aca="false"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customFormat="false" ht="15.75" hidden="false" customHeight="false" outlineLevel="0" collapsed="false">
      <c r="A150" s="1" t="n">
        <f aca="false">I150+(H150*60)+(G150*3600)</f>
        <v>60595</v>
      </c>
      <c r="B150" s="2" t="str">
        <f aca="false">CONCATENATE(D150,E150,F150,G150,H150,I150)</f>
        <v>2017210164955</v>
      </c>
      <c r="C150" s="1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1" t="n">
        <v>248</v>
      </c>
      <c r="K150" s="1" t="s">
        <v>0</v>
      </c>
      <c r="L150" s="1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1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1" t="e">
        <f aca="false">IF(#REF!&lt;&gt;#REF!,COUNTIFS($K$112:$K$1378,$K$112,#REF!,#REF!),"")</f>
        <v>#REF!</v>
      </c>
      <c r="S150" s="1" t="e">
        <f aca="false">IF(AND(#REF!&lt;&gt;#REF!,#REF!=#REF!,M150="positive",M151="negative"),1,"")</f>
        <v>#REF!</v>
      </c>
      <c r="T150" s="1" t="e">
        <f aca="false">IF(AND(#REF!=#REF!,K:K="stroke",M:M="positive",S150&lt;&gt;"1"),1,"")</f>
        <v>#REF!</v>
      </c>
      <c r="U150" s="1" t="e">
        <f aca="false">IF((AND(R150&lt;&gt;"",W150&lt;&gt;1,K:K="stroke",M:M="negative",#REF!=#REF!)),IF(W150&lt;&gt;0,"",1),"")</f>
        <v>#REF!</v>
      </c>
      <c r="V150" s="1" t="e">
        <f aca="false">IF(R150="","",(SUM(S150:U150)+W150))</f>
        <v>#REF!</v>
      </c>
      <c r="W150" s="1" t="e">
        <f aca="false">IF(#REF!&lt;&gt;#REF!,COUNTIFS($K$112:$K$1378,"up",#REF!,#REF!),"")</f>
        <v>#REF!</v>
      </c>
      <c r="X150" s="1" t="e">
        <f aca="false">IF(#REF!&lt;&gt;#REF!,COUNTIFS($K$112:$K$1378,"SRS",#REF!,#REF!),"")</f>
        <v>#REF!</v>
      </c>
      <c r="Y150" s="1" t="e">
        <f aca="false">IF(R150&lt;&gt;"",IF(R150=1,"",COUNTIFS($O$112:$O$1378,"&gt;40",#REF!,#REF!)),"")</f>
        <v>#REF!</v>
      </c>
      <c r="AA150" s="9"/>
    </row>
    <row r="151" customFormat="false" ht="15.7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1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1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1" t="e">
        <f aca="false">IF(#REF!&lt;&gt;#REF!,COUNTIFS($M$2:$M$988,$M$2,$C$2:$C$988,#REF!),"")</f>
        <v>#REF!</v>
      </c>
      <c r="S151" s="1" t="e">
        <f aca="false"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customFormat="false" ht="15.75" hidden="false" customHeight="false" outlineLevel="0" collapsed="false">
      <c r="A152" s="1" t="n">
        <f aca="false">I152+(H152*60)+(G152*3600)</f>
        <v>60595</v>
      </c>
      <c r="B152" s="2" t="str">
        <f aca="false">CONCATENATE(D152,E152,F152,G152,H152,I152)</f>
        <v>2017210164955</v>
      </c>
      <c r="C152" s="1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1" t="n">
        <v>253</v>
      </c>
      <c r="K152" s="1" t="s">
        <v>4</v>
      </c>
      <c r="L152" s="1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1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1" t="e">
        <f aca="false">IF(#REF!&lt;&gt;#REF!,COUNTIFS($K$112:$K$1378,$K$112,#REF!,#REF!),"")</f>
        <v>#REF!</v>
      </c>
      <c r="S152" s="1" t="e">
        <f aca="false">IF(AND(#REF!&lt;&gt;#REF!,#REF!=#REF!,M152="positive",M153="negative"),1,"")</f>
        <v>#REF!</v>
      </c>
      <c r="T152" s="1" t="e">
        <f aca="false">IF(AND(#REF!=#REF!,K:K="stroke",M:M="positive",S152&lt;&gt;"1"),1,"")</f>
        <v>#REF!</v>
      </c>
      <c r="U152" s="1" t="e">
        <f aca="false">IF((AND(R152&lt;&gt;"",W152&lt;&gt;1,K:K="stroke",M:M="negative",#REF!=#REF!)),IF(W152&lt;&gt;0,"",1),"")</f>
        <v>#REF!</v>
      </c>
      <c r="V152" s="1" t="e">
        <f aca="false">IF(R152="","",(SUM(S152:U152)+W152))</f>
        <v>#REF!</v>
      </c>
      <c r="W152" s="1" t="e">
        <f aca="false">IF(#REF!&lt;&gt;#REF!,COUNTIFS($K$112:$K$1378,"up",#REF!,#REF!),"")</f>
        <v>#REF!</v>
      </c>
      <c r="X152" s="1" t="e">
        <f aca="false">IF(#REF!&lt;&gt;#REF!,COUNTIFS($K$112:$K$1378,"SRS",#REF!,#REF!),"")</f>
        <v>#REF!</v>
      </c>
      <c r="Y152" s="1" t="e">
        <f aca="false">IF(R152&lt;&gt;"",IF(R152=1,"",COUNTIFS($O$112:$O$1378,"&gt;40",#REF!,#REF!)),"")</f>
        <v>#REF!</v>
      </c>
      <c r="AA152" s="9"/>
    </row>
    <row r="153" customFormat="false" ht="15.7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1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1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1" t="e">
        <f aca="false">IF(#REF!&lt;&gt;#REF!,COUNTIFS($M$2:$M$988,$M$2,$C$2:$C$988,#REF!),"")</f>
        <v>#REF!</v>
      </c>
      <c r="S153" s="1" t="e">
        <f aca="false"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customFormat="false" ht="15.75" hidden="false" customHeight="false" outlineLevel="0" collapsed="false">
      <c r="A154" s="1" t="n">
        <f aca="false">I154+(H154*60)+(G154*3600)</f>
        <v>60595</v>
      </c>
      <c r="B154" s="2" t="str">
        <f aca="false">CONCATENATE(D154,E154,F154,G154,H154,I154)</f>
        <v>2017210164955</v>
      </c>
      <c r="C154" s="1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1" t="n">
        <v>257</v>
      </c>
      <c r="K154" s="1" t="s">
        <v>4</v>
      </c>
      <c r="L154" s="1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1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1" t="e">
        <f aca="false">IF(#REF!&lt;&gt;#REF!,COUNTIFS($K$112:$K$1378,$K$112,#REF!,#REF!),"")</f>
        <v>#REF!</v>
      </c>
      <c r="S154" s="1" t="e">
        <f aca="false">IF(AND(#REF!&lt;&gt;#REF!,#REF!=#REF!,M154="positive",M155="negative"),1,"")</f>
        <v>#REF!</v>
      </c>
      <c r="T154" s="1" t="e">
        <f aca="false">IF(AND(#REF!=#REF!,K:K="stroke",M:M="positive",S154&lt;&gt;"1"),1,"")</f>
        <v>#REF!</v>
      </c>
      <c r="U154" s="1" t="e">
        <f aca="false">IF((AND(R154&lt;&gt;"",W154&lt;&gt;1,K:K="stroke",M:M="negative",#REF!=#REF!)),IF(W154&lt;&gt;0,"",1),"")</f>
        <v>#REF!</v>
      </c>
      <c r="V154" s="1" t="e">
        <f aca="false">IF(R154="","",(SUM(S154:U154)+W154))</f>
        <v>#REF!</v>
      </c>
      <c r="W154" s="1" t="e">
        <f aca="false">IF(#REF!&lt;&gt;#REF!,COUNTIFS($K$112:$K$1378,"up",#REF!,#REF!),"")</f>
        <v>#REF!</v>
      </c>
      <c r="X154" s="1" t="e">
        <f aca="false">IF(#REF!&lt;&gt;#REF!,COUNTIFS($K$112:$K$1378,"SRS",#REF!,#REF!),"")</f>
        <v>#REF!</v>
      </c>
      <c r="Y154" s="1" t="e">
        <f aca="false">IF(R154&lt;&gt;"",IF(R154=1,"",COUNTIFS($O$112:$O$1378,"&gt;40",#REF!,#REF!)),"")</f>
        <v>#REF!</v>
      </c>
      <c r="AA154" s="9"/>
    </row>
    <row r="155" customFormat="false" ht="15.7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1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1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1" t="e">
        <f aca="false">IF(#REF!&lt;&gt;#REF!,COUNTIFS($M$2:$M$988,$M$2,$C$2:$C$988,#REF!),"")</f>
        <v>#REF!</v>
      </c>
      <c r="S155" s="1" t="e">
        <f aca="false"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customFormat="false" ht="15.75" hidden="false" customHeight="false" outlineLevel="0" collapsed="false">
      <c r="A156" s="1" t="n">
        <f aca="false">I156+(H156*60)+(G156*3600)</f>
        <v>60595</v>
      </c>
      <c r="B156" s="2" t="str">
        <f aca="false">CONCATENATE(D156,E156,F156,G156,H156,I156)</f>
        <v>2017210164955</v>
      </c>
      <c r="C156" s="1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1" t="n">
        <v>316</v>
      </c>
      <c r="K156" s="1" t="s">
        <v>0</v>
      </c>
      <c r="L156" s="1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1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1" t="e">
        <f aca="false">IF(#REF!&lt;&gt;#REF!,COUNTIFS($K$112:$K$1378,$K$112,#REF!,#REF!),"")</f>
        <v>#REF!</v>
      </c>
      <c r="S156" s="1" t="e">
        <f aca="false">IF(AND(#REF!&lt;&gt;#REF!,#REF!=#REF!,M156="positive",M157="negative"),1,"")</f>
        <v>#REF!</v>
      </c>
      <c r="T156" s="1" t="e">
        <f aca="false">IF(AND(#REF!=#REF!,K:K="stroke",M:M="positive",S156&lt;&gt;"1"),1,"")</f>
        <v>#REF!</v>
      </c>
      <c r="U156" s="1" t="e">
        <f aca="false">IF((AND(R156&lt;&gt;"",W156&lt;&gt;1,K:K="stroke",M:M="negative",#REF!=#REF!)),IF(W156&lt;&gt;0,"",1),"")</f>
        <v>#REF!</v>
      </c>
      <c r="V156" s="1" t="e">
        <f aca="false">IF(R156="","",(SUM(S156:U156)+W156))</f>
        <v>#REF!</v>
      </c>
      <c r="W156" s="1" t="e">
        <f aca="false">IF(#REF!&lt;&gt;#REF!,COUNTIFS($K$112:$K$1378,"up",#REF!,#REF!),"")</f>
        <v>#REF!</v>
      </c>
      <c r="X156" s="1" t="e">
        <f aca="false">IF(#REF!&lt;&gt;#REF!,COUNTIFS($K$112:$K$1378,"SRS",#REF!,#REF!),"")</f>
        <v>#REF!</v>
      </c>
      <c r="Y156" s="1" t="e">
        <f aca="false">IF(R156&lt;&gt;"",IF(R156=1,"",COUNTIFS($O$112:$O$1378,"&gt;40",#REF!,#REF!)),"")</f>
        <v>#REF!</v>
      </c>
      <c r="AA156" s="9"/>
    </row>
    <row r="157" s="5" customFormat="true" ht="15.7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1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1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1" t="e">
        <f aca="false">IF(#REF!&lt;&gt;#REF!,COUNTIFS($M$2:$M$988,$M$2,$C$2:$C$988,#REF!),"")</f>
        <v>#REF!</v>
      </c>
      <c r="S157" s="1" t="e">
        <f aca="false"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.75" hidden="false" customHeight="false" outlineLevel="0" collapsed="false">
      <c r="A158" s="1" t="n">
        <f aca="false">I158+(H158*60)+(G158*3600)</f>
        <v>60595</v>
      </c>
      <c r="B158" s="2" t="str">
        <f aca="false">CONCATENATE(D158,E158,F158,G158,H158,I158)</f>
        <v>2017210164955</v>
      </c>
      <c r="C158" s="1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1" t="n">
        <v>409</v>
      </c>
      <c r="K158" s="1" t="s">
        <v>0</v>
      </c>
      <c r="L158" s="1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1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1" t="e">
        <f aca="false">IF(#REF!&lt;&gt;#REF!,COUNTIFS($K$112:$K$1378,$K$112,#REF!,#REF!),"")</f>
        <v>#REF!</v>
      </c>
      <c r="S158" s="1" t="e">
        <f aca="false">IF(AND(#REF!&lt;&gt;#REF!,#REF!=#REF!,M158="positive",M159="negative"),1,"")</f>
        <v>#REF!</v>
      </c>
      <c r="T158" s="1" t="e">
        <f aca="false">IF(AND(#REF!=#REF!,K:K="stroke",M:M="positive",S158&lt;&gt;"1"),1,"")</f>
        <v>#REF!</v>
      </c>
      <c r="U158" s="1" t="e">
        <f aca="false">IF((AND(R158&lt;&gt;"",W158&lt;&gt;1,K:K="stroke",M:M="negative",#REF!=#REF!)),IF(W158&lt;&gt;0,"",1),"")</f>
        <v>#REF!</v>
      </c>
      <c r="V158" s="1" t="e">
        <f aca="false">IF(R158="","",(SUM(S158:U158)+W158))</f>
        <v>#REF!</v>
      </c>
      <c r="W158" s="1" t="e">
        <f aca="false">IF(#REF!&lt;&gt;#REF!,COUNTIFS($K$112:$K$1378,"up",#REF!,#REF!),"")</f>
        <v>#REF!</v>
      </c>
      <c r="X158" s="1" t="e">
        <f aca="false">IF(#REF!&lt;&gt;#REF!,COUNTIFS($K$112:$K$1378,"SRS",#REF!,#REF!),"")</f>
        <v>#REF!</v>
      </c>
      <c r="Y158" s="1" t="e">
        <f aca="false">IF(R158&lt;&gt;"",IF(R158=1,"",COUNTIFS($O$112:$O$1378,"&gt;40",#REF!,#REF!)),"")</f>
        <v>#REF!</v>
      </c>
      <c r="AA158" s="9"/>
    </row>
    <row r="159" customFormat="false" ht="15.7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1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1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1" t="e">
        <f aca="false">IF(#REF!&lt;&gt;#REF!,COUNTIFS($M$2:$M$988,$M$2,$C$2:$C$988,#REF!),"")</f>
        <v>#REF!</v>
      </c>
      <c r="S159" s="1" t="e">
        <f aca="false"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customFormat="false" ht="15.75" hidden="false" customHeight="false" outlineLevel="0" collapsed="false">
      <c r="A160" s="1" t="n">
        <f aca="false">I160+(H160*60)+(G160*3600)</f>
        <v>60595</v>
      </c>
      <c r="B160" s="2" t="str">
        <f aca="false">CONCATENATE(D160,E160,F160,G160,H160,I160)</f>
        <v>2017210164955</v>
      </c>
      <c r="C160" s="1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1" t="n">
        <v>465</v>
      </c>
      <c r="K160" s="1" t="s">
        <v>0</v>
      </c>
      <c r="L160" s="1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1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1" t="e">
        <f aca="false">IF(#REF!&lt;&gt;#REF!,COUNTIFS($K$112:$K$1378,$K$112,#REF!,#REF!),"")</f>
        <v>#REF!</v>
      </c>
      <c r="S160" s="1" t="e">
        <f aca="false">IF(AND(#REF!&lt;&gt;#REF!,#REF!=#REF!,M160="positive",M161="negative"),1,"")</f>
        <v>#REF!</v>
      </c>
      <c r="T160" s="1" t="e">
        <f aca="false">IF(AND(#REF!=#REF!,K:K="stroke",M:M="positive",S160&lt;&gt;"1"),1,"")</f>
        <v>#REF!</v>
      </c>
      <c r="U160" s="1" t="e">
        <f aca="false">IF((AND(R160&lt;&gt;"",W160&lt;&gt;1,K:K="stroke",M:M="negative",#REF!=#REF!)),IF(W160&lt;&gt;0,"",1),"")</f>
        <v>#REF!</v>
      </c>
      <c r="V160" s="1" t="e">
        <f aca="false">IF(R160="","",(SUM(S160:U160)+W160))</f>
        <v>#REF!</v>
      </c>
      <c r="W160" s="1" t="e">
        <f aca="false">IF(#REF!&lt;&gt;#REF!,COUNTIFS($K$112:$K$1378,"up",#REF!,#REF!),"")</f>
        <v>#REF!</v>
      </c>
      <c r="X160" s="1" t="e">
        <f aca="false">IF(#REF!&lt;&gt;#REF!,COUNTIFS($K$112:$K$1378,"SRS",#REF!,#REF!),"")</f>
        <v>#REF!</v>
      </c>
      <c r="Y160" s="1" t="e">
        <f aca="false">IF(R160&lt;&gt;"",IF(R160=1,"",COUNTIFS($O$112:$O$1378,"&gt;40",#REF!,#REF!)),"")</f>
        <v>#REF!</v>
      </c>
      <c r="AA160" s="9"/>
    </row>
    <row r="161" customFormat="false" ht="15.7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1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1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1" t="e">
        <f aca="false">IF(#REF!&lt;&gt;#REF!,COUNTIFS($M$2:$M$988,$M$2,$C$2:$C$988,#REF!),"")</f>
        <v>#REF!</v>
      </c>
      <c r="S161" s="1" t="e">
        <f aca="false"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customFormat="false" ht="15.75" hidden="false" customHeight="false" outlineLevel="0" collapsed="false">
      <c r="A162" s="1" t="n">
        <f aca="false">I162+(H162*60)+(G162*3600)</f>
        <v>60595</v>
      </c>
      <c r="B162" s="2" t="str">
        <f aca="false">CONCATENATE(D162,E162,F162,G162,H162,I162)</f>
        <v>2017210164955</v>
      </c>
      <c r="C162" s="1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1" t="n">
        <v>487</v>
      </c>
      <c r="K162" s="1" t="s">
        <v>0</v>
      </c>
      <c r="L162" s="1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1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1" t="e">
        <f aca="false">IF(#REF!&lt;&gt;#REF!,COUNTIFS($K$112:$K$1378,$K$112,#REF!,#REF!),"")</f>
        <v>#REF!</v>
      </c>
      <c r="S162" s="1" t="e">
        <f aca="false">IF(AND(#REF!&lt;&gt;#REF!,#REF!=#REF!,M162="positive",M163="negative"),1,"")</f>
        <v>#REF!</v>
      </c>
      <c r="T162" s="1" t="e">
        <f aca="false">IF(AND(#REF!=#REF!,K:K="stroke",M:M="positive",S162&lt;&gt;"1"),1,"")</f>
        <v>#REF!</v>
      </c>
      <c r="U162" s="1" t="e">
        <f aca="false">IF((AND(R162&lt;&gt;"",W162&lt;&gt;1,K:K="stroke",M:M="negative",#REF!=#REF!)),IF(W162&lt;&gt;0,"",1),"")</f>
        <v>#REF!</v>
      </c>
      <c r="V162" s="1" t="e">
        <f aca="false">IF(R162="","",(SUM(S162:U162)+W162))</f>
        <v>#REF!</v>
      </c>
      <c r="W162" s="1" t="e">
        <f aca="false">IF(#REF!&lt;&gt;#REF!,COUNTIFS($K$112:$K$1378,"up",#REF!,#REF!),"")</f>
        <v>#REF!</v>
      </c>
      <c r="X162" s="1" t="e">
        <f aca="false">IF(#REF!&lt;&gt;#REF!,COUNTIFS($K$112:$K$1378,"SRS",#REF!,#REF!),"")</f>
        <v>#REF!</v>
      </c>
      <c r="Y162" s="1" t="e">
        <f aca="false">IF(R162&lt;&gt;"",IF(R162=1,"",COUNTIFS($O$112:$O$1378,"&gt;40",#REF!,#REF!)),"")</f>
        <v>#REF!</v>
      </c>
      <c r="AA162" s="9"/>
    </row>
    <row r="163" customFormat="false" ht="15.7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1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1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1" t="e">
        <f aca="false">IF(#REF!&lt;&gt;#REF!,COUNTIFS($M$2:$M$988,$M$2,$C$2:$C$988,#REF!),"")</f>
        <v>#REF!</v>
      </c>
      <c r="S163" s="1" t="e">
        <f aca="false"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customFormat="false" ht="15.75" hidden="false" customHeight="false" outlineLevel="0" collapsed="false">
      <c r="A164" s="1" t="n">
        <f aca="false">I164+(H164*60)+(G164*3600)</f>
        <v>60595</v>
      </c>
      <c r="B164" s="2" t="str">
        <f aca="false">CONCATENATE(D164,E164,F164,G164,H164,I164)</f>
        <v>2017210164955</v>
      </c>
      <c r="C164" s="1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1" t="n">
        <v>517</v>
      </c>
      <c r="K164" s="1" t="s">
        <v>0</v>
      </c>
      <c r="L164" s="1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1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1" t="e">
        <f aca="false">IF(#REF!&lt;&gt;#REF!,COUNTIFS($K$112:$K$1378,$K$112,#REF!,#REF!),"")</f>
        <v>#REF!</v>
      </c>
      <c r="S164" s="1" t="e">
        <f aca="false">IF(AND(#REF!&lt;&gt;#REF!,#REF!=#REF!,M164="positive",M165="negative"),1,"")</f>
        <v>#REF!</v>
      </c>
      <c r="T164" s="1" t="e">
        <f aca="false">IF(AND(#REF!=#REF!,K:K="stroke",M:M="positive",S164&lt;&gt;"1"),1,"")</f>
        <v>#REF!</v>
      </c>
      <c r="U164" s="1" t="e">
        <f aca="false">IF((AND(R164&lt;&gt;"",W164&lt;&gt;1,K:K="stroke",M:M="negative",#REF!=#REF!)),IF(W164&lt;&gt;0,"",1),"")</f>
        <v>#REF!</v>
      </c>
      <c r="V164" s="1" t="e">
        <f aca="false">IF(R164="","",(SUM(S164:U164)+W164))</f>
        <v>#REF!</v>
      </c>
      <c r="W164" s="1" t="e">
        <f aca="false">IF(#REF!&lt;&gt;#REF!,COUNTIFS($K$112:$K$1378,"up",#REF!,#REF!),"")</f>
        <v>#REF!</v>
      </c>
      <c r="X164" s="1" t="e">
        <f aca="false">IF(#REF!&lt;&gt;#REF!,COUNTIFS($K$112:$K$1378,"SRS",#REF!,#REF!),"")</f>
        <v>#REF!</v>
      </c>
      <c r="Y164" s="1" t="e">
        <f aca="false">IF(R164&lt;&gt;"",IF(R164=1,"",COUNTIFS($O$112:$O$1378,"&gt;40",#REF!,#REF!)),"")</f>
        <v>#REF!</v>
      </c>
      <c r="AA164" s="9"/>
    </row>
    <row r="165" customFormat="false" ht="15.7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customFormat="false" ht="15.7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customFormat="false" ht="15.7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1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1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1" t="e">
        <f aca="false">IF(#REF!&lt;&gt;#REF!,COUNTIFS($M$2:$M$988,$M$2,$C$2:$C$988,#REF!),"")</f>
        <v>#REF!</v>
      </c>
      <c r="S167" s="1" t="e">
        <f aca="false"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customFormat="false" ht="15.75" hidden="false" customHeight="false" outlineLevel="0" collapsed="false">
      <c r="A168" s="1" t="n">
        <f aca="false">I168+(H168*60)+(G168*3600)</f>
        <v>60721</v>
      </c>
      <c r="B168" s="2" t="str">
        <f aca="false">CONCATENATE(D168,E168,F168,G168,H168,I168)</f>
        <v>201721016521</v>
      </c>
      <c r="C168" s="1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1" t="n">
        <v>866</v>
      </c>
      <c r="K168" s="1" t="s">
        <v>0</v>
      </c>
      <c r="L168" s="1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1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1" t="e">
        <f aca="false">IF(#REF!&lt;&gt;#REF!,COUNTIFS($K$112:$K$1378,$K$112,#REF!,#REF!),"")</f>
        <v>#REF!</v>
      </c>
      <c r="S168" s="1" t="e">
        <f aca="false">IF(AND(#REF!&lt;&gt;#REF!,#REF!=#REF!,M168="positive",M169="negative"),1,"")</f>
        <v>#REF!</v>
      </c>
      <c r="T168" s="1" t="e">
        <f aca="false">IF(AND(#REF!=#REF!,K:K="stroke",M:M="positive",S168&lt;&gt;"1"),1,"")</f>
        <v>#REF!</v>
      </c>
      <c r="U168" s="1" t="e">
        <f aca="false">IF((AND(R168&lt;&gt;"",W168&lt;&gt;1,K:K="stroke",M:M="negative",#REF!=#REF!)),IF(W168&lt;&gt;0,"",1),"")</f>
        <v>#REF!</v>
      </c>
      <c r="V168" s="1" t="e">
        <f aca="false">IF(R168="","",(SUM(S168:U168)+W168))</f>
        <v>#REF!</v>
      </c>
      <c r="W168" s="1" t="e">
        <f aca="false">IF(#REF!&lt;&gt;#REF!,COUNTIFS($K$112:$K$1378,"up",#REF!,#REF!),"")</f>
        <v>#REF!</v>
      </c>
      <c r="X168" s="1" t="e">
        <f aca="false">IF(#REF!&lt;&gt;#REF!,COUNTIFS($K$112:$K$1378,"SRS",#REF!,#REF!),"")</f>
        <v>#REF!</v>
      </c>
      <c r="Y168" s="1" t="e">
        <f aca="false">IF(R168&lt;&gt;"",IF(R168=1,"",COUNTIFS($O$112:$O$1378,"&gt;40",#REF!,#REF!)),"")</f>
        <v>#REF!</v>
      </c>
      <c r="AA168" s="9" t="s">
        <v>7</v>
      </c>
    </row>
    <row r="169" customFormat="false" ht="15.7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1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1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1" t="e">
        <f aca="false">IF(#REF!&lt;&gt;#REF!,COUNTIFS($M$2:$M$988,$M$2,$C$2:$C$988,#REF!),"")</f>
        <v>#REF!</v>
      </c>
      <c r="S169" s="1" t="e">
        <f aca="false"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customFormat="false" ht="15.75" hidden="false" customHeight="false" outlineLevel="0" collapsed="false">
      <c r="A170" s="1" t="n">
        <f aca="false">I170+(H170*60)+(G170*3600)</f>
        <v>60721</v>
      </c>
      <c r="B170" s="2" t="str">
        <f aca="false">CONCATENATE(D170,E170,F170,G170,H170,I170)</f>
        <v>201721016521</v>
      </c>
      <c r="C170" s="1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1" t="n">
        <v>873</v>
      </c>
      <c r="K170" s="1" t="s">
        <v>4</v>
      </c>
      <c r="L170" s="1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1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1" t="e">
        <f aca="false">IF(#REF!&lt;&gt;#REF!,COUNTIFS($K$112:$K$1378,$K$112,#REF!,#REF!),"")</f>
        <v>#REF!</v>
      </c>
      <c r="S170" s="1" t="e">
        <f aca="false">IF(AND(#REF!&lt;&gt;#REF!,#REF!=#REF!,M170="positive",M171="negative"),1,"")</f>
        <v>#REF!</v>
      </c>
      <c r="T170" s="1" t="e">
        <f aca="false">IF(AND(#REF!=#REF!,K:K="stroke",M:M="positive",S170&lt;&gt;"1"),1,"")</f>
        <v>#REF!</v>
      </c>
      <c r="U170" s="1" t="e">
        <f aca="false">IF((AND(R170&lt;&gt;"",W170&lt;&gt;1,K:K="stroke",M:M="negative",#REF!=#REF!)),IF(W170&lt;&gt;0,"",1),"")</f>
        <v>#REF!</v>
      </c>
      <c r="V170" s="1" t="e">
        <f aca="false">IF(R170="","",(SUM(S170:U170)+W170))</f>
        <v>#REF!</v>
      </c>
      <c r="W170" s="1" t="e">
        <f aca="false">IF(#REF!&lt;&gt;#REF!,COUNTIFS($K$112:$K$1378,"up",#REF!,#REF!),"")</f>
        <v>#REF!</v>
      </c>
      <c r="X170" s="1" t="e">
        <f aca="false">IF(#REF!&lt;&gt;#REF!,COUNTIFS($K$112:$K$1378,"SRS",#REF!,#REF!),"")</f>
        <v>#REF!</v>
      </c>
      <c r="Y170" s="1" t="e">
        <f aca="false">IF(R170&lt;&gt;"",IF(R170=1,"",COUNTIFS($O$112:$O$1378,"&gt;40",#REF!,#REF!)),"")</f>
        <v>#REF!</v>
      </c>
      <c r="AA170" s="9"/>
    </row>
    <row r="171" customFormat="false" ht="15.7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1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1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1" t="e">
        <f aca="false">IF(#REF!&lt;&gt;#REF!,COUNTIFS($M$2:$M$988,$M$2,$C$2:$C$988,#REF!),"")</f>
        <v>#REF!</v>
      </c>
      <c r="S171" s="1" t="e">
        <f aca="false"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="5" customFormat="true" ht="15.75" hidden="false" customHeight="false" outlineLevel="0" collapsed="false">
      <c r="A172" s="1" t="n">
        <f aca="false">I172+(H172*60)+(G172*3600)</f>
        <v>60721</v>
      </c>
      <c r="B172" s="2" t="str">
        <f aca="false">CONCATENATE(D172,E172,F172,G172,H172,I172)</f>
        <v>201721016521</v>
      </c>
      <c r="C172" s="1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1" t="n">
        <v>991</v>
      </c>
      <c r="K172" s="1" t="s">
        <v>0</v>
      </c>
      <c r="L172" s="1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1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1" t="e">
        <f aca="false">IF(#REF!&lt;&gt;#REF!,COUNTIFS($K$112:$K$1378,$K$112,#REF!,#REF!),"")</f>
        <v>#REF!</v>
      </c>
      <c r="S172" s="1" t="e">
        <f aca="false">IF(AND(#REF!&lt;&gt;#REF!,#REF!=#REF!,M172="positive",M173="negative"),1,"")</f>
        <v>#REF!</v>
      </c>
      <c r="T172" s="1" t="e">
        <f aca="false">IF(AND(#REF!=#REF!,K:K="stroke",M:M="positive",S172&lt;&gt;"1"),1,"")</f>
        <v>#REF!</v>
      </c>
      <c r="U172" s="1" t="e">
        <f aca="false">IF((AND(R172&lt;&gt;"",W172&lt;&gt;1,K:K="stroke",M:M="negative",#REF!=#REF!)),IF(W172&lt;&gt;0,"",1),"")</f>
        <v>#REF!</v>
      </c>
      <c r="V172" s="1" t="e">
        <f aca="false">IF(R172="","",(SUM(S172:U172)+W172))</f>
        <v>#REF!</v>
      </c>
      <c r="W172" s="1" t="e">
        <f aca="false">IF(#REF!&lt;&gt;#REF!,COUNTIFS($K$112:$K$1378,"up",#REF!,#REF!),"")</f>
        <v>#REF!</v>
      </c>
      <c r="X172" s="1" t="e">
        <f aca="false">IF(#REF!&lt;&gt;#REF!,COUNTIFS($K$112:$K$1378,"SRS",#REF!,#REF!),"")</f>
        <v>#REF!</v>
      </c>
      <c r="Y172" s="1" t="e">
        <f aca="false"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="5" customFormat="true" ht="15.7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1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1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1" t="e">
        <f aca="false">IF(#REF!&lt;&gt;#REF!,COUNTIFS($M$2:$M$988,$M$2,$C$2:$C$988,#REF!),"")</f>
        <v>#REF!</v>
      </c>
      <c r="S173" s="1" t="e">
        <f aca="false"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.75" hidden="false" customHeight="false" outlineLevel="0" collapsed="false">
      <c r="A174" s="1" t="n">
        <f aca="false">I174+(H174*60)+(G174*3600)</f>
        <v>60722</v>
      </c>
      <c r="B174" s="2" t="str">
        <f aca="false">CONCATENATE(D174,E174,F174,G174,H174,I174)</f>
        <v>201721016522</v>
      </c>
      <c r="C174" s="1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1" t="n">
        <v>35</v>
      </c>
      <c r="K174" s="1" t="s">
        <v>0</v>
      </c>
      <c r="L174" s="1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1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1" t="e">
        <f aca="false">IF(#REF!&lt;&gt;#REF!,COUNTIFS($K$112:$K$1378,$K$112,#REF!,#REF!),"")</f>
        <v>#REF!</v>
      </c>
      <c r="S174" s="1" t="e">
        <f aca="false">IF(AND(#REF!&lt;&gt;#REF!,#REF!=#REF!,M174="positive",M175="negative"),1,"")</f>
        <v>#REF!</v>
      </c>
      <c r="T174" s="1" t="e">
        <f aca="false">IF(AND(#REF!=#REF!,K:K="stroke",M:M="positive",S174&lt;&gt;"1"),1,"")</f>
        <v>#REF!</v>
      </c>
      <c r="U174" s="1" t="e">
        <f aca="false">IF((AND(R174&lt;&gt;"",W174&lt;&gt;1,K:K="stroke",M:M="negative",#REF!=#REF!)),IF(W174&lt;&gt;0,"",1),"")</f>
        <v>#REF!</v>
      </c>
      <c r="V174" s="1" t="e">
        <f aca="false">IF(R174="","",(SUM(S174:U174)+W174))</f>
        <v>#REF!</v>
      </c>
      <c r="W174" s="1" t="e">
        <f aca="false">IF(#REF!&lt;&gt;#REF!,COUNTIFS($K$112:$K$1378,"up",#REF!,#REF!),"")</f>
        <v>#REF!</v>
      </c>
      <c r="X174" s="1" t="e">
        <f aca="false">IF(#REF!&lt;&gt;#REF!,COUNTIFS($K$112:$K$1378,"SRS",#REF!,#REF!),"")</f>
        <v>#REF!</v>
      </c>
      <c r="Y174" s="1" t="e">
        <f aca="false">IF(R174&lt;&gt;"",IF(R174=1,"",COUNTIFS($O$112:$O$1378,"&gt;40",#REF!,#REF!)),"")</f>
        <v>#REF!</v>
      </c>
      <c r="AA174" s="9"/>
    </row>
    <row r="175" s="5" customFormat="true" ht="15.7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1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1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1" t="e">
        <f aca="false">IF(#REF!&lt;&gt;#REF!,COUNTIFS($M$2:$M$988,$M$2,$C$2:$C$988,#REF!),"")</f>
        <v>#REF!</v>
      </c>
      <c r="S175" s="1" t="e">
        <f aca="false"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="11" customFormat="true" ht="15.75" hidden="false" customHeight="false" outlineLevel="0" collapsed="false">
      <c r="A176" s="1" t="n">
        <f aca="false">I176+(H176*60)+(G176*3600)</f>
        <v>60722</v>
      </c>
      <c r="B176" s="2" t="str">
        <f aca="false">CONCATENATE(D176,E176,F176,G176,H176,I176)</f>
        <v>201721016522</v>
      </c>
      <c r="C176" s="1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1" t="n">
        <v>78</v>
      </c>
      <c r="K176" s="1" t="s">
        <v>0</v>
      </c>
      <c r="L176" s="1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1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1" t="e">
        <f aca="false">IF(#REF!&lt;&gt;#REF!,COUNTIFS($K$112:$K$1378,$K$112,#REF!,#REF!),"")</f>
        <v>#REF!</v>
      </c>
      <c r="S176" s="1" t="e">
        <f aca="false">IF(AND(#REF!&lt;&gt;#REF!,#REF!=#REF!,M176="positive",M177="negative"),1,"")</f>
        <v>#REF!</v>
      </c>
      <c r="T176" s="1" t="e">
        <f aca="false">IF(AND(#REF!=#REF!,K:K="stroke",M:M="positive",S176&lt;&gt;"1"),1,"")</f>
        <v>#REF!</v>
      </c>
      <c r="U176" s="1" t="e">
        <f aca="false">IF((AND(R176&lt;&gt;"",W176&lt;&gt;1,K:K="stroke",M:M="negative",#REF!=#REF!)),IF(W176&lt;&gt;0,"",1),"")</f>
        <v>#REF!</v>
      </c>
      <c r="V176" s="1" t="e">
        <f aca="false">IF(R176="","",(SUM(S176:U176)+W176))</f>
        <v>#REF!</v>
      </c>
      <c r="W176" s="1" t="e">
        <f aca="false">IF(#REF!&lt;&gt;#REF!,COUNTIFS($K$112:$K$1378,"up",#REF!,#REF!),"")</f>
        <v>#REF!</v>
      </c>
      <c r="X176" s="1" t="e">
        <f aca="false">IF(#REF!&lt;&gt;#REF!,COUNTIFS($K$112:$K$1378,"SRS",#REF!,#REF!),"")</f>
        <v>#REF!</v>
      </c>
      <c r="Y176" s="1" t="e">
        <f aca="false"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="11" customFormat="true" ht="15.7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1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1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1" t="e">
        <f aca="false">IF(#REF!&lt;&gt;#REF!,COUNTIFS($M$2:$M$988,$M$2,$C$2:$C$988,#REF!),"")</f>
        <v>#REF!</v>
      </c>
      <c r="S177" s="1" t="e">
        <f aca="false"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="11" customFormat="true" ht="15.75" hidden="false" customHeight="false" outlineLevel="0" collapsed="false">
      <c r="A178" s="1" t="n">
        <f aca="false">I178+(H178*60)+(G178*3600)</f>
        <v>60722</v>
      </c>
      <c r="B178" s="2" t="str">
        <f aca="false">CONCATENATE(D178,E178,F178,G178,H178,I178)</f>
        <v>201721016522</v>
      </c>
      <c r="C178" s="1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1" t="n">
        <v>175</v>
      </c>
      <c r="K178" s="1" t="s">
        <v>0</v>
      </c>
      <c r="L178" s="1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1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1" t="e">
        <f aca="false">IF(#REF!&lt;&gt;#REF!,COUNTIFS($K$112:$K$1378,$K$112,#REF!,#REF!),"")</f>
        <v>#REF!</v>
      </c>
      <c r="S178" s="1" t="e">
        <f aca="false">IF(AND(#REF!&lt;&gt;#REF!,#REF!=#REF!,M178="positive",M179="negative"),1,"")</f>
        <v>#REF!</v>
      </c>
      <c r="T178" s="1" t="e">
        <f aca="false">IF(AND(#REF!=#REF!,K:K="stroke",M:M="positive",S178&lt;&gt;"1"),1,"")</f>
        <v>#REF!</v>
      </c>
      <c r="U178" s="1" t="e">
        <f aca="false">IF((AND(R178&lt;&gt;"",W178&lt;&gt;1,K:K="stroke",M:M="negative",#REF!=#REF!)),IF(W178&lt;&gt;0,"",1),"")</f>
        <v>#REF!</v>
      </c>
      <c r="V178" s="1" t="e">
        <f aca="false">IF(R178="","",(SUM(S178:U178)+W178))</f>
        <v>#REF!</v>
      </c>
      <c r="W178" s="1" t="e">
        <f aca="false">IF(#REF!&lt;&gt;#REF!,COUNTIFS($K$112:$K$1378,"up",#REF!,#REF!),"")</f>
        <v>#REF!</v>
      </c>
      <c r="X178" s="1" t="e">
        <f aca="false">IF(#REF!&lt;&gt;#REF!,COUNTIFS($K$112:$K$1378,"SRS",#REF!,#REF!),"")</f>
        <v>#REF!</v>
      </c>
      <c r="Y178" s="1" t="e">
        <f aca="false"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="5" customFormat="true" ht="15.7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1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1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1" t="e">
        <f aca="false">IF(#REF!&lt;&gt;#REF!,COUNTIFS($M$2:$M$988,$M$2,$C$2:$C$988,#REF!),"")</f>
        <v>#REF!</v>
      </c>
      <c r="S179" s="1" t="e">
        <f aca="false"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.75" hidden="false" customHeight="false" outlineLevel="0" collapsed="false">
      <c r="A180" s="1" t="n">
        <f aca="false">I180+(H180*60)+(G180*3600)</f>
        <v>60722</v>
      </c>
      <c r="B180" s="2" t="str">
        <f aca="false">CONCATENATE(D180,E180,F180,G180,H180,I180)</f>
        <v>201721016522</v>
      </c>
      <c r="C180" s="1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1" t="n">
        <v>247</v>
      </c>
      <c r="K180" s="1" t="s">
        <v>0</v>
      </c>
      <c r="L180" s="1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1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1" t="e">
        <f aca="false">IF(#REF!&lt;&gt;#REF!,COUNTIFS($K$112:$K$1378,$K$112,#REF!,#REF!),"")</f>
        <v>#REF!</v>
      </c>
      <c r="S180" s="1" t="e">
        <f aca="false">IF(AND(#REF!&lt;&gt;#REF!,#REF!=#REF!,M180="positive",M181="negative"),1,"")</f>
        <v>#REF!</v>
      </c>
      <c r="T180" s="1" t="e">
        <f aca="false">IF(AND(#REF!=#REF!,K:K="stroke",M:M="positive",S180&lt;&gt;"1"),1,"")</f>
        <v>#REF!</v>
      </c>
      <c r="U180" s="1" t="e">
        <f aca="false">IF((AND(R180&lt;&gt;"",W180&lt;&gt;1,K:K="stroke",M:M="negative",#REF!=#REF!)),IF(W180&lt;&gt;0,"",1),"")</f>
        <v>#REF!</v>
      </c>
      <c r="V180" s="1" t="e">
        <f aca="false">IF(R180="","",(SUM(S180:U180)+W180))</f>
        <v>#REF!</v>
      </c>
      <c r="W180" s="1" t="e">
        <f aca="false">IF(#REF!&lt;&gt;#REF!,COUNTIFS($K$112:$K$1378,"up",#REF!,#REF!),"")</f>
        <v>#REF!</v>
      </c>
      <c r="X180" s="1" t="e">
        <f aca="false">IF(#REF!&lt;&gt;#REF!,COUNTIFS($K$112:$K$1378,"SRS",#REF!,#REF!),"")</f>
        <v>#REF!</v>
      </c>
      <c r="Y180" s="1" t="e">
        <f aca="false"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="11" customFormat="true" ht="15.7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1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1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1" t="e">
        <f aca="false">IF(#REF!&lt;&gt;#REF!,COUNTIFS($M$2:$M$988,$M$2,$C$2:$C$988,#REF!),"")</f>
        <v>#REF!</v>
      </c>
      <c r="S181" s="1" t="e">
        <f aca="false"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="11" customFormat="true" ht="15.75" hidden="false" customHeight="false" outlineLevel="0" collapsed="false">
      <c r="A182" s="1" t="n">
        <f aca="false">I182+(H182*60)+(G182*3600)</f>
        <v>60722</v>
      </c>
      <c r="B182" s="2" t="str">
        <f aca="false">CONCATENATE(D182,E182,F182,G182,H182,I182)</f>
        <v>201721016522</v>
      </c>
      <c r="C182" s="1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1" t="n">
        <v>363</v>
      </c>
      <c r="K182" s="1" t="s">
        <v>0</v>
      </c>
      <c r="L182" s="1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1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1" t="e">
        <f aca="false">IF(#REF!&lt;&gt;#REF!,COUNTIFS($K$112:$K$1378,$K$112,#REF!,#REF!),"")</f>
        <v>#REF!</v>
      </c>
      <c r="S182" s="1" t="e">
        <f aca="false">IF(AND(#REF!&lt;&gt;#REF!,#REF!=#REF!,M182="positive",M183="negative"),1,"")</f>
        <v>#REF!</v>
      </c>
      <c r="T182" s="1" t="e">
        <f aca="false">IF(AND(#REF!=#REF!,K:K="stroke",M:M="positive",S182&lt;&gt;"1"),1,"")</f>
        <v>#REF!</v>
      </c>
      <c r="U182" s="1" t="e">
        <f aca="false">IF((AND(R182&lt;&gt;"",W182&lt;&gt;1,K:K="stroke",M:M="negative",#REF!=#REF!)),IF(W182&lt;&gt;0,"",1),"")</f>
        <v>#REF!</v>
      </c>
      <c r="V182" s="1" t="e">
        <f aca="false">IF(R182="","",(SUM(S182:U182)+W182))</f>
        <v>#REF!</v>
      </c>
      <c r="W182" s="1" t="e">
        <f aca="false">IF(#REF!&lt;&gt;#REF!,COUNTIFS($K$112:$K$1378,"up",#REF!,#REF!),"")</f>
        <v>#REF!</v>
      </c>
      <c r="X182" s="1" t="e">
        <f aca="false">IF(#REF!&lt;&gt;#REF!,COUNTIFS($K$112:$K$1378,"SRS",#REF!,#REF!),"")</f>
        <v>#REF!</v>
      </c>
      <c r="Y182" s="1" t="e">
        <f aca="false"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="11" customFormat="true" ht="15.7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1" customFormat="true" ht="15.7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="11" customFormat="true" ht="15.7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1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1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1" t="e">
        <f aca="false">IF(#REF!&lt;&gt;#REF!,COUNTIFS($M$2:$M$988,$M$2,$C$2:$C$988,#REF!),"")</f>
        <v>#REF!</v>
      </c>
      <c r="S185" s="1" t="e">
        <f aca="false"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="11" customFormat="true" ht="15.75" hidden="false" customHeight="false" outlineLevel="0" collapsed="false">
      <c r="A186" s="1" t="n">
        <f aca="false">I186+(H186*60)+(G186*3600)</f>
        <v>60833</v>
      </c>
      <c r="B186" s="2" t="str">
        <f aca="false">CONCATENATE(D186,E186,F186,G186,H186,I186)</f>
        <v>2017210165353</v>
      </c>
      <c r="C186" s="1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1" t="n">
        <v>556</v>
      </c>
      <c r="K186" s="1" t="s">
        <v>0</v>
      </c>
      <c r="L186" s="1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1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1" t="e">
        <f aca="false">IF(#REF!&lt;&gt;#REF!,COUNTIFS($K$112:$K$1378,$K$112,#REF!,#REF!),"")</f>
        <v>#REF!</v>
      </c>
      <c r="S186" s="1" t="e">
        <f aca="false">IF(AND(#REF!&lt;&gt;#REF!,#REF!=#REF!,M186="positive",M187="negative"),1,"")</f>
        <v>#REF!</v>
      </c>
      <c r="T186" s="1" t="e">
        <f aca="false">IF(AND(#REF!=#REF!,K:K="stroke",M:M="positive",S186&lt;&gt;"1"),1,"")</f>
        <v>#REF!</v>
      </c>
      <c r="U186" s="1" t="e">
        <f aca="false">IF((AND(R186&lt;&gt;"",W186&lt;&gt;1,K:K="stroke",M:M="negative",#REF!=#REF!)),IF(W186&lt;&gt;0,"",1),"")</f>
        <v>#REF!</v>
      </c>
      <c r="V186" s="1" t="e">
        <f aca="false">IF(R186="","",(SUM(S186:U186)+W186))</f>
        <v>#REF!</v>
      </c>
      <c r="W186" s="1" t="e">
        <f aca="false">IF(#REF!&lt;&gt;#REF!,COUNTIFS($K$112:$K$1378,"up",#REF!,#REF!),"")</f>
        <v>#REF!</v>
      </c>
      <c r="X186" s="1" t="e">
        <f aca="false">IF(#REF!&lt;&gt;#REF!,COUNTIFS($K$112:$K$1378,"SRS",#REF!,#REF!),"")</f>
        <v>#REF!</v>
      </c>
      <c r="Y186" s="1" t="e">
        <f aca="false"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="11" customFormat="true" ht="15.7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1" customFormat="true" ht="15.7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="11" customFormat="true" ht="15.7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1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1" t="n">
        <v>13</v>
      </c>
      <c r="J189" s="1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1" t="e">
        <f aca="false">IF(#REF!&lt;&gt;#REF!,COUNTIFS($M$2:$M$988,$M$2,$C$2:$C$988,#REF!),"")</f>
        <v>#REF!</v>
      </c>
      <c r="S189" s="1" t="e">
        <f aca="false"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="11" customFormat="true" ht="15.75" hidden="false" customHeight="false" outlineLevel="0" collapsed="false">
      <c r="A190" s="1" t="n">
        <f aca="false">I190+(H190*60)+(G190*3600)</f>
        <v>61033</v>
      </c>
      <c r="B190" s="2" t="str">
        <f aca="false">CONCATENATE(D190,E190,F190,G190,H190,I190)</f>
        <v>2017210165713</v>
      </c>
      <c r="C190" s="1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1" t="n">
        <v>13</v>
      </c>
      <c r="J190" s="1" t="n">
        <v>43</v>
      </c>
      <c r="K190" s="1" t="s">
        <v>0</v>
      </c>
      <c r="L190" s="1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1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1" t="e">
        <f aca="false">IF(#REF!&lt;&gt;#REF!,COUNTIFS($K$112:$K$1378,$K$112,#REF!,#REF!),"")</f>
        <v>#REF!</v>
      </c>
      <c r="S190" s="1" t="e">
        <f aca="false">IF(AND(#REF!&lt;&gt;#REF!,#REF!=#REF!,M190="positive",M191="negative"),1,"")</f>
        <v>#REF!</v>
      </c>
      <c r="T190" s="1" t="e">
        <f aca="false">IF(AND(#REF!=#REF!,K:K="stroke",M:M="positive",S190&lt;&gt;"1"),1,"")</f>
        <v>#REF!</v>
      </c>
      <c r="U190" s="1" t="e">
        <f aca="false">IF((AND(R190&lt;&gt;"",W190&lt;&gt;1,K:K="stroke",M:M="negative",#REF!=#REF!)),IF(W190&lt;&gt;0,"",1),"")</f>
        <v>#REF!</v>
      </c>
      <c r="V190" s="1" t="e">
        <f aca="false">IF(R190="","",(SUM(S190:U190)+W190))</f>
        <v>#REF!</v>
      </c>
      <c r="W190" s="1" t="e">
        <f aca="false">IF(#REF!&lt;&gt;#REF!,COUNTIFS($K$112:$K$1378,"up",#REF!,#REF!),"")</f>
        <v>#REF!</v>
      </c>
      <c r="X190" s="1" t="e">
        <f aca="false">IF(#REF!&lt;&gt;#REF!,COUNTIFS($K$112:$K$1378,"SRS",#REF!,#REF!),"")</f>
        <v>#REF!</v>
      </c>
      <c r="Y190" s="1" t="e">
        <f aca="false"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="11" customFormat="true" ht="15.7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1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1" t="n">
        <v>13</v>
      </c>
      <c r="J191" s="1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 t="n">
        <v>15</v>
      </c>
      <c r="P191" s="1" t="e">
        <f aca="false">IF(#REF!=#REF!,IF(K191="Stroke",IF(K192="Stroke",IF(#REF!=#REF!,IF(Q191=Q192,IF((J192-J191)&lt;0,1000+J192-J191-O191,J192-J191-O191),""),""),""),""),"")</f>
        <v>#REF!</v>
      </c>
      <c r="Q191" s="1" t="n">
        <v>2</v>
      </c>
      <c r="R191" s="1" t="e">
        <f aca="false">IF(#REF!&lt;&gt;#REF!,COUNTIFS($M$2:$M$988,$M$2,$C$2:$C$988,#REF!),"")</f>
        <v>#REF!</v>
      </c>
      <c r="S191" s="1" t="e">
        <f aca="false"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="11" customFormat="true" ht="15.75" hidden="false" customHeight="false" outlineLevel="0" collapsed="false">
      <c r="A192" s="1" t="n">
        <f aca="false">I192+(H192*60)+(G192*3600)</f>
        <v>61033</v>
      </c>
      <c r="B192" s="2" t="str">
        <f aca="false">CONCATENATE(D192,E192,F192,G192,H192,I192)</f>
        <v>2017210165713</v>
      </c>
      <c r="C192" s="1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1" t="n">
        <v>13</v>
      </c>
      <c r="J192" s="1" t="n">
        <v>204</v>
      </c>
      <c r="K192" s="1" t="s">
        <v>0</v>
      </c>
      <c r="L192" s="1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 t="n">
        <v>15</v>
      </c>
      <c r="P192" s="1" t="e">
        <f aca="false">IF(#REF!=#REF!,IF(K192="Stroke",IF(K193="Stroke",IF(#REF!=#REF!,IF(Q192=Q193,IF((J193-J192)&lt;0,1000+J193-J192-O192,J193-J192-O192),""),""),""),""),"")</f>
        <v>#REF!</v>
      </c>
      <c r="Q192" s="1" t="n">
        <v>2</v>
      </c>
      <c r="R192" s="1" t="e">
        <f aca="false">IF(#REF!&lt;&gt;#REF!,COUNTIFS($K$112:$K$1378,$K$112,#REF!,#REF!),"")</f>
        <v>#REF!</v>
      </c>
      <c r="S192" s="1" t="e">
        <f aca="false">IF(AND(#REF!&lt;&gt;#REF!,#REF!=#REF!,M192="positive",M193="negative"),1,"")</f>
        <v>#REF!</v>
      </c>
      <c r="T192" s="1" t="e">
        <f aca="false">IF(AND(#REF!=#REF!,K:K="stroke",M:M="positive",S192&lt;&gt;"1"),1,"")</f>
        <v>#REF!</v>
      </c>
      <c r="U192" s="1" t="e">
        <f aca="false">IF((AND(R192&lt;&gt;"",W192&lt;&gt;1,K:K="stroke",M:M="negative",#REF!=#REF!)),IF(W192&lt;&gt;0,"",1),"")</f>
        <v>#REF!</v>
      </c>
      <c r="V192" s="1" t="e">
        <f aca="false">IF(R192="","",(SUM(S192:U192)+W192))</f>
        <v>#REF!</v>
      </c>
      <c r="W192" s="1" t="e">
        <f aca="false">IF(#REF!&lt;&gt;#REF!,COUNTIFS($K$112:$K$1378,"up",#REF!,#REF!),"")</f>
        <v>#REF!</v>
      </c>
      <c r="X192" s="1" t="e">
        <f aca="false">IF(#REF!&lt;&gt;#REF!,COUNTIFS($K$112:$K$1378,"SRS",#REF!,#REF!),"")</f>
        <v>#REF!</v>
      </c>
      <c r="Y192" s="1" t="e">
        <f aca="false"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="11" customFormat="true" ht="15.7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1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1" t="n">
        <v>13</v>
      </c>
      <c r="J193" s="1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 t="n">
        <v>44</v>
      </c>
      <c r="P193" s="1" t="e">
        <f aca="false">IF(#REF!=#REF!,IF(K193="Stroke",IF(K194="Stroke",IF(#REF!=#REF!,IF(Q193=Q194,IF((J194-J193)&lt;0,1000+J194-J193-O193,J194-J193-O193),""),""),""),""),"")</f>
        <v>#REF!</v>
      </c>
      <c r="Q193" s="1" t="n">
        <v>2</v>
      </c>
      <c r="R193" s="1" t="e">
        <f aca="false">IF(#REF!&lt;&gt;#REF!,COUNTIFS($M$2:$M$988,$M$2,$C$2:$C$988,#REF!),"")</f>
        <v>#REF!</v>
      </c>
      <c r="S193" s="1" t="e">
        <f aca="false"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.75" hidden="false" customHeight="false" outlineLevel="0" collapsed="false">
      <c r="A194" s="1" t="n">
        <f aca="false">I194+(H194*60)+(G194*3600)</f>
        <v>61033</v>
      </c>
      <c r="B194" s="2" t="str">
        <f aca="false">CONCATENATE(D194,E194,F194,G194,H194,I194)</f>
        <v>2017210165713</v>
      </c>
      <c r="C194" s="1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1" t="n">
        <v>13</v>
      </c>
      <c r="J194" s="1" t="n">
        <v>274</v>
      </c>
      <c r="K194" s="1" t="s">
        <v>0</v>
      </c>
      <c r="L194" s="1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 t="n">
        <v>44</v>
      </c>
      <c r="P194" s="1" t="e">
        <f aca="false">IF(#REF!=#REF!,IF(K194="Stroke",IF(K195="Stroke",IF(#REF!=#REF!,IF(Q194=Q195,IF((J195-J194)&lt;0,1000+J195-J194-O194,J195-J194-O194),""),""),""),""),"")</f>
        <v>#REF!</v>
      </c>
      <c r="Q194" s="1" t="n">
        <v>2</v>
      </c>
      <c r="R194" s="1" t="e">
        <f aca="false">IF(#REF!&lt;&gt;#REF!,COUNTIFS($K$112:$K$1378,$K$112,#REF!,#REF!),"")</f>
        <v>#REF!</v>
      </c>
      <c r="S194" s="1" t="e">
        <f aca="false">IF(AND(#REF!&lt;&gt;#REF!,#REF!=#REF!,M194="positive",M195="negative"),1,"")</f>
        <v>#REF!</v>
      </c>
      <c r="T194" s="1" t="e">
        <f aca="false">IF(AND(#REF!=#REF!,K:K="stroke",M:M="positive",S194&lt;&gt;"1"),1,"")</f>
        <v>#REF!</v>
      </c>
      <c r="U194" s="1" t="e">
        <f aca="false">IF((AND(R194&lt;&gt;"",W194&lt;&gt;1,K:K="stroke",M:M="negative",#REF!=#REF!)),IF(W194&lt;&gt;0,"",1),"")</f>
        <v>#REF!</v>
      </c>
      <c r="V194" s="1" t="e">
        <f aca="false">IF(R194="","",(SUM(S194:U194)+W194))</f>
        <v>#REF!</v>
      </c>
      <c r="W194" s="1" t="e">
        <f aca="false">IF(#REF!&lt;&gt;#REF!,COUNTIFS($K$112:$K$1378,"up",#REF!,#REF!),"")</f>
        <v>#REF!</v>
      </c>
      <c r="X194" s="1" t="e">
        <f aca="false">IF(#REF!&lt;&gt;#REF!,COUNTIFS($K$112:$K$1378,"SRS",#REF!,#REF!),"")</f>
        <v>#REF!</v>
      </c>
      <c r="Y194" s="1" t="e">
        <f aca="false"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="11" customFormat="true" ht="15.7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1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1" t="n">
        <v>13</v>
      </c>
      <c r="J195" s="1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 t="n">
        <v>52</v>
      </c>
      <c r="P195" s="1" t="e">
        <f aca="false">IF(#REF!=#REF!,IF(K195="Stroke",IF(K196="Stroke",IF(#REF!=#REF!,IF(Q195=Q196,IF((J196-J195)&lt;0,1000+J196-J195-O195,J196-J195-O195),""),""),""),""),"")</f>
        <v>#REF!</v>
      </c>
      <c r="Q195" s="1" t="n">
        <v>2</v>
      </c>
      <c r="R195" s="1" t="e">
        <f aca="false">IF(#REF!&lt;&gt;#REF!,COUNTIFS($M$2:$M$988,$M$2,$C$2:$C$988,#REF!),"")</f>
        <v>#REF!</v>
      </c>
      <c r="S195" s="1" t="e">
        <f aca="false"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.75" hidden="false" customHeight="false" outlineLevel="0" collapsed="false">
      <c r="A196" s="1" t="n">
        <f aca="false">I196+(H196*60)+(G196*3600)</f>
        <v>61033</v>
      </c>
      <c r="B196" s="2" t="str">
        <f aca="false">CONCATENATE(D196,E196,F196,G196,H196,I196)</f>
        <v>2017210165713</v>
      </c>
      <c r="C196" s="1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1" t="n">
        <v>13</v>
      </c>
      <c r="J196" s="1" t="n">
        <v>454</v>
      </c>
      <c r="K196" s="1" t="s">
        <v>0</v>
      </c>
      <c r="L196" s="1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 t="n">
        <v>52</v>
      </c>
      <c r="P196" s="1" t="e">
        <f aca="false">IF(#REF!=#REF!,IF(K196="Stroke",IF(K197="Stroke",IF(#REF!=#REF!,IF(Q196=Q197,IF((J197-J196)&lt;0,1000+J197-J196-O196,J197-J196-O196),""),""),""),""),"")</f>
        <v>#REF!</v>
      </c>
      <c r="Q196" s="1" t="n">
        <v>2</v>
      </c>
      <c r="R196" s="1" t="e">
        <f aca="false">IF(#REF!&lt;&gt;#REF!,COUNTIFS($K$112:$K$1378,$K$112,#REF!,#REF!),"")</f>
        <v>#REF!</v>
      </c>
      <c r="S196" s="1" t="e">
        <f aca="false">IF(AND(#REF!&lt;&gt;#REF!,#REF!=#REF!,M196="positive",M197="negative"),1,"")</f>
        <v>#REF!</v>
      </c>
      <c r="T196" s="1" t="e">
        <f aca="false">IF(AND(#REF!=#REF!,K:K="stroke",M:M="positive",S196&lt;&gt;"1"),1,"")</f>
        <v>#REF!</v>
      </c>
      <c r="U196" s="1" t="e">
        <f aca="false">IF((AND(R196&lt;&gt;"",W196&lt;&gt;1,K:K="stroke",M:M="negative",#REF!=#REF!)),IF(W196&lt;&gt;0,"",1),"")</f>
        <v>#REF!</v>
      </c>
      <c r="V196" s="1" t="e">
        <f aca="false">IF(R196="","",(SUM(S196:U196)+W196))</f>
        <v>#REF!</v>
      </c>
      <c r="W196" s="1" t="e">
        <f aca="false">IF(#REF!&lt;&gt;#REF!,COUNTIFS($K$112:$K$1378,"up",#REF!,#REF!),"")</f>
        <v>#REF!</v>
      </c>
      <c r="X196" s="1" t="e">
        <f aca="false">IF(#REF!&lt;&gt;#REF!,COUNTIFS($K$112:$K$1378,"SRS",#REF!,#REF!),"")</f>
        <v>#REF!</v>
      </c>
      <c r="Y196" s="1" t="e">
        <f aca="false">IF(R196&lt;&gt;"",IF(R196=1,"",COUNTIFS($O$112:$O$1378,"&gt;40",#REF!,#REF!)),"")</f>
        <v>#REF!</v>
      </c>
      <c r="AA196" s="9"/>
    </row>
    <row r="197" customFormat="false" ht="15.7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customFormat="false" ht="15.7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customFormat="false" ht="15.7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1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1" t="n">
        <v>43</v>
      </c>
      <c r="J199" s="1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 t="n">
        <v>26</v>
      </c>
      <c r="P199" s="1" t="e">
        <f aca="false">IF(#REF!=#REF!,IF(K199="Stroke",IF(K200="Stroke",IF(#REF!=#REF!,IF(Q199=Q200,IF((J200-J199)&lt;0,1000+J200-J199-O199,J200-J199-O199),""),""),""),""),"")</f>
        <v>#REF!</v>
      </c>
      <c r="Q199" s="1" t="n">
        <v>1</v>
      </c>
      <c r="R199" s="1" t="e">
        <f aca="false">IF(#REF!&lt;&gt;#REF!,COUNTIFS($M$2:$M$988,$M$2,$C$2:$C$988,#REF!),"")</f>
        <v>#REF!</v>
      </c>
      <c r="S199" s="1" t="e">
        <f aca="false"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customFormat="false" ht="15.75" hidden="false" customHeight="false" outlineLevel="0" collapsed="false">
      <c r="A200" s="1" t="n">
        <f aca="false">I200+(H200*60)+(G200*3600)</f>
        <v>61063</v>
      </c>
      <c r="B200" s="2" t="str">
        <f aca="false">CONCATENATE(D200,E200,F200,G200,H200,I200)</f>
        <v>2017210165743</v>
      </c>
      <c r="C200" s="1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1" t="n">
        <v>43</v>
      </c>
      <c r="J200" s="1" t="n">
        <v>55</v>
      </c>
      <c r="K200" s="1" t="s">
        <v>0</v>
      </c>
      <c r="L200" s="1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 t="n">
        <v>26</v>
      </c>
      <c r="P200" s="1" t="e">
        <f aca="false">IF(#REF!=#REF!,IF(K200="Stroke",IF(K201="Stroke",IF(#REF!=#REF!,IF(Q200=Q201,IF((J201-J200)&lt;0,1000+J201-J200-O200,J201-J200-O200),""),""),""),""),"")</f>
        <v>#REF!</v>
      </c>
      <c r="Q200" s="1" t="n">
        <v>1</v>
      </c>
      <c r="R200" s="1" t="e">
        <f aca="false">IF(#REF!&lt;&gt;#REF!,COUNTIFS($K$112:$K$1378,$K$112,#REF!,#REF!),"")</f>
        <v>#REF!</v>
      </c>
      <c r="S200" s="1" t="e">
        <f aca="false">IF(AND(#REF!&lt;&gt;#REF!,#REF!=#REF!,M200="positive",M201="negative"),1,"")</f>
        <v>#REF!</v>
      </c>
      <c r="T200" s="1" t="e">
        <f aca="false">IF(AND(#REF!=#REF!,K:K="stroke",M:M="positive",S200&lt;&gt;"1"),1,"")</f>
        <v>#REF!</v>
      </c>
      <c r="U200" s="1" t="e">
        <f aca="false">IF((AND(R200&lt;&gt;"",W200&lt;&gt;1,K:K="stroke",M:M="negative",#REF!=#REF!)),IF(W200&lt;&gt;0,"",1),"")</f>
        <v>#REF!</v>
      </c>
      <c r="V200" s="1" t="e">
        <f aca="false">IF(R200="","",(SUM(S200:U200)+W200))</f>
        <v>#REF!</v>
      </c>
      <c r="W200" s="1" t="e">
        <f aca="false">IF(#REF!&lt;&gt;#REF!,COUNTIFS($K$112:$K$1378,"up",#REF!,#REF!),"")</f>
        <v>#REF!</v>
      </c>
      <c r="X200" s="1" t="e">
        <f aca="false">IF(#REF!&lt;&gt;#REF!,COUNTIFS($K$112:$K$1378,"SRS",#REF!,#REF!),"")</f>
        <v>#REF!</v>
      </c>
      <c r="Y200" s="1" t="e">
        <f aca="false">IF(R200&lt;&gt;"",IF(R200=1,"",COUNTIFS($O$112:$O$1378,"&gt;40",#REF!,#REF!)),"")</f>
        <v>#REF!</v>
      </c>
      <c r="AA200" s="9"/>
    </row>
    <row r="201" customFormat="false" ht="15.7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1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1" t="n">
        <v>43</v>
      </c>
      <c r="J201" s="1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 t="n">
        <v>4</v>
      </c>
      <c r="P201" s="1" t="e">
        <f aca="false">IF(#REF!=#REF!,IF(K201="Stroke",IF(K202="Stroke",IF(#REF!=#REF!,IF(Q201=Q202,IF((J202-J201)&lt;0,1000+J202-J201-O201,J202-J201-O201),""),""),""),""),"")</f>
        <v>#REF!</v>
      </c>
      <c r="Q201" s="1" t="n">
        <v>1</v>
      </c>
      <c r="R201" s="1" t="e">
        <f aca="false">IF(#REF!&lt;&gt;#REF!,COUNTIFS($M$2:$M$988,$M$2,$C$2:$C$988,#REF!),"")</f>
        <v>#REF!</v>
      </c>
      <c r="S201" s="1" t="e">
        <f aca="false"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="5" customFormat="true" ht="15.75" hidden="false" customHeight="false" outlineLevel="0" collapsed="false">
      <c r="A202" s="1" t="n">
        <f aca="false">I202+(H202*60)+(G202*3600)</f>
        <v>61063</v>
      </c>
      <c r="B202" s="2" t="str">
        <f aca="false">CONCATENATE(D202,E202,F202,G202,H202,I202)</f>
        <v>2017210165743</v>
      </c>
      <c r="C202" s="1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1" t="n">
        <v>43</v>
      </c>
      <c r="J202" s="1" t="n">
        <v>123</v>
      </c>
      <c r="K202" s="1" t="s">
        <v>0</v>
      </c>
      <c r="L202" s="1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 t="n">
        <v>4</v>
      </c>
      <c r="P202" s="1" t="e">
        <f aca="false">IF(#REF!=#REF!,IF(K202="Stroke",IF(K203="Stroke",IF(#REF!=#REF!,IF(Q202=Q203,IF((J203-J202)&lt;0,1000+J203-J202-O202,J203-J202-O202),""),""),""),""),"")</f>
        <v>#REF!</v>
      </c>
      <c r="Q202" s="1" t="n">
        <v>1</v>
      </c>
      <c r="R202" s="1" t="e">
        <f aca="false">IF(#REF!&lt;&gt;#REF!,COUNTIFS($K$112:$K$1378,$K$112,#REF!,#REF!),"")</f>
        <v>#REF!</v>
      </c>
      <c r="S202" s="1" t="e">
        <f aca="false">IF(AND(#REF!&lt;&gt;#REF!,#REF!=#REF!,M202="positive",M203="negative"),1,"")</f>
        <v>#REF!</v>
      </c>
      <c r="T202" s="1" t="e">
        <f aca="false">IF(AND(#REF!=#REF!,K:K="stroke",M:M="positive",S202&lt;&gt;"1"),1,"")</f>
        <v>#REF!</v>
      </c>
      <c r="U202" s="1" t="e">
        <f aca="false">IF((AND(R202&lt;&gt;"",W202&lt;&gt;1,K:K="stroke",M:M="negative",#REF!=#REF!)),IF(W202&lt;&gt;0,"",1),"")</f>
        <v>#REF!</v>
      </c>
      <c r="V202" s="1" t="e">
        <f aca="false">IF(R202="","",(SUM(S202:U202)+W202))</f>
        <v>#REF!</v>
      </c>
      <c r="W202" s="1" t="e">
        <f aca="false">IF(#REF!&lt;&gt;#REF!,COUNTIFS($K$112:$K$1378,"up",#REF!,#REF!),"")</f>
        <v>#REF!</v>
      </c>
      <c r="X202" s="1" t="e">
        <f aca="false">IF(#REF!&lt;&gt;#REF!,COUNTIFS($K$112:$K$1378,"SRS",#REF!,#REF!),"")</f>
        <v>#REF!</v>
      </c>
      <c r="Y202" s="1" t="e">
        <f aca="false"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="11" customFormat="true" ht="15.7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1" customFormat="true" ht="15.7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="11" customFormat="true" ht="15.7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1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1" t="n">
        <v>45</v>
      </c>
      <c r="J205" s="1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 t="n">
        <v>10</v>
      </c>
      <c r="P205" s="1" t="e">
        <f aca="false">IF(#REF!=#REF!,IF(K205="Stroke",IF(K206="Stroke",IF(#REF!=#REF!,IF(Q205=Q206,IF((J206-J205)&lt;0,1000+J206-J205-O205,J206-J205-O205),""),""),""),""),"")</f>
        <v>#REF!</v>
      </c>
      <c r="Q205" s="1" t="n">
        <v>2</v>
      </c>
      <c r="R205" s="1" t="e">
        <f aca="false">IF(#REF!&lt;&gt;#REF!,COUNTIFS($M$2:$M$988,$M$2,$C$2:$C$988,#REF!),"")</f>
        <v>#REF!</v>
      </c>
      <c r="S205" s="1" t="e">
        <f aca="false"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="11" customFormat="true" ht="15.75" hidden="false" customHeight="false" outlineLevel="0" collapsed="false">
      <c r="A206" s="1" t="n">
        <f aca="false">I206+(H206*60)+(G206*3600)</f>
        <v>61125</v>
      </c>
      <c r="B206" s="2" t="str">
        <f aca="false">CONCATENATE(D206,E206,F206,G206,H206,I206)</f>
        <v>2017210165845</v>
      </c>
      <c r="C206" s="1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1" t="n">
        <v>45</v>
      </c>
      <c r="J206" s="1" t="n">
        <v>711</v>
      </c>
      <c r="K206" s="1" t="s">
        <v>0</v>
      </c>
      <c r="L206" s="1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 t="n">
        <v>10</v>
      </c>
      <c r="P206" s="1" t="e">
        <f aca="false">IF(#REF!=#REF!,IF(K206="Stroke",IF(K207="Stroke",IF(#REF!=#REF!,IF(Q206=Q207,IF((J207-J206)&lt;0,1000+J207-J206-O206,J207-J206-O206),""),""),""),""),"")</f>
        <v>#REF!</v>
      </c>
      <c r="Q206" s="1" t="n">
        <v>2</v>
      </c>
      <c r="R206" s="1" t="e">
        <f aca="false">IF(#REF!&lt;&gt;#REF!,COUNTIFS($K$112:$K$1378,$K$112,#REF!,#REF!),"")</f>
        <v>#REF!</v>
      </c>
      <c r="S206" s="1" t="e">
        <f aca="false">IF(AND(#REF!&lt;&gt;#REF!,#REF!=#REF!,M206="positive",M207="negative"),1,"")</f>
        <v>#REF!</v>
      </c>
      <c r="T206" s="1" t="e">
        <f aca="false">IF(AND(#REF!=#REF!,K:K="stroke",M:M="positive",S206&lt;&gt;"1"),1,"")</f>
        <v>#REF!</v>
      </c>
      <c r="U206" s="1" t="e">
        <f aca="false">IF((AND(R206&lt;&gt;"",W206&lt;&gt;1,K:K="stroke",M:M="negative",#REF!=#REF!)),IF(W206&lt;&gt;0,"",1),"")</f>
        <v>#REF!</v>
      </c>
      <c r="V206" s="1" t="e">
        <f aca="false">IF(R206="","",(SUM(S206:U206)+W206))</f>
        <v>#REF!</v>
      </c>
      <c r="W206" s="1" t="e">
        <f aca="false">IF(#REF!&lt;&gt;#REF!,COUNTIFS($K$112:$K$1378,"up",#REF!,#REF!),"")</f>
        <v>#REF!</v>
      </c>
      <c r="X206" s="1" t="e">
        <f aca="false">IF(#REF!&lt;&gt;#REF!,COUNTIFS($K$112:$K$1378,"SRS",#REF!,#REF!),"")</f>
        <v>#REF!</v>
      </c>
      <c r="Y206" s="1" t="e">
        <f aca="false"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="11" customFormat="true" ht="15.7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1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1" t="n">
        <v>45</v>
      </c>
      <c r="J207" s="1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 t="n">
        <v>6</v>
      </c>
      <c r="P207" s="1" t="e">
        <f aca="false">IF(#REF!=#REF!,IF(K207="Stroke",IF(K208="Stroke",IF(#REF!=#REF!,IF(Q207=Q208,IF((J208-J207)&lt;0,1000+J208-J207-O207,J208-J207-O207),""),""),""),""),"")</f>
        <v>#REF!</v>
      </c>
      <c r="Q207" s="1" t="n">
        <v>2</v>
      </c>
      <c r="R207" s="1" t="e">
        <f aca="false">IF(#REF!&lt;&gt;#REF!,COUNTIFS($M$2:$M$988,$M$2,$C$2:$C$988,#REF!),"")</f>
        <v>#REF!</v>
      </c>
      <c r="S207" s="1" t="e">
        <f aca="false"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="11" customFormat="true" ht="15.75" hidden="false" customHeight="false" outlineLevel="0" collapsed="false">
      <c r="A208" s="1" t="n">
        <f aca="false">I208+(H208*60)+(G208*3600)</f>
        <v>61125</v>
      </c>
      <c r="B208" s="2" t="str">
        <f aca="false">CONCATENATE(D208,E208,F208,G208,H208,I208)</f>
        <v>2017210165845</v>
      </c>
      <c r="C208" s="1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1" t="n">
        <v>45</v>
      </c>
      <c r="J208" s="1" t="n">
        <v>789</v>
      </c>
      <c r="K208" s="1" t="s">
        <v>0</v>
      </c>
      <c r="L208" s="1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 t="n">
        <v>6</v>
      </c>
      <c r="P208" s="1" t="e">
        <f aca="false">IF(#REF!=#REF!,IF(K208="Stroke",IF(K209="Stroke",IF(#REF!=#REF!,IF(Q208=Q209,IF((J209-J208)&lt;0,1000+J209-J208-O208,J209-J208-O208),""),""),""),""),"")</f>
        <v>#REF!</v>
      </c>
      <c r="Q208" s="1" t="n">
        <v>2</v>
      </c>
      <c r="R208" s="1" t="e">
        <f aca="false">IF(#REF!&lt;&gt;#REF!,COUNTIFS($K$112:$K$1378,$K$112,#REF!,#REF!),"")</f>
        <v>#REF!</v>
      </c>
      <c r="S208" s="1" t="e">
        <f aca="false">IF(AND(#REF!&lt;&gt;#REF!,#REF!=#REF!,M208="positive",M209="negative"),1,"")</f>
        <v>#REF!</v>
      </c>
      <c r="T208" s="1" t="e">
        <f aca="false">IF(AND(#REF!=#REF!,K:K="stroke",M:M="positive",S208&lt;&gt;"1"),1,"")</f>
        <v>#REF!</v>
      </c>
      <c r="U208" s="1" t="e">
        <f aca="false">IF((AND(R208&lt;&gt;"",W208&lt;&gt;1,K:K="stroke",M:M="negative",#REF!=#REF!)),IF(W208&lt;&gt;0,"",1),"")</f>
        <v>#REF!</v>
      </c>
      <c r="V208" s="1" t="e">
        <f aca="false">IF(R208="","",(SUM(S208:U208)+W208))</f>
        <v>#REF!</v>
      </c>
      <c r="W208" s="1" t="e">
        <f aca="false">IF(#REF!&lt;&gt;#REF!,COUNTIFS($K$112:$K$1378,"up",#REF!,#REF!),"")</f>
        <v>#REF!</v>
      </c>
      <c r="X208" s="1" t="e">
        <f aca="false">IF(#REF!&lt;&gt;#REF!,COUNTIFS($K$112:$K$1378,"SRS",#REF!,#REF!),"")</f>
        <v>#REF!</v>
      </c>
      <c r="Y208" s="1" t="e">
        <f aca="false"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="11" customFormat="true" ht="15.7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1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1" t="n">
        <v>45</v>
      </c>
      <c r="J209" s="1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 t="n">
        <v>0</v>
      </c>
      <c r="P209" s="1" t="e">
        <f aca="false">IF(#REF!=#REF!,IF(K209="Stroke",IF(K210="Stroke",IF(#REF!=#REF!,IF(Q209=Q210,IF((J210-J209)&lt;0,1000+J210-J209-O209,J210-J209-O209),""),""),""),""),"")</f>
        <v>#REF!</v>
      </c>
      <c r="Q209" s="1" t="n">
        <v>2</v>
      </c>
      <c r="R209" s="1" t="e">
        <f aca="false">IF(#REF!&lt;&gt;#REF!,COUNTIFS($M$2:$M$988,$M$2,$C$2:$C$988,#REF!),"")</f>
        <v>#REF!</v>
      </c>
      <c r="S209" s="1" t="e">
        <f aca="false"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="11" customFormat="true" ht="15.75" hidden="false" customHeight="false" outlineLevel="0" collapsed="false">
      <c r="A210" s="1" t="n">
        <f aca="false">I210+(H210*60)+(G210*3600)</f>
        <v>61125</v>
      </c>
      <c r="B210" s="2" t="str">
        <f aca="false">CONCATENATE(D210,E210,F210,G210,H210,I210)</f>
        <v>2017210165845</v>
      </c>
      <c r="C210" s="1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1" t="n">
        <v>45</v>
      </c>
      <c r="J210" s="1" t="n">
        <v>837</v>
      </c>
      <c r="K210" s="1" t="s">
        <v>9</v>
      </c>
      <c r="L210" s="1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 t="n">
        <v>0</v>
      </c>
      <c r="P210" s="1" t="e">
        <f aca="false">IF(#REF!=#REF!,IF(K210="Stroke",IF(K211="Stroke",IF(#REF!=#REF!,IF(Q210=Q211,IF((J211-J210)&lt;0,1000+J211-J210-O210,J211-J210-O210),""),""),""),""),"")</f>
        <v>#REF!</v>
      </c>
      <c r="Q210" s="1" t="n">
        <v>2</v>
      </c>
      <c r="R210" s="1" t="e">
        <f aca="false">IF(#REF!&lt;&gt;#REF!,COUNTIFS($K$112:$K$1378,$K$112,#REF!,#REF!),"")</f>
        <v>#REF!</v>
      </c>
      <c r="S210" s="1" t="e">
        <f aca="false">IF(AND(#REF!&lt;&gt;#REF!,#REF!=#REF!,M210="positive",M211="negative"),1,"")</f>
        <v>#REF!</v>
      </c>
      <c r="T210" s="1" t="e">
        <f aca="false">IF(AND(#REF!=#REF!,K:K="stroke",M:M="positive",S210&lt;&gt;"1"),1,"")</f>
        <v>#REF!</v>
      </c>
      <c r="U210" s="1" t="e">
        <f aca="false">IF((AND(R210&lt;&gt;"",W210&lt;&gt;1,K:K="stroke",M:M="negative",#REF!=#REF!)),IF(W210&lt;&gt;0,"",1),"")</f>
        <v>#REF!</v>
      </c>
      <c r="V210" s="1" t="e">
        <f aca="false">IF(R210="","",(SUM(S210:U210)+W210))</f>
        <v>#REF!</v>
      </c>
      <c r="W210" s="1" t="e">
        <f aca="false">IF(#REF!&lt;&gt;#REF!,COUNTIFS($K$112:$K$1378,"up",#REF!,#REF!),"")</f>
        <v>#REF!</v>
      </c>
      <c r="X210" s="1" t="e">
        <f aca="false">IF(#REF!&lt;&gt;#REF!,COUNTIFS($K$112:$K$1378,"SRS",#REF!,#REF!),"")</f>
        <v>#REF!</v>
      </c>
      <c r="Y210" s="1" t="e">
        <f aca="false"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="11" customFormat="true" ht="15.7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1" customFormat="true" ht="15.7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="11" customFormat="true" ht="15.7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1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1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 t="n">
        <v>0</v>
      </c>
      <c r="P213" s="1" t="e">
        <f aca="false">IF(#REF!=#REF!,IF(K213="Stroke",IF(K214="Stroke",IF(#REF!=#REF!,IF(Q213=Q214,IF((J214-J213)&lt;0,1000+J214-J213-O213,J214-J213-O213),""),""),""),""),"")</f>
        <v>#REF!</v>
      </c>
      <c r="Q213" s="1" t="n">
        <v>0</v>
      </c>
      <c r="R213" s="1" t="e">
        <f aca="false">IF(#REF!&lt;&gt;#REF!,COUNTIFS($M$2:$M$988,$M$2,$C$2:$C$988,#REF!),"")</f>
        <v>#REF!</v>
      </c>
      <c r="S213" s="1" t="e">
        <f aca="false"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="11" customFormat="true" ht="15.75" hidden="false" customHeight="false" outlineLevel="0" collapsed="false">
      <c r="A214" s="1" t="n">
        <f aca="false">I214+(H214*60)+(G214*3600)</f>
        <v>61359</v>
      </c>
      <c r="B214" s="2" t="str">
        <f aca="false">CONCATENATE(D214,E214,F214,G214,H214,I214)</f>
        <v>201721017239</v>
      </c>
      <c r="C214" s="1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1" t="n">
        <v>645</v>
      </c>
      <c r="K214" s="1" t="s">
        <v>11</v>
      </c>
      <c r="L214" s="1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 t="n">
        <v>0</v>
      </c>
      <c r="P214" s="1" t="e">
        <f aca="false">IF(#REF!=#REF!,IF(K214="Stroke",IF(K215="Stroke",IF(#REF!=#REF!,IF(Q214=Q215,IF((J215-J214)&lt;0,1000+J215-J214-O214,J215-J214-O214),""),""),""),""),"")</f>
        <v>#REF!</v>
      </c>
      <c r="Q214" s="1" t="n">
        <v>1</v>
      </c>
      <c r="R214" s="1" t="e">
        <f aca="false">IF(#REF!&lt;&gt;#REF!,COUNTIFS($K$112:$K$1378,$K$112,#REF!,#REF!),"")</f>
        <v>#REF!</v>
      </c>
      <c r="S214" s="1" t="e">
        <f aca="false">IF(AND(#REF!&lt;&gt;#REF!,#REF!=#REF!,M214="positive",M215="negative"),1,"")</f>
        <v>#REF!</v>
      </c>
      <c r="T214" s="1" t="e">
        <f aca="false">IF(AND(#REF!=#REF!,K:K="stroke",M:M="positive",S214&lt;&gt;"1"),1,"")</f>
        <v>#REF!</v>
      </c>
      <c r="U214" s="1" t="e">
        <f aca="false">IF((AND(R214&lt;&gt;"",W214&lt;&gt;1,K:K="stroke",M:M="negative",#REF!=#REF!)),IF(W214&lt;&gt;0,"",1),"")</f>
        <v>#REF!</v>
      </c>
      <c r="V214" s="1" t="e">
        <f aca="false">IF(R214="","",(SUM(S214:U214)+W214))</f>
        <v>#REF!</v>
      </c>
      <c r="W214" s="1" t="e">
        <f aca="false">IF(#REF!&lt;&gt;#REF!,COUNTIFS($K$112:$K$1378,"up",#REF!,#REF!),"")</f>
        <v>#REF!</v>
      </c>
      <c r="X214" s="1" t="e">
        <f aca="false">IF(#REF!&lt;&gt;#REF!,COUNTIFS($K$112:$K$1378,"SRS",#REF!,#REF!),"")</f>
        <v>#REF!</v>
      </c>
      <c r="Y214" s="1" t="e">
        <f aca="false"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="11" customFormat="true" ht="15.7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1" customFormat="true" ht="15.7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="11" customFormat="true" ht="15.7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1" customFormat="true" ht="15.7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="11" customFormat="true" ht="15.7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1" customFormat="true" ht="15.7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1" customFormat="true" ht="15.7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4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1" customFormat="true" ht="15.75" hidden="false" customHeight="false" outlineLevel="0" collapsed="false">
      <c r="A222" s="1" t="n">
        <f aca="false">I222+(H222*60)+(G222*3600)</f>
        <v>44064</v>
      </c>
      <c r="B222" s="2" t="str">
        <f aca="false">CONCATENATE(D222,E222,F222,G222,H222,I222)</f>
        <v>201746121424</v>
      </c>
      <c r="C222" s="1" t="str">
        <f aca="false">CONCATENATE(D222,E222,F222)</f>
        <v>201746</v>
      </c>
      <c r="D222" s="1" t="n">
        <v>2017</v>
      </c>
      <c r="E222" s="1" t="n">
        <v>4</v>
      </c>
      <c r="F222" s="1" t="n">
        <v>6</v>
      </c>
      <c r="G222" s="1" t="n">
        <v>12</v>
      </c>
      <c r="H222" s="1" t="n">
        <v>14</v>
      </c>
      <c r="I222" s="1" t="n">
        <v>24</v>
      </c>
      <c r="J222" s="1" t="n">
        <v>777</v>
      </c>
      <c r="K222" s="15" t="s">
        <v>11</v>
      </c>
      <c r="L222" s="1" t="e">
        <f aca="false"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 t="n">
        <v>26</v>
      </c>
      <c r="P222" s="1" t="e">
        <f aca="false">IF(#REF!=#REF!,IF(K222="Stroke",IF(K223="Stroke",IF(#REF!=#REF!,IF(Q222=Q223,IF((J223-J222)&lt;0,1000+J223-J222-O222,J223-J222-O222),""),""),""),""),"")</f>
        <v>#REF!</v>
      </c>
      <c r="Q222" s="15" t="n">
        <v>1</v>
      </c>
      <c r="R222" s="1" t="e">
        <f aca="false">IF(#REF!&lt;&gt;#REF!,COUNTIFS($K$112:$K$1378,$K$112,#REF!,#REF!),"")</f>
        <v>#REF!</v>
      </c>
      <c r="S222" s="1" t="e">
        <f aca="false">IF(AND(#REF!&lt;&gt;#REF!,#REF!=#REF!,M222="positive",M223="negative"),1,"")</f>
        <v>#REF!</v>
      </c>
      <c r="T222" s="1" t="e">
        <f aca="false">IF(AND(#REF!=#REF!,K:K="stroke",M:M="positive",S222&lt;&gt;"1"),1,"")</f>
        <v>#REF!</v>
      </c>
      <c r="U222" s="1" t="e">
        <f aca="false">IF((AND(R222&lt;&gt;"",W222&lt;&gt;1,K:K="stroke",M:M="negative",#REF!=#REF!)),IF(W222&lt;&gt;0,"",1),"")</f>
        <v>#REF!</v>
      </c>
      <c r="V222" s="1" t="e">
        <f aca="false">IF(R222="","",(SUM(S222:U222)+W222))</f>
        <v>#REF!</v>
      </c>
      <c r="W222" s="1" t="e">
        <f aca="false">IF(#REF!&lt;&gt;#REF!,COUNTIFS($K$112:$K$1378,"up",#REF!,#REF!),"")</f>
        <v>#REF!</v>
      </c>
      <c r="X222" s="1" t="e">
        <f aca="false">IF(#REF!&lt;&gt;#REF!,COUNTIFS($K$112:$K$1378,"SRS",#REF!,#REF!),"")</f>
        <v>#REF!</v>
      </c>
      <c r="Y222" s="1" t="e">
        <f aca="false"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="11" customFormat="true" ht="15.75" hidden="false" customHeight="false" outlineLevel="0" collapsed="false">
      <c r="A223" s="1" t="n">
        <f aca="false">I223+(H223*60)+(G223*3600)</f>
        <v>44064</v>
      </c>
      <c r="B223" s="2" t="str">
        <f aca="false">CONCATENATE(D223,E223,F223,G223,H223,I223)</f>
        <v>201746121424</v>
      </c>
      <c r="C223" s="1" t="str">
        <f aca="false">CONCATENATE(D223,E223,F223)</f>
        <v>201746</v>
      </c>
      <c r="D223" s="1" t="n">
        <v>2017</v>
      </c>
      <c r="E223" s="1" t="n">
        <v>4</v>
      </c>
      <c r="F223" s="1" t="n">
        <v>6</v>
      </c>
      <c r="G223" s="1" t="n">
        <v>12</v>
      </c>
      <c r="H223" s="1" t="n">
        <v>14</v>
      </c>
      <c r="I223" s="1" t="n">
        <v>24</v>
      </c>
      <c r="J223" s="1" t="n">
        <v>840</v>
      </c>
      <c r="K223" s="15" t="s">
        <v>11</v>
      </c>
      <c r="L223" s="1" t="e">
        <f aca="false"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 t="n">
        <v>13</v>
      </c>
      <c r="P223" s="1" t="e">
        <f aca="false">IF(#REF!=#REF!,IF(K223="Stroke",IF(K224="Stroke",IF(#REF!=#REF!,IF(Q223=Q224,IF((J224-J223)&lt;0,1000+J224-J223-O223,J224-J223-O223),""),""),""),""),"")</f>
        <v>#REF!</v>
      </c>
      <c r="Q223" s="15" t="n">
        <v>1</v>
      </c>
      <c r="R223" s="1" t="e">
        <f aca="false">IF(#REF!&lt;&gt;#REF!,COUNTIFS($K$112:$K$1378,$K$112,#REF!,#REF!),"")</f>
        <v>#REF!</v>
      </c>
      <c r="S223" s="1" t="e">
        <f aca="false">IF(AND(#REF!&lt;&gt;#REF!,#REF!=#REF!,M223="positive",M224="negative"),1,"")</f>
        <v>#REF!</v>
      </c>
      <c r="T223" s="1" t="e">
        <f aca="false">IF(AND(#REF!=#REF!,K:K="stroke",M:M="positive",S223&lt;&gt;"1"),1,"")</f>
        <v>#REF!</v>
      </c>
      <c r="U223" s="1" t="e">
        <f aca="false">IF((AND(R223&lt;&gt;"",W223&lt;&gt;1,K:K="stroke",M:M="negative",#REF!=#REF!)),IF(W223&lt;&gt;0,"",1),"")</f>
        <v>#REF!</v>
      </c>
      <c r="V223" s="1" t="e">
        <f aca="false">IF(R223="","",(SUM(S223:U223)+W223))</f>
        <v>#REF!</v>
      </c>
      <c r="W223" s="1" t="e">
        <f aca="false">IF(#REF!&lt;&gt;#REF!,COUNTIFS($K$112:$K$1378,"up",#REF!,#REF!),"")</f>
        <v>#REF!</v>
      </c>
      <c r="X223" s="1" t="e">
        <f aca="false">IF(#REF!&lt;&gt;#REF!,COUNTIFS($K$112:$K$1378,"SRS",#REF!,#REF!),"")</f>
        <v>#REF!</v>
      </c>
      <c r="Y223" s="1" t="e">
        <f aca="false"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="11" customFormat="true" ht="15.75" hidden="false" customHeight="false" outlineLevel="0" collapsed="false">
      <c r="A224" s="1" t="n">
        <f aca="false">I224+(H224*60)+(G224*3600)</f>
        <v>44064</v>
      </c>
      <c r="B224" s="2" t="str">
        <f aca="false">CONCATENATE(D224,E224,F224,G224,H224,I224)</f>
        <v>201746121424</v>
      </c>
      <c r="C224" s="1" t="str">
        <f aca="false">CONCATENATE(D224,E224,F224)</f>
        <v>201746</v>
      </c>
      <c r="D224" s="1" t="n">
        <v>2017</v>
      </c>
      <c r="E224" s="1" t="n">
        <v>4</v>
      </c>
      <c r="F224" s="1" t="n">
        <v>6</v>
      </c>
      <c r="G224" s="1" t="n">
        <v>12</v>
      </c>
      <c r="H224" s="1" t="n">
        <v>14</v>
      </c>
      <c r="I224" s="1" t="n">
        <v>24</v>
      </c>
      <c r="J224" s="1" t="n">
        <v>878</v>
      </c>
      <c r="K224" s="15" t="s">
        <v>11</v>
      </c>
      <c r="L224" s="1" t="e">
        <f aca="false"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 t="n">
        <v>8</v>
      </c>
      <c r="P224" s="1" t="e">
        <f aca="false">IF(#REF!=#REF!,IF(K224="Stroke",IF(K225="Stroke",IF(#REF!=#REF!,IF(Q224=Q225,IF((J225-J224)&lt;0,1000+J225-J224-O224,J225-J224-O224),""),""),""),""),"")</f>
        <v>#REF!</v>
      </c>
      <c r="Q224" s="15" t="n">
        <v>1</v>
      </c>
      <c r="R224" s="1" t="e">
        <f aca="false">IF(#REF!&lt;&gt;#REF!,COUNTIFS($K$112:$K$1378,$K$112,#REF!,#REF!),"")</f>
        <v>#REF!</v>
      </c>
      <c r="S224" s="1" t="e">
        <f aca="false">IF(AND(#REF!&lt;&gt;#REF!,#REF!=#REF!,M224="positive",M225="negative"),1,"")</f>
        <v>#REF!</v>
      </c>
      <c r="T224" s="1" t="e">
        <f aca="false">IF(AND(#REF!=#REF!,K:K="stroke",M:M="positive",S224&lt;&gt;"1"),1,"")</f>
        <v>#REF!</v>
      </c>
      <c r="U224" s="1" t="e">
        <f aca="false">IF((AND(R224&lt;&gt;"",W224&lt;&gt;1,K:K="stroke",M:M="negative",#REF!=#REF!)),IF(W224&lt;&gt;0,"",1),"")</f>
        <v>#REF!</v>
      </c>
      <c r="V224" s="1" t="e">
        <f aca="false">IF(R224="","",(SUM(S224:U224)+W224))</f>
        <v>#REF!</v>
      </c>
      <c r="W224" s="1" t="e">
        <f aca="false">IF(#REF!&lt;&gt;#REF!,COUNTIFS($K$112:$K$1378,"up",#REF!,#REF!),"")</f>
        <v>#REF!</v>
      </c>
      <c r="X224" s="1" t="e">
        <f aca="false">IF(#REF!&lt;&gt;#REF!,COUNTIFS($K$112:$K$1378,"SRS",#REF!,#REF!),"")</f>
        <v>#REF!</v>
      </c>
      <c r="Y224" s="1" t="e">
        <f aca="false"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="11" customFormat="true" ht="15.75" hidden="false" customHeight="false" outlineLevel="0" collapsed="false">
      <c r="A225" s="1" t="n">
        <f aca="false">I225+(H225*60)+(G225*3600)</f>
        <v>44064</v>
      </c>
      <c r="B225" s="2" t="str">
        <f aca="false">CONCATENATE(D225,E225,F225,G225,H225,I225)</f>
        <v>201746121424</v>
      </c>
      <c r="C225" s="1" t="str">
        <f aca="false">CONCATENATE(D225,E225,F225)</f>
        <v>201746</v>
      </c>
      <c r="D225" s="1" t="n">
        <v>2017</v>
      </c>
      <c r="E225" s="1" t="n">
        <v>4</v>
      </c>
      <c r="F225" s="1" t="n">
        <v>6</v>
      </c>
      <c r="G225" s="1" t="n">
        <v>12</v>
      </c>
      <c r="H225" s="1" t="n">
        <v>14</v>
      </c>
      <c r="I225" s="1" t="n">
        <v>24</v>
      </c>
      <c r="J225" s="1" t="n">
        <v>925</v>
      </c>
      <c r="K225" s="15" t="s">
        <v>11</v>
      </c>
      <c r="L225" s="1" t="e">
        <f aca="false"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 t="n">
        <v>11</v>
      </c>
      <c r="P225" s="1" t="e">
        <f aca="false">IF(#REF!=#REF!,IF(K225="Stroke",IF(K226="Stroke",IF(#REF!=#REF!,IF(Q225=Q226,IF((J226-J225)&lt;0,1000+J226-J225-O225,J226-J225-O225),""),""),""),""),"")</f>
        <v>#REF!</v>
      </c>
      <c r="Q225" s="15" t="n">
        <v>1</v>
      </c>
      <c r="R225" s="1" t="e">
        <f aca="false">IF(#REF!&lt;&gt;#REF!,COUNTIFS($K$112:$K$1378,$K$112,#REF!,#REF!),"")</f>
        <v>#REF!</v>
      </c>
      <c r="S225" s="1" t="e">
        <f aca="false">IF(AND(#REF!&lt;&gt;#REF!,#REF!=#REF!,M225="positive",M226="negative"),1,"")</f>
        <v>#REF!</v>
      </c>
      <c r="T225" s="1" t="e">
        <f aca="false">IF(AND(#REF!=#REF!,K:K="stroke",M:M="positive",S225&lt;&gt;"1"),1,"")</f>
        <v>#REF!</v>
      </c>
      <c r="U225" s="1" t="e">
        <f aca="false">IF((AND(R225&lt;&gt;"",W225&lt;&gt;1,K:K="stroke",M:M="negative",#REF!=#REF!)),IF(W225&lt;&gt;0,"",1),"")</f>
        <v>#REF!</v>
      </c>
      <c r="V225" s="1" t="e">
        <f aca="false">IF(R225="","",(SUM(S225:U225)+W225))</f>
        <v>#REF!</v>
      </c>
      <c r="W225" s="1" t="e">
        <f aca="false">IF(#REF!&lt;&gt;#REF!,COUNTIFS($K$112:$K$1378,"up",#REF!,#REF!),"")</f>
        <v>#REF!</v>
      </c>
      <c r="X225" s="1" t="e">
        <f aca="false">IF(#REF!&lt;&gt;#REF!,COUNTIFS($K$112:$K$1378,"SRS",#REF!,#REF!),"")</f>
        <v>#REF!</v>
      </c>
      <c r="Y225" s="1" t="e">
        <f aca="false"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="11" customFormat="true" ht="15.75" hidden="false" customHeight="false" outlineLevel="0" collapsed="false">
      <c r="A226" s="1" t="n">
        <f aca="false">I226+(H226*60)+(G226*3600)</f>
        <v>44064</v>
      </c>
      <c r="B226" s="2" t="str">
        <f aca="false">CONCATENATE(D226,E226,F226,G226,H226,I226)</f>
        <v>201746121424</v>
      </c>
      <c r="C226" s="1" t="str">
        <f aca="false">CONCATENATE(D226,E226,F226)</f>
        <v>201746</v>
      </c>
      <c r="D226" s="1" t="n">
        <v>2017</v>
      </c>
      <c r="E226" s="1" t="n">
        <v>4</v>
      </c>
      <c r="F226" s="1" t="n">
        <v>6</v>
      </c>
      <c r="G226" s="1" t="n">
        <v>12</v>
      </c>
      <c r="H226" s="1" t="n">
        <v>14</v>
      </c>
      <c r="I226" s="1" t="n">
        <v>24</v>
      </c>
      <c r="J226" s="1" t="n">
        <v>941</v>
      </c>
      <c r="K226" s="15" t="s">
        <v>11</v>
      </c>
      <c r="L226" s="1" t="e">
        <f aca="false"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 t="n">
        <v>5</v>
      </c>
      <c r="P226" s="1" t="e">
        <f aca="false">IF(#REF!=#REF!,IF(K226="Stroke",IF(K227="Stroke",IF(#REF!=#REF!,IF(Q226=Q227,IF((J227-J226)&lt;0,1000+J227-J226-O226,J227-J226-O226),""),""),""),""),"")</f>
        <v>#REF!</v>
      </c>
      <c r="Q226" s="15" t="n">
        <v>1</v>
      </c>
      <c r="R226" s="1" t="e">
        <f aca="false">IF(#REF!&lt;&gt;#REF!,COUNTIFS($K$112:$K$1378,$K$112,#REF!,#REF!),"")</f>
        <v>#REF!</v>
      </c>
      <c r="S226" s="1" t="e">
        <f aca="false">IF(AND(#REF!&lt;&gt;#REF!,#REF!=#REF!,M226="positive",M227="negative"),1,"")</f>
        <v>#REF!</v>
      </c>
      <c r="T226" s="1" t="e">
        <f aca="false">IF(AND(#REF!=#REF!,K:K="stroke",M:M="positive",S226&lt;&gt;"1"),1,"")</f>
        <v>#REF!</v>
      </c>
      <c r="U226" s="1" t="e">
        <f aca="false">IF((AND(R226&lt;&gt;"",W226&lt;&gt;1,K:K="stroke",M:M="negative",#REF!=#REF!)),IF(W226&lt;&gt;0,"",1),"")</f>
        <v>#REF!</v>
      </c>
      <c r="V226" s="1" t="e">
        <f aca="false">IF(R226="","",(SUM(S226:U226)+W226))</f>
        <v>#REF!</v>
      </c>
      <c r="W226" s="1" t="e">
        <f aca="false">IF(#REF!&lt;&gt;#REF!,COUNTIFS($K$112:$K$1378,"up",#REF!,#REF!),"")</f>
        <v>#REF!</v>
      </c>
      <c r="X226" s="1" t="e">
        <f aca="false">IF(#REF!&lt;&gt;#REF!,COUNTIFS($K$112:$K$1378,"SRS",#REF!,#REF!),"")</f>
        <v>#REF!</v>
      </c>
      <c r="Y226" s="1" t="e">
        <f aca="false"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="11" customFormat="true" ht="15.75" hidden="false" customHeight="false" outlineLevel="0" collapsed="false">
      <c r="A227" s="1" t="n">
        <f aca="false">I227+(H227*60)+(G227*3600)</f>
        <v>44064</v>
      </c>
      <c r="B227" s="2" t="str">
        <f aca="false">CONCATENATE(D227,E227,F227,G227,H227,I227)</f>
        <v>201746121424</v>
      </c>
      <c r="C227" s="1" t="str">
        <f aca="false">CONCATENATE(D227,E227,F227)</f>
        <v>201746</v>
      </c>
      <c r="D227" s="1" t="n">
        <v>2017</v>
      </c>
      <c r="E227" s="1" t="n">
        <v>4</v>
      </c>
      <c r="F227" s="1" t="n">
        <v>6</v>
      </c>
      <c r="G227" s="1" t="n">
        <v>12</v>
      </c>
      <c r="H227" s="1" t="n">
        <v>14</v>
      </c>
      <c r="I227" s="1" t="n">
        <v>24</v>
      </c>
      <c r="J227" s="1" t="n">
        <v>967</v>
      </c>
      <c r="K227" s="15" t="s">
        <v>11</v>
      </c>
      <c r="L227" s="1" t="e">
        <f aca="false"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 t="n">
        <v>10</v>
      </c>
      <c r="P227" s="1" t="e">
        <f aca="false">IF(#REF!=#REF!,IF(K227="Stroke",IF(K228="Stroke",IF(#REF!=#REF!,IF(Q227=Q228,IF((J228-J227)&lt;0,1000+J228-J227-O227,J228-J227-O227),""),""),""),""),"")</f>
        <v>#REF!</v>
      </c>
      <c r="Q227" s="15" t="n">
        <v>1</v>
      </c>
      <c r="R227" s="1" t="e">
        <f aca="false">IF(#REF!&lt;&gt;#REF!,COUNTIFS($K$112:$K$1378,$K$112,#REF!,#REF!),"")</f>
        <v>#REF!</v>
      </c>
      <c r="S227" s="1" t="e">
        <f aca="false">IF(AND(#REF!&lt;&gt;#REF!,#REF!=#REF!,M227="positive",M228="negative"),1,"")</f>
        <v>#REF!</v>
      </c>
      <c r="T227" s="1" t="e">
        <f aca="false">IF(AND(#REF!=#REF!,K:K="stroke",M:M="positive",S227&lt;&gt;"1"),1,"")</f>
        <v>#REF!</v>
      </c>
      <c r="U227" s="1" t="e">
        <f aca="false">IF((AND(R227&lt;&gt;"",W227&lt;&gt;1,K:K="stroke",M:M="negative",#REF!=#REF!)),IF(W227&lt;&gt;0,"",1),"")</f>
        <v>#REF!</v>
      </c>
      <c r="V227" s="1" t="e">
        <f aca="false">IF(R227="","",(SUM(S227:U227)+W227))</f>
        <v>#REF!</v>
      </c>
      <c r="W227" s="1" t="e">
        <f aca="false">IF(#REF!&lt;&gt;#REF!,COUNTIFS($K$112:$K$1378,"up",#REF!,#REF!),"")</f>
        <v>#REF!</v>
      </c>
      <c r="X227" s="1" t="e">
        <f aca="false">IF(#REF!&lt;&gt;#REF!,COUNTIFS($K$112:$K$1378,"SRS",#REF!,#REF!),"")</f>
        <v>#REF!</v>
      </c>
      <c r="Y227" s="1" t="e">
        <f aca="false"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="11" customFormat="true" ht="15.7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4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4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1" customFormat="true" ht="15.75" hidden="false" customHeight="false" outlineLevel="0" collapsed="false">
      <c r="A229" s="1" t="n">
        <f aca="false">I229+(H229*60)+(G229*3600)</f>
        <v>44595</v>
      </c>
      <c r="B229" s="2" t="str">
        <f aca="false">CONCATENATE(D229,E229,F229,G229,H229,I229)</f>
        <v>201746122315</v>
      </c>
      <c r="C229" s="1" t="str">
        <f aca="false">CONCATENATE(D229,E229,F229)</f>
        <v>201746</v>
      </c>
      <c r="D229" s="1" t="n">
        <v>2017</v>
      </c>
      <c r="E229" s="1" t="n">
        <v>4</v>
      </c>
      <c r="F229" s="1" t="n">
        <v>6</v>
      </c>
      <c r="G229" s="1" t="n">
        <v>12</v>
      </c>
      <c r="H229" s="1" t="n">
        <v>23</v>
      </c>
      <c r="I229" s="1" t="n">
        <v>15</v>
      </c>
      <c r="J229" s="1" t="n">
        <v>900</v>
      </c>
      <c r="K229" s="15" t="s">
        <v>16</v>
      </c>
      <c r="L229" s="1" t="e">
        <f aca="false"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 t="n">
        <v>0</v>
      </c>
      <c r="P229" s="1" t="e">
        <f aca="false">IF(#REF!=#REF!,IF(K229="Stroke",IF(K230="Stroke",IF(#REF!=#REF!,IF(Q229=Q230,IF((J230-J229)&lt;0,1000+J230-J229-O229,J230-J229-O229),""),""),""),""),"")</f>
        <v>#REF!</v>
      </c>
      <c r="Q229" s="15"/>
      <c r="R229" s="1" t="e">
        <f aca="false">IF(#REF!&lt;&gt;#REF!,COUNTIFS($K$112:$K$1378,$K$112,#REF!,#REF!),"")</f>
        <v>#REF!</v>
      </c>
      <c r="S229" s="1" t="e">
        <f aca="false">IF(AND(#REF!&lt;&gt;#REF!,#REF!=#REF!,M229="positive",M230="negative"),1,"")</f>
        <v>#REF!</v>
      </c>
      <c r="T229" s="1" t="e">
        <f aca="false">IF(AND(#REF!=#REF!,K:K="stroke",M:M="positive",S229&lt;&gt;"1"),1,"")</f>
        <v>#REF!</v>
      </c>
      <c r="U229" s="1" t="e">
        <f aca="false">IF((AND(R229&lt;&gt;"",W229&lt;&gt;1,K:K="stroke",M:M="negative",#REF!=#REF!)),IF(W229&lt;&gt;0,"",1),"")</f>
        <v>#REF!</v>
      </c>
      <c r="V229" s="1" t="e">
        <f aca="false">IF(R229="","",(SUM(S229:U229)+W229))</f>
        <v>#REF!</v>
      </c>
      <c r="W229" s="1" t="e">
        <f aca="false">IF(#REF!&lt;&gt;#REF!,COUNTIFS($K$112:$K$1378,"up",#REF!,#REF!),"")</f>
        <v>#REF!</v>
      </c>
      <c r="X229" s="1" t="e">
        <f aca="false">IF(#REF!&lt;&gt;#REF!,COUNTIFS($K$112:$K$1378,"SRS",#REF!,#REF!),"")</f>
        <v>#REF!</v>
      </c>
      <c r="Y229" s="1" t="e">
        <f aca="false"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="11" customFormat="true" ht="15.7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4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1" customFormat="true" ht="15.7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4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1" customFormat="true" ht="15.7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5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1" customFormat="true" ht="15.75" hidden="false" customHeight="false" outlineLevel="0" collapsed="false">
      <c r="A233" s="11" t="n">
        <f aca="false">I233+(H233*60)+(G233*3600)</f>
        <v>66479</v>
      </c>
      <c r="B233" s="16" t="str">
        <f aca="false">CONCATENATE(D233,E233,F233,G233,H233,I233)</f>
        <v>2017925182759</v>
      </c>
      <c r="C233" s="11" t="str">
        <f aca="false">CONCATENATE(D233,E233,F233)</f>
        <v>2017925</v>
      </c>
      <c r="D233" s="11" t="n">
        <v>2017</v>
      </c>
      <c r="E233" s="11" t="n">
        <v>9</v>
      </c>
      <c r="F233" s="11" t="n">
        <v>25</v>
      </c>
      <c r="G233" s="11" t="n">
        <v>18</v>
      </c>
      <c r="H233" s="11" t="n">
        <v>27</v>
      </c>
      <c r="I233" s="11" t="n">
        <v>59</v>
      </c>
      <c r="J233" s="11" t="n">
        <v>153</v>
      </c>
      <c r="K233" s="17" t="s">
        <v>21</v>
      </c>
      <c r="L233" s="1" t="e">
        <f aca="false"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 t="n">
        <v>0</v>
      </c>
      <c r="P233" s="1" t="e">
        <f aca="false">IF(#REF!=#REF!,IF(K233="Stroke",IF(K234="Stroke",IF(#REF!=#REF!,IF(Q233=Q234,IF((J234-J233)&lt;0,1000+J234-J233-O233,J234-J233-O233),""),""),""),""),"")</f>
        <v>#REF!</v>
      </c>
      <c r="Q233" s="11" t="n">
        <v>1</v>
      </c>
      <c r="R233" s="1" t="e">
        <f aca="false">IF(#REF!&lt;&gt;#REF!,COUNTIFS($K$112:$K$1378,$K$112,#REF!,#REF!),"")</f>
        <v>#REF!</v>
      </c>
      <c r="S233" s="1" t="e">
        <f aca="false">IF(AND(#REF!&lt;&gt;#REF!,#REF!=#REF!,M233="positive",M234="negative"),1,"")</f>
        <v>#REF!</v>
      </c>
      <c r="T233" s="1" t="e">
        <f aca="false">IF(AND(#REF!=#REF!,K:K="stroke",M:M="positive",S233&lt;&gt;"1"),1,"")</f>
        <v>#REF!</v>
      </c>
      <c r="U233" s="1" t="e">
        <f aca="false">IF((AND(R233&lt;&gt;"",W233&lt;&gt;1,K:K="stroke",M:M="negative",#REF!=#REF!)),IF(W233&lt;&gt;0,"",1),"")</f>
        <v>#REF!</v>
      </c>
      <c r="V233" s="1" t="e">
        <f aca="false">IF(R233="","",(SUM(S233:U233)+W233))</f>
        <v>#REF!</v>
      </c>
      <c r="W233" s="1" t="e">
        <f aca="false">IF(#REF!&lt;&gt;#REF!,COUNTIFS($K$112:$K$1378,"up",#REF!,#REF!),"")</f>
        <v>#REF!</v>
      </c>
      <c r="X233" s="1" t="e">
        <f aca="false">IF(#REF!&lt;&gt;#REF!,COUNTIFS($K$112:$K$1378,"SRS",#REF!,#REF!),"")</f>
        <v>#REF!</v>
      </c>
      <c r="Y233" s="1" t="e">
        <f aca="false">IF(R233&lt;&gt;"",IF(R233=1,"",COUNTIFS($O$112:$O$1378,"&gt;40",#REF!,#REF!)),"")</f>
        <v>#REF!</v>
      </c>
    </row>
    <row r="234" s="11" customFormat="true" ht="15.75" hidden="false" customHeight="false" outlineLevel="0" collapsed="false">
      <c r="A234" s="11" t="n">
        <f aca="false">I234+(H234*60)+(G234*3600)</f>
        <v>66479</v>
      </c>
      <c r="B234" s="16" t="str">
        <f aca="false">CONCATENATE(D234,E234,F234,G234,H234,I234)</f>
        <v>2017925182759</v>
      </c>
      <c r="C234" s="11" t="str">
        <f aca="false">CONCATENATE(D234,E234,F234)</f>
        <v>2017925</v>
      </c>
      <c r="D234" s="11" t="n">
        <v>2017</v>
      </c>
      <c r="E234" s="11" t="n">
        <v>9</v>
      </c>
      <c r="F234" s="11" t="n">
        <v>25</v>
      </c>
      <c r="G234" s="11" t="n">
        <v>18</v>
      </c>
      <c r="H234" s="11" t="n">
        <v>27</v>
      </c>
      <c r="I234" s="11" t="n">
        <v>59</v>
      </c>
      <c r="J234" s="11" t="n">
        <v>170</v>
      </c>
      <c r="K234" s="17" t="s">
        <v>21</v>
      </c>
      <c r="L234" s="1" t="e">
        <f aca="false"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 t="n">
        <v>0</v>
      </c>
      <c r="P234" s="1" t="e">
        <f aca="false">IF(#REF!=#REF!,IF(K234="Stroke",IF(K235="Stroke",IF(#REF!=#REF!,IF(Q234=Q235,IF((J235-J234)&lt;0,1000+J235-J234-O234,J235-J234-O234),""),""),""),""),"")</f>
        <v>#REF!</v>
      </c>
      <c r="Q234" s="11" t="n">
        <v>1</v>
      </c>
      <c r="R234" s="1" t="e">
        <f aca="false">IF(#REF!&lt;&gt;#REF!,COUNTIFS($K$112:$K$1378,$K$112,#REF!,#REF!),"")</f>
        <v>#REF!</v>
      </c>
      <c r="S234" s="1" t="e">
        <f aca="false">IF(AND(#REF!&lt;&gt;#REF!,#REF!=#REF!,M234="positive",M235="negative"),1,"")</f>
        <v>#REF!</v>
      </c>
      <c r="T234" s="1" t="e">
        <f aca="false">IF(AND(#REF!=#REF!,K:K="stroke",M:M="positive",S234&lt;&gt;"1"),1,"")</f>
        <v>#REF!</v>
      </c>
      <c r="U234" s="1" t="e">
        <f aca="false">IF((AND(R234&lt;&gt;"",W234&lt;&gt;1,K:K="stroke",M:M="negative",#REF!=#REF!)),IF(W234&lt;&gt;0,"",1),"")</f>
        <v>#REF!</v>
      </c>
      <c r="V234" s="1" t="e">
        <f aca="false">IF(R234="","",(SUM(S234:U234)+W234))</f>
        <v>#REF!</v>
      </c>
      <c r="W234" s="1" t="e">
        <f aca="false">IF(#REF!&lt;&gt;#REF!,COUNTIFS($K$112:$K$1378,"up",#REF!,#REF!),"")</f>
        <v>#REF!</v>
      </c>
      <c r="X234" s="1" t="e">
        <f aca="false">IF(#REF!&lt;&gt;#REF!,COUNTIFS($K$112:$K$1378,"SRS",#REF!,#REF!),"")</f>
        <v>#REF!</v>
      </c>
      <c r="Y234" s="1" t="e">
        <f aca="false">IF(R234&lt;&gt;"",IF(R234=1,"",COUNTIFS($O$112:$O$1378,"&gt;40",#REF!,#REF!)),"")</f>
        <v>#REF!</v>
      </c>
    </row>
    <row r="235" s="11" customFormat="true" ht="15.75" hidden="false" customHeight="false" outlineLevel="0" collapsed="false">
      <c r="A235" s="11" t="n">
        <f aca="false">I235+(H235*60)+(G235*3600)</f>
        <v>66479</v>
      </c>
      <c r="B235" s="16" t="str">
        <f aca="false">CONCATENATE(D235,E235,F235,G235,H235,I235)</f>
        <v>2017925182759</v>
      </c>
      <c r="C235" s="11" t="str">
        <f aca="false">CONCATENATE(D235,E235,F235)</f>
        <v>2017925</v>
      </c>
      <c r="D235" s="11" t="n">
        <v>2017</v>
      </c>
      <c r="E235" s="11" t="n">
        <v>9</v>
      </c>
      <c r="F235" s="11" t="n">
        <v>25</v>
      </c>
      <c r="G235" s="11" t="n">
        <v>18</v>
      </c>
      <c r="H235" s="11" t="n">
        <v>27</v>
      </c>
      <c r="I235" s="11" t="n">
        <v>59</v>
      </c>
      <c r="J235" s="11" t="n">
        <v>177</v>
      </c>
      <c r="K235" s="17" t="s">
        <v>21</v>
      </c>
      <c r="L235" s="1" t="e">
        <f aca="false"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 t="n">
        <v>0</v>
      </c>
      <c r="P235" s="1" t="e">
        <f aca="false">IF(#REF!=#REF!,IF(K235="Stroke",IF(K236="Stroke",IF(#REF!=#REF!,IF(Q235=Q236,IF((J236-J235)&lt;0,1000+J236-J235-O235,J236-J235-O235),""),""),""),""),"")</f>
        <v>#REF!</v>
      </c>
      <c r="Q235" s="11" t="n">
        <v>1</v>
      </c>
      <c r="R235" s="1" t="e">
        <f aca="false">IF(#REF!&lt;&gt;#REF!,COUNTIFS($K$112:$K$1378,$K$112,#REF!,#REF!),"")</f>
        <v>#REF!</v>
      </c>
      <c r="S235" s="1" t="e">
        <f aca="false">IF(AND(#REF!&lt;&gt;#REF!,#REF!=#REF!,M235="positive",M236="negative"),1,"")</f>
        <v>#REF!</v>
      </c>
      <c r="T235" s="1" t="e">
        <f aca="false">IF(AND(#REF!=#REF!,K:K="stroke",M:M="positive",S235&lt;&gt;"1"),1,"")</f>
        <v>#REF!</v>
      </c>
      <c r="U235" s="1" t="e">
        <f aca="false">IF((AND(R235&lt;&gt;"",W235&lt;&gt;1,K:K="stroke",M:M="negative",#REF!=#REF!)),IF(W235&lt;&gt;0,"",1),"")</f>
        <v>#REF!</v>
      </c>
      <c r="V235" s="1" t="e">
        <f aca="false">IF(R235="","",(SUM(S235:U235)+W235))</f>
        <v>#REF!</v>
      </c>
      <c r="W235" s="1" t="e">
        <f aca="false">IF(#REF!&lt;&gt;#REF!,COUNTIFS($K$112:$K$1378,"up",#REF!,#REF!),"")</f>
        <v>#REF!</v>
      </c>
      <c r="X235" s="1" t="e">
        <f aca="false">IF(#REF!&lt;&gt;#REF!,COUNTIFS($K$112:$K$1378,"SRS",#REF!,#REF!),"")</f>
        <v>#REF!</v>
      </c>
      <c r="Y235" s="1" t="e">
        <f aca="false">IF(R235&lt;&gt;"",IF(R235=1,"",COUNTIFS($O$112:$O$1378,"&gt;40",#REF!,#REF!)),"")</f>
        <v>#REF!</v>
      </c>
    </row>
    <row r="236" s="11" customFormat="true" ht="15.75" hidden="false" customHeight="false" outlineLevel="0" collapsed="false">
      <c r="A236" s="11" t="n">
        <f aca="false">I236+(H236*60)+(G236*3600)</f>
        <v>66479</v>
      </c>
      <c r="B236" s="16" t="str">
        <f aca="false">CONCATENATE(D236,E236,F236,G236,H236,I236)</f>
        <v>2017925182759</v>
      </c>
      <c r="C236" s="11" t="str">
        <f aca="false">CONCATENATE(D236,E236,F236)</f>
        <v>2017925</v>
      </c>
      <c r="D236" s="11" t="n">
        <v>2017</v>
      </c>
      <c r="E236" s="11" t="n">
        <v>9</v>
      </c>
      <c r="F236" s="11" t="n">
        <v>25</v>
      </c>
      <c r="G236" s="11" t="n">
        <v>18</v>
      </c>
      <c r="H236" s="11" t="n">
        <v>27</v>
      </c>
      <c r="I236" s="11" t="n">
        <v>59</v>
      </c>
      <c r="J236" s="11" t="n">
        <v>200</v>
      </c>
      <c r="K236" s="17" t="s">
        <v>21</v>
      </c>
      <c r="L236" s="1" t="e">
        <f aca="false"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 t="n">
        <v>0</v>
      </c>
      <c r="P236" s="1" t="e">
        <f aca="false">IF(#REF!=#REF!,IF(K236="Stroke",IF(K237="Stroke",IF(#REF!=#REF!,IF(Q236=Q237,IF((J237-J236)&lt;0,1000+J237-J236-O236,J237-J236-O236),""),""),""),""),"")</f>
        <v>#REF!</v>
      </c>
      <c r="Q236" s="11" t="n">
        <v>1</v>
      </c>
      <c r="R236" s="1" t="e">
        <f aca="false">IF(#REF!&lt;&gt;#REF!,COUNTIFS($K$112:$K$1378,$K$112,#REF!,#REF!),"")</f>
        <v>#REF!</v>
      </c>
      <c r="S236" s="1" t="e">
        <f aca="false">IF(AND(#REF!&lt;&gt;#REF!,#REF!=#REF!,M236="positive",M237="negative"),1,"")</f>
        <v>#REF!</v>
      </c>
      <c r="T236" s="1" t="e">
        <f aca="false">IF(AND(#REF!=#REF!,K:K="stroke",M:M="positive",S236&lt;&gt;"1"),1,"")</f>
        <v>#REF!</v>
      </c>
      <c r="U236" s="1" t="e">
        <f aca="false">IF((AND(R236&lt;&gt;"",W236&lt;&gt;1,K:K="stroke",M:M="negative",#REF!=#REF!)),IF(W236&lt;&gt;0,"",1),"")</f>
        <v>#REF!</v>
      </c>
      <c r="V236" s="1" t="e">
        <f aca="false">IF(R236="","",(SUM(S236:U236)+W236))</f>
        <v>#REF!</v>
      </c>
      <c r="W236" s="1" t="e">
        <f aca="false">IF(#REF!&lt;&gt;#REF!,COUNTIFS($K$112:$K$1378,"up",#REF!,#REF!),"")</f>
        <v>#REF!</v>
      </c>
      <c r="X236" s="1" t="e">
        <f aca="false">IF(#REF!&lt;&gt;#REF!,COUNTIFS($K$112:$K$1378,"SRS",#REF!,#REF!),"")</f>
        <v>#REF!</v>
      </c>
      <c r="Y236" s="1" t="e">
        <f aca="false">IF(R236&lt;&gt;"",IF(R236=1,"",COUNTIFS($O$112:$O$1378,"&gt;40",#REF!,#REF!)),"")</f>
        <v>#REF!</v>
      </c>
    </row>
    <row r="237" s="11" customFormat="true" ht="15.75" hidden="false" customHeight="false" outlineLevel="0" collapsed="false">
      <c r="A237" s="11" t="n">
        <f aca="false">I237+(H237*60)+(G237*3600)</f>
        <v>66479</v>
      </c>
      <c r="B237" s="16" t="str">
        <f aca="false">CONCATENATE(D237,E237,F237,G237,H237,I237)</f>
        <v>2017925182759</v>
      </c>
      <c r="C237" s="11" t="str">
        <f aca="false">CONCATENATE(D237,E237,F237)</f>
        <v>2017925</v>
      </c>
      <c r="D237" s="11" t="n">
        <v>2017</v>
      </c>
      <c r="E237" s="11" t="n">
        <v>9</v>
      </c>
      <c r="F237" s="11" t="n">
        <v>25</v>
      </c>
      <c r="G237" s="11" t="n">
        <v>18</v>
      </c>
      <c r="H237" s="11" t="n">
        <v>27</v>
      </c>
      <c r="I237" s="11" t="n">
        <v>59</v>
      </c>
      <c r="J237" s="11" t="n">
        <v>213</v>
      </c>
      <c r="K237" s="17" t="s">
        <v>21</v>
      </c>
      <c r="L237" s="1" t="e">
        <f aca="false"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 t="n">
        <v>0</v>
      </c>
      <c r="P237" s="1" t="e">
        <f aca="false">IF(#REF!=#REF!,IF(K237="Stroke",IF(K238="Stroke",IF(#REF!=#REF!,IF(Q237=Q238,IF((J238-J237)&lt;0,1000+J238-J237-O237,J238-J237-O237),""),""),""),""),"")</f>
        <v>#REF!</v>
      </c>
      <c r="Q237" s="11" t="n">
        <v>1</v>
      </c>
      <c r="R237" s="1" t="e">
        <f aca="false">IF(#REF!&lt;&gt;#REF!,COUNTIFS($K$112:$K$1378,$K$112,#REF!,#REF!),"")</f>
        <v>#REF!</v>
      </c>
      <c r="S237" s="1" t="e">
        <f aca="false">IF(AND(#REF!&lt;&gt;#REF!,#REF!=#REF!,M237="positive",M238="negative"),1,"")</f>
        <v>#REF!</v>
      </c>
      <c r="T237" s="1" t="e">
        <f aca="false">IF(AND(#REF!=#REF!,K:K="stroke",M:M="positive",S237&lt;&gt;"1"),1,"")</f>
        <v>#REF!</v>
      </c>
      <c r="U237" s="1" t="e">
        <f aca="false">IF((AND(R237&lt;&gt;"",W237&lt;&gt;1,K:K="stroke",M:M="negative",#REF!=#REF!)),IF(W237&lt;&gt;0,"",1),"")</f>
        <v>#REF!</v>
      </c>
      <c r="V237" s="1" t="e">
        <f aca="false">IF(R237="","",(SUM(S237:U237)+W237))</f>
        <v>#REF!</v>
      </c>
      <c r="W237" s="1" t="e">
        <f aca="false">IF(#REF!&lt;&gt;#REF!,COUNTIFS($K$112:$K$1378,"up",#REF!,#REF!),"")</f>
        <v>#REF!</v>
      </c>
      <c r="X237" s="1" t="e">
        <f aca="false">IF(#REF!&lt;&gt;#REF!,COUNTIFS($K$112:$K$1378,"SRS",#REF!,#REF!),"")</f>
        <v>#REF!</v>
      </c>
      <c r="Y237" s="1" t="e">
        <f aca="false">IF(R237&lt;&gt;"",IF(R237=1,"",COUNTIFS($O$112:$O$1378,"&gt;40",#REF!,#REF!)),"")</f>
        <v>#REF!</v>
      </c>
    </row>
    <row r="238" s="11" customFormat="true" ht="15.75" hidden="false" customHeight="false" outlineLevel="0" collapsed="false">
      <c r="A238" s="11" t="n">
        <f aca="false">I238+(H238*60)+(G238*3600)</f>
        <v>66479</v>
      </c>
      <c r="B238" s="16" t="str">
        <f aca="false">CONCATENATE(D238,E238,F238,G238,H238,I238)</f>
        <v>2017925182759</v>
      </c>
      <c r="C238" s="11" t="str">
        <f aca="false">CONCATENATE(D238,E238,F238)</f>
        <v>2017925</v>
      </c>
      <c r="D238" s="11" t="n">
        <v>2017</v>
      </c>
      <c r="E238" s="11" t="n">
        <v>9</v>
      </c>
      <c r="F238" s="11" t="n">
        <v>25</v>
      </c>
      <c r="G238" s="11" t="n">
        <v>18</v>
      </c>
      <c r="H238" s="11" t="n">
        <v>27</v>
      </c>
      <c r="I238" s="11" t="n">
        <v>59</v>
      </c>
      <c r="J238" s="11" t="n">
        <v>225</v>
      </c>
      <c r="K238" s="17" t="s">
        <v>21</v>
      </c>
      <c r="L238" s="1" t="e">
        <f aca="false"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 t="n">
        <v>0</v>
      </c>
      <c r="P238" s="1" t="e">
        <f aca="false">IF(#REF!=#REF!,IF(K238="Stroke",IF(K239="Stroke",IF(#REF!=#REF!,IF(Q238=Q239,IF((J239-J238)&lt;0,1000+J239-J238-O238,J239-J238-O238),""),""),""),""),"")</f>
        <v>#REF!</v>
      </c>
      <c r="Q238" s="11" t="n">
        <v>1</v>
      </c>
      <c r="R238" s="1" t="e">
        <f aca="false">IF(#REF!&lt;&gt;#REF!,COUNTIFS($K$112:$K$1378,$K$112,#REF!,#REF!),"")</f>
        <v>#REF!</v>
      </c>
      <c r="S238" s="1" t="e">
        <f aca="false">IF(AND(#REF!&lt;&gt;#REF!,#REF!=#REF!,M238="positive",M239="negative"),1,"")</f>
        <v>#REF!</v>
      </c>
      <c r="T238" s="1" t="e">
        <f aca="false">IF(AND(#REF!=#REF!,K:K="stroke",M:M="positive",S238&lt;&gt;"1"),1,"")</f>
        <v>#REF!</v>
      </c>
      <c r="U238" s="1" t="e">
        <f aca="false">IF((AND(R238&lt;&gt;"",W238&lt;&gt;1,K:K="stroke",M:M="negative",#REF!=#REF!)),IF(W238&lt;&gt;0,"",1),"")</f>
        <v>#REF!</v>
      </c>
      <c r="V238" s="1" t="e">
        <f aca="false">IF(R238="","",(SUM(S238:U238)+W238))</f>
        <v>#REF!</v>
      </c>
      <c r="W238" s="1" t="e">
        <f aca="false">IF(#REF!&lt;&gt;#REF!,COUNTIFS($K$112:$K$1378,"up",#REF!,#REF!),"")</f>
        <v>#REF!</v>
      </c>
      <c r="X238" s="1" t="e">
        <f aca="false">IF(#REF!&lt;&gt;#REF!,COUNTIFS($K$112:$K$1378,"SRS",#REF!,#REF!),"")</f>
        <v>#REF!</v>
      </c>
      <c r="Y238" s="1" t="e">
        <f aca="false">IF(R238&lt;&gt;"",IF(R238=1,"",COUNTIFS($O$112:$O$1378,"&gt;40",#REF!,#REF!)),"")</f>
        <v>#REF!</v>
      </c>
    </row>
    <row r="239" s="11" customFormat="true" ht="15.75" hidden="false" customHeight="false" outlineLevel="0" collapsed="false">
      <c r="A239" s="11" t="n">
        <f aca="false">I239+(H239*60)+(G239*3600)</f>
        <v>66479</v>
      </c>
      <c r="B239" s="16" t="str">
        <f aca="false">CONCATENATE(D239,E239,F239,G239,H239,I239)</f>
        <v>2017925182759</v>
      </c>
      <c r="C239" s="11" t="str">
        <f aca="false">CONCATENATE(D239,E239,F239)</f>
        <v>2017925</v>
      </c>
      <c r="D239" s="11" t="n">
        <v>2017</v>
      </c>
      <c r="E239" s="11" t="n">
        <v>9</v>
      </c>
      <c r="F239" s="11" t="n">
        <v>25</v>
      </c>
      <c r="G239" s="11" t="n">
        <v>18</v>
      </c>
      <c r="H239" s="11" t="n">
        <v>27</v>
      </c>
      <c r="I239" s="11" t="n">
        <v>59</v>
      </c>
      <c r="J239" s="11" t="n">
        <v>234</v>
      </c>
      <c r="K239" s="17" t="s">
        <v>21</v>
      </c>
      <c r="L239" s="1" t="e">
        <f aca="false"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 t="n">
        <v>0</v>
      </c>
      <c r="P239" s="1" t="e">
        <f aca="false">IF(#REF!=#REF!,IF(K239="Stroke",IF(K240="Stroke",IF(#REF!=#REF!,IF(Q239=Q240,IF((J240-J239)&lt;0,1000+J240-J239-O239,J240-J239-O239),""),""),""),""),"")</f>
        <v>#REF!</v>
      </c>
      <c r="Q239" s="11" t="n">
        <v>1</v>
      </c>
      <c r="R239" s="1" t="e">
        <f aca="false">IF(#REF!&lt;&gt;#REF!,COUNTIFS($K$112:$K$1378,$K$112,#REF!,#REF!),"")</f>
        <v>#REF!</v>
      </c>
      <c r="S239" s="1" t="e">
        <f aca="false">IF(AND(#REF!&lt;&gt;#REF!,#REF!=#REF!,M239="positive",M240="negative"),1,"")</f>
        <v>#REF!</v>
      </c>
      <c r="T239" s="1" t="e">
        <f aca="false">IF(AND(#REF!=#REF!,K:K="stroke",M:M="positive",S239&lt;&gt;"1"),1,"")</f>
        <v>#REF!</v>
      </c>
      <c r="U239" s="1" t="e">
        <f aca="false">IF((AND(R239&lt;&gt;"",W239&lt;&gt;1,K:K="stroke",M:M="negative",#REF!=#REF!)),IF(W239&lt;&gt;0,"",1),"")</f>
        <v>#REF!</v>
      </c>
      <c r="V239" s="1" t="e">
        <f aca="false">IF(R239="","",(SUM(S239:U239)+W239))</f>
        <v>#REF!</v>
      </c>
      <c r="W239" s="1" t="e">
        <f aca="false">IF(#REF!&lt;&gt;#REF!,COUNTIFS($K$112:$K$1378,"up",#REF!,#REF!),"")</f>
        <v>#REF!</v>
      </c>
      <c r="X239" s="1" t="e">
        <f aca="false">IF(#REF!&lt;&gt;#REF!,COUNTIFS($K$112:$K$1378,"SRS",#REF!,#REF!),"")</f>
        <v>#REF!</v>
      </c>
      <c r="Y239" s="1" t="e">
        <f aca="false">IF(R239&lt;&gt;"",IF(R239=1,"",COUNTIFS($O$112:$O$1378,"&gt;40",#REF!,#REF!)),"")</f>
        <v>#REF!</v>
      </c>
    </row>
    <row r="240" s="11" customFormat="true" ht="15.75" hidden="false" customHeight="false" outlineLevel="0" collapsed="false">
      <c r="A240" s="11" t="n">
        <f aca="false">I240+(H240*60)+(G240*3600)</f>
        <v>66479</v>
      </c>
      <c r="B240" s="16" t="str">
        <f aca="false">CONCATENATE(D240,E240,F240,G240,H240,I240)</f>
        <v>2017925182759</v>
      </c>
      <c r="C240" s="11" t="str">
        <f aca="false">CONCATENATE(D240,E240,F240)</f>
        <v>2017925</v>
      </c>
      <c r="D240" s="11" t="n">
        <v>2017</v>
      </c>
      <c r="E240" s="11" t="n">
        <v>9</v>
      </c>
      <c r="F240" s="11" t="n">
        <v>25</v>
      </c>
      <c r="G240" s="11" t="n">
        <v>18</v>
      </c>
      <c r="H240" s="11" t="n">
        <v>27</v>
      </c>
      <c r="I240" s="11" t="n">
        <v>59</v>
      </c>
      <c r="J240" s="11" t="n">
        <v>238</v>
      </c>
      <c r="K240" s="17" t="s">
        <v>21</v>
      </c>
      <c r="L240" s="1" t="e">
        <f aca="false"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 t="n">
        <v>0</v>
      </c>
      <c r="P240" s="1" t="e">
        <f aca="false">IF(#REF!=#REF!,IF(K240="Stroke",IF(K241="Stroke",IF(#REF!=#REF!,IF(Q240=Q241,IF((J241-J240)&lt;0,1000+J241-J240-O240,J241-J240-O240),""),""),""),""),"")</f>
        <v>#REF!</v>
      </c>
      <c r="Q240" s="11" t="n">
        <v>1</v>
      </c>
      <c r="R240" s="1" t="e">
        <f aca="false">IF(#REF!&lt;&gt;#REF!,COUNTIFS($K$112:$K$1378,$K$112,#REF!,#REF!),"")</f>
        <v>#REF!</v>
      </c>
      <c r="S240" s="1" t="e">
        <f aca="false">IF(AND(#REF!&lt;&gt;#REF!,#REF!=#REF!,M240="positive",M241="negative"),1,"")</f>
        <v>#REF!</v>
      </c>
      <c r="T240" s="1" t="e">
        <f aca="false">IF(AND(#REF!=#REF!,K:K="stroke",M:M="positive",S240&lt;&gt;"1"),1,"")</f>
        <v>#REF!</v>
      </c>
      <c r="U240" s="1" t="e">
        <f aca="false">IF((AND(R240&lt;&gt;"",W240&lt;&gt;1,K:K="stroke",M:M="negative",#REF!=#REF!)),IF(W240&lt;&gt;0,"",1),"")</f>
        <v>#REF!</v>
      </c>
      <c r="V240" s="1" t="e">
        <f aca="false">IF(R240="","",(SUM(S240:U240)+W240))</f>
        <v>#REF!</v>
      </c>
      <c r="W240" s="1" t="e">
        <f aca="false">IF(#REF!&lt;&gt;#REF!,COUNTIFS($K$112:$K$1378,"up",#REF!,#REF!),"")</f>
        <v>#REF!</v>
      </c>
      <c r="X240" s="1" t="e">
        <f aca="false">IF(#REF!&lt;&gt;#REF!,COUNTIFS($K$112:$K$1378,"SRS",#REF!,#REF!),"")</f>
        <v>#REF!</v>
      </c>
      <c r="Y240" s="1" t="e">
        <f aca="false">IF(R240&lt;&gt;"",IF(R240=1,"",COUNTIFS($O$112:$O$1378,"&gt;40",#REF!,#REF!)),"")</f>
        <v>#REF!</v>
      </c>
    </row>
    <row r="241" s="11" customFormat="true" ht="15.75" hidden="false" customHeight="false" outlineLevel="0" collapsed="false">
      <c r="A241" s="11" t="n">
        <f aca="false">I241+(H241*60)+(G241*3600)</f>
        <v>66479</v>
      </c>
      <c r="B241" s="16" t="str">
        <f aca="false">CONCATENATE(D241,E241,F241,G241,H241,I241)</f>
        <v>2017925182759</v>
      </c>
      <c r="C241" s="11" t="str">
        <f aca="false">CONCATENATE(D241,E241,F241)</f>
        <v>2017925</v>
      </c>
      <c r="D241" s="11" t="n">
        <v>2017</v>
      </c>
      <c r="E241" s="11" t="n">
        <v>9</v>
      </c>
      <c r="F241" s="11" t="n">
        <v>25</v>
      </c>
      <c r="G241" s="11" t="n">
        <v>18</v>
      </c>
      <c r="H241" s="11" t="n">
        <v>27</v>
      </c>
      <c r="I241" s="11" t="n">
        <v>59</v>
      </c>
      <c r="J241" s="11" t="n">
        <v>341</v>
      </c>
      <c r="K241" s="17" t="s">
        <v>21</v>
      </c>
      <c r="L241" s="1" t="e">
        <f aca="false"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 t="n">
        <v>0</v>
      </c>
      <c r="P241" s="1" t="e">
        <f aca="false">IF(#REF!=#REF!,IF(K241="Stroke",IF(K242="Stroke",IF(#REF!=#REF!,IF(Q241=Q242,IF((J242-J241)&lt;0,1000+J242-J241-O241,J242-J241-O241),""),""),""),""),"")</f>
        <v>#REF!</v>
      </c>
      <c r="Q241" s="11" t="n">
        <v>1</v>
      </c>
      <c r="R241" s="1" t="e">
        <f aca="false">IF(#REF!&lt;&gt;#REF!,COUNTIFS($K$112:$K$1378,$K$112,#REF!,#REF!),"")</f>
        <v>#REF!</v>
      </c>
      <c r="S241" s="1" t="e">
        <f aca="false">IF(AND(#REF!&lt;&gt;#REF!,#REF!=#REF!,M241="positive",M242="negative"),1,"")</f>
        <v>#REF!</v>
      </c>
      <c r="T241" s="1" t="e">
        <f aca="false">IF(AND(#REF!=#REF!,K:K="stroke",M:M="positive",S241&lt;&gt;"1"),1,"")</f>
        <v>#REF!</v>
      </c>
      <c r="U241" s="1" t="e">
        <f aca="false">IF((AND(R241&lt;&gt;"",W241&lt;&gt;1,K:K="stroke",M:M="negative",#REF!=#REF!)),IF(W241&lt;&gt;0,"",1),"")</f>
        <v>#REF!</v>
      </c>
      <c r="V241" s="1" t="e">
        <f aca="false">IF(R241="","",(SUM(S241:U241)+W241))</f>
        <v>#REF!</v>
      </c>
      <c r="W241" s="1" t="e">
        <f aca="false">IF(#REF!&lt;&gt;#REF!,COUNTIFS($K$112:$K$1378,"up",#REF!,#REF!),"")</f>
        <v>#REF!</v>
      </c>
      <c r="X241" s="1" t="e">
        <f aca="false">IF(#REF!&lt;&gt;#REF!,COUNTIFS($K$112:$K$1378,"SRS",#REF!,#REF!),"")</f>
        <v>#REF!</v>
      </c>
      <c r="Y241" s="1" t="e">
        <f aca="false">IF(R241&lt;&gt;"",IF(R241=1,"",COUNTIFS($O$112:$O$1378,"&gt;40",#REF!,#REF!)),"")</f>
        <v>#REF!</v>
      </c>
    </row>
    <row r="242" customFormat="false" ht="15.75" hidden="false" customHeight="false" outlineLevel="0" collapsed="false">
      <c r="A242" s="11" t="n">
        <f aca="false">I242+(H242*60)+(G242*3600)</f>
        <v>66479</v>
      </c>
      <c r="B242" s="16" t="str">
        <f aca="false">CONCATENATE(D242,E242,F242,G242,H242,I242)</f>
        <v>2017925182759</v>
      </c>
      <c r="C242" s="11" t="str">
        <f aca="false">CONCATENATE(D242,E242,F242)</f>
        <v>2017925</v>
      </c>
      <c r="D242" s="11" t="n">
        <v>2017</v>
      </c>
      <c r="E242" s="11" t="n">
        <v>9</v>
      </c>
      <c r="F242" s="11" t="n">
        <v>25</v>
      </c>
      <c r="G242" s="11" t="n">
        <v>18</v>
      </c>
      <c r="H242" s="11" t="n">
        <v>27</v>
      </c>
      <c r="I242" s="11" t="n">
        <v>59</v>
      </c>
      <c r="J242" s="11" t="n">
        <v>356</v>
      </c>
      <c r="K242" s="17" t="s">
        <v>21</v>
      </c>
      <c r="L242" s="1" t="e">
        <f aca="false"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 t="n">
        <v>0</v>
      </c>
      <c r="P242" s="1" t="e">
        <f aca="false">IF(#REF!=#REF!,IF(K242="Stroke",IF(K243="Stroke",IF(#REF!=#REF!,IF(Q242=Q243,IF((J243-J242)&lt;0,1000+J243-J242-O242,J243-J242-O242),""),""),""),""),"")</f>
        <v>#REF!</v>
      </c>
      <c r="Q242" s="11" t="n">
        <v>1</v>
      </c>
      <c r="R242" s="1" t="e">
        <f aca="false">IF(#REF!&lt;&gt;#REF!,COUNTIFS($K$112:$K$1378,$K$112,#REF!,#REF!),"")</f>
        <v>#REF!</v>
      </c>
      <c r="S242" s="1" t="e">
        <f aca="false">IF(AND(#REF!&lt;&gt;#REF!,#REF!=#REF!,M242="positive",M243="negative"),1,"")</f>
        <v>#REF!</v>
      </c>
      <c r="T242" s="1" t="e">
        <f aca="false">IF(AND(#REF!=#REF!,K:K="stroke",M:M="positive",S242&lt;&gt;"1"),1,"")</f>
        <v>#REF!</v>
      </c>
      <c r="U242" s="1" t="e">
        <f aca="false">IF((AND(R242&lt;&gt;"",W242&lt;&gt;1,K:K="stroke",M:M="negative",#REF!=#REF!)),IF(W242&lt;&gt;0,"",1),"")</f>
        <v>#REF!</v>
      </c>
      <c r="V242" s="1" t="e">
        <f aca="false">IF(R242="","",(SUM(S242:U242)+W242))</f>
        <v>#REF!</v>
      </c>
      <c r="W242" s="1" t="e">
        <f aca="false">IF(#REF!&lt;&gt;#REF!,COUNTIFS($K$112:$K$1378,"up",#REF!,#REF!),"")</f>
        <v>#REF!</v>
      </c>
      <c r="X242" s="1" t="e">
        <f aca="false">IF(#REF!&lt;&gt;#REF!,COUNTIFS($K$112:$K$1378,"SRS",#REF!,#REF!),"")</f>
        <v>#REF!</v>
      </c>
      <c r="Y242" s="1" t="e">
        <f aca="false"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="5" customFormat="true" ht="15.75" hidden="false" customHeight="false" outlineLevel="0" collapsed="false">
      <c r="A243" s="11" t="n">
        <f aca="false">I243+(H243*60)+(G243*3600)</f>
        <v>66479</v>
      </c>
      <c r="B243" s="16" t="str">
        <f aca="false">CONCATENATE(D243,E243,F243,G243,H243,I243)</f>
        <v>2017925182759</v>
      </c>
      <c r="C243" s="11" t="str">
        <f aca="false">CONCATENATE(D243,E243,F243)</f>
        <v>2017925</v>
      </c>
      <c r="D243" s="11" t="n">
        <v>2017</v>
      </c>
      <c r="E243" s="11" t="n">
        <v>9</v>
      </c>
      <c r="F243" s="11" t="n">
        <v>25</v>
      </c>
      <c r="G243" s="11" t="n">
        <v>18</v>
      </c>
      <c r="H243" s="11" t="n">
        <v>27</v>
      </c>
      <c r="I243" s="11" t="n">
        <v>59</v>
      </c>
      <c r="J243" s="11" t="n">
        <v>358</v>
      </c>
      <c r="K243" s="17" t="s">
        <v>21</v>
      </c>
      <c r="L243" s="1" t="e">
        <f aca="false"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 t="n">
        <v>0</v>
      </c>
      <c r="P243" s="1" t="e">
        <f aca="false">IF(#REF!=#REF!,IF(K243="Stroke",IF(K244="Stroke",IF(#REF!=#REF!,IF(Q243=Q244,IF((J244-J243)&lt;0,1000+J244-J243-O243,J244-J243-O243),""),""),""),""),"")</f>
        <v>#REF!</v>
      </c>
      <c r="Q243" s="11" t="n">
        <v>1</v>
      </c>
      <c r="R243" s="1" t="e">
        <f aca="false">IF(#REF!&lt;&gt;#REF!,COUNTIFS($K$112:$K$1378,$K$112,#REF!,#REF!),"")</f>
        <v>#REF!</v>
      </c>
      <c r="S243" s="1" t="e">
        <f aca="false">IF(AND(#REF!&lt;&gt;#REF!,#REF!=#REF!,M243="positive",M244="negative"),1,"")</f>
        <v>#REF!</v>
      </c>
      <c r="T243" s="1" t="e">
        <f aca="false">IF(AND(#REF!=#REF!,K:K="stroke",M:M="positive",S243&lt;&gt;"1"),1,"")</f>
        <v>#REF!</v>
      </c>
      <c r="U243" s="1" t="e">
        <f aca="false">IF((AND(R243&lt;&gt;"",W243&lt;&gt;1,K:K="stroke",M:M="negative",#REF!=#REF!)),IF(W243&lt;&gt;0,"",1),"")</f>
        <v>#REF!</v>
      </c>
      <c r="V243" s="1" t="e">
        <f aca="false">IF(R243="","",(SUM(S243:U243)+W243))</f>
        <v>#REF!</v>
      </c>
      <c r="W243" s="1" t="e">
        <f aca="false">IF(#REF!&lt;&gt;#REF!,COUNTIFS($K$112:$K$1378,"up",#REF!,#REF!),"")</f>
        <v>#REF!</v>
      </c>
      <c r="X243" s="1" t="e">
        <f aca="false">IF(#REF!&lt;&gt;#REF!,COUNTIFS($K$112:$K$1378,"SRS",#REF!,#REF!),"")</f>
        <v>#REF!</v>
      </c>
      <c r="Y243" s="1" t="e">
        <f aca="false"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5.75" hidden="false" customHeight="false" outlineLevel="0" collapsed="false">
      <c r="A244" s="11" t="n">
        <f aca="false">I244+(H244*60)+(G244*3600)</f>
        <v>66479</v>
      </c>
      <c r="B244" s="16" t="str">
        <f aca="false">CONCATENATE(D244,E244,F244,G244,H244,I244)</f>
        <v>2017925182759</v>
      </c>
      <c r="C244" s="11" t="str">
        <f aca="false">CONCATENATE(D244,E244,F244)</f>
        <v>2017925</v>
      </c>
      <c r="D244" s="11" t="n">
        <v>2017</v>
      </c>
      <c r="E244" s="11" t="n">
        <v>9</v>
      </c>
      <c r="F244" s="11" t="n">
        <v>25</v>
      </c>
      <c r="G244" s="11" t="n">
        <v>18</v>
      </c>
      <c r="H244" s="11" t="n">
        <v>27</v>
      </c>
      <c r="I244" s="11" t="n">
        <v>59</v>
      </c>
      <c r="J244" s="11" t="n">
        <v>392</v>
      </c>
      <c r="K244" s="17" t="s">
        <v>21</v>
      </c>
      <c r="L244" s="1" t="e">
        <f aca="false"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 t="n">
        <v>0</v>
      </c>
      <c r="P244" s="1" t="e">
        <f aca="false">IF(#REF!=#REF!,IF(K244="Stroke",IF(K245="Stroke",IF(#REF!=#REF!,IF(Q244=Q245,IF((J245-J244)&lt;0,1000+J245-J244-O244,J245-J244-O244),""),""),""),""),"")</f>
        <v>#REF!</v>
      </c>
      <c r="Q244" s="11" t="n">
        <v>1</v>
      </c>
      <c r="R244" s="1" t="e">
        <f aca="false">IF(#REF!&lt;&gt;#REF!,COUNTIFS($K$112:$K$1378,$K$112,#REF!,#REF!),"")</f>
        <v>#REF!</v>
      </c>
      <c r="S244" s="1" t="e">
        <f aca="false">IF(AND(#REF!&lt;&gt;#REF!,#REF!=#REF!,M244="positive",M245="negative"),1,"")</f>
        <v>#REF!</v>
      </c>
      <c r="T244" s="1" t="e">
        <f aca="false">IF(AND(#REF!=#REF!,K:K="stroke",M:M="positive",S244&lt;&gt;"1"),1,"")</f>
        <v>#REF!</v>
      </c>
      <c r="U244" s="1" t="e">
        <f aca="false">IF((AND(R244&lt;&gt;"",W244&lt;&gt;1,K:K="stroke",M:M="negative",#REF!=#REF!)),IF(W244&lt;&gt;0,"",1),"")</f>
        <v>#REF!</v>
      </c>
      <c r="V244" s="1" t="e">
        <f aca="false">IF(R244="","",(SUM(S244:U244)+W244))</f>
        <v>#REF!</v>
      </c>
      <c r="W244" s="1" t="e">
        <f aca="false">IF(#REF!&lt;&gt;#REF!,COUNTIFS($K$112:$K$1378,"up",#REF!,#REF!),"")</f>
        <v>#REF!</v>
      </c>
      <c r="X244" s="1" t="e">
        <f aca="false">IF(#REF!&lt;&gt;#REF!,COUNTIFS($K$112:$K$1378,"SRS",#REF!,#REF!),"")</f>
        <v>#REF!</v>
      </c>
      <c r="Y244" s="1" t="e">
        <f aca="false"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5.75" hidden="false" customHeight="false" outlineLevel="0" collapsed="false">
      <c r="A245" s="11" t="n">
        <f aca="false">I245+(H245*60)+(G245*3600)</f>
        <v>66479</v>
      </c>
      <c r="B245" s="16" t="str">
        <f aca="false">CONCATENATE(D245,E245,F245,G245,H245,I245)</f>
        <v>2017925182759</v>
      </c>
      <c r="C245" s="11" t="str">
        <f aca="false">CONCATENATE(D245,E245,F245)</f>
        <v>2017925</v>
      </c>
      <c r="D245" s="11" t="n">
        <v>2017</v>
      </c>
      <c r="E245" s="11" t="n">
        <v>9</v>
      </c>
      <c r="F245" s="11" t="n">
        <v>25</v>
      </c>
      <c r="G245" s="11" t="n">
        <v>18</v>
      </c>
      <c r="H245" s="11" t="n">
        <v>27</v>
      </c>
      <c r="I245" s="11" t="n">
        <v>59</v>
      </c>
      <c r="J245" s="11" t="n">
        <v>418</v>
      </c>
      <c r="K245" s="11" t="s">
        <v>16</v>
      </c>
      <c r="L245" s="1" t="e">
        <f aca="false">IF(#REF!=#REF!,IF(K245="Stroke",IF(K246="Stroke",IF((J246-J245)&lt;0,1000+J246-J245,J246-J245),""),""),"")</f>
        <v>#REF!</v>
      </c>
      <c r="N245" s="11" t="s">
        <v>2</v>
      </c>
      <c r="O245" s="11" t="n">
        <v>0</v>
      </c>
      <c r="P245" s="1" t="e">
        <f aca="false">IF(#REF!=#REF!,IF(K245="Stroke",IF(K246="Stroke",IF(#REF!=#REF!,IF(Q245=Q246,IF((J246-J245)&lt;0,1000+J246-J245-O245,J246-J245-O245),""),""),""),""),"")</f>
        <v>#REF!</v>
      </c>
      <c r="Q245" s="11" t="n">
        <v>1</v>
      </c>
      <c r="R245" s="1" t="e">
        <f aca="false">IF(#REF!&lt;&gt;#REF!,COUNTIFS($K$112:$K$1378,$K$112,#REF!,#REF!),"")</f>
        <v>#REF!</v>
      </c>
      <c r="S245" s="1" t="e">
        <f aca="false">IF(AND(#REF!&lt;&gt;#REF!,#REF!=#REF!,M245="positive",M246="negative"),1,"")</f>
        <v>#REF!</v>
      </c>
      <c r="T245" s="1" t="e">
        <f aca="false">IF(AND(#REF!=#REF!,K:K="stroke",M:M="positive",S245&lt;&gt;"1"),1,"")</f>
        <v>#REF!</v>
      </c>
      <c r="U245" s="1" t="e">
        <f aca="false">IF((AND(R245&lt;&gt;"",W245&lt;&gt;1,K:K="stroke",M:M="negative",#REF!=#REF!)),IF(W245&lt;&gt;0,"",1),"")</f>
        <v>#REF!</v>
      </c>
      <c r="V245" s="1" t="e">
        <f aca="false">IF(R245="","",(SUM(S245:U245)+W245))</f>
        <v>#REF!</v>
      </c>
      <c r="W245" s="1" t="e">
        <f aca="false">IF(#REF!&lt;&gt;#REF!,COUNTIFS($K$112:$K$1378,"up",#REF!,#REF!),"")</f>
        <v>#REF!</v>
      </c>
      <c r="X245" s="1" t="e">
        <f aca="false">IF(#REF!&lt;&gt;#REF!,COUNTIFS($K$112:$K$1378,"SRS",#REF!,#REF!),"")</f>
        <v>#REF!</v>
      </c>
      <c r="Y245" s="1" t="e">
        <f aca="false"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="5" customFormat="true" ht="15.7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4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1" customFormat="true" ht="15.75" hidden="false" customHeight="false" outlineLevel="0" collapsed="false">
      <c r="A247" s="1" t="n">
        <f aca="false">I247+(H247*60)+(G247*3600)</f>
        <v>66729</v>
      </c>
      <c r="B247" s="2" t="str">
        <f aca="false">CONCATENATE(D247,E247,F247,G247,H247,I247)</f>
        <v>201792518329</v>
      </c>
      <c r="C247" s="1" t="str">
        <f aca="false">CONCATENATE(D247,E247,F247)</f>
        <v>2017925</v>
      </c>
      <c r="D247" s="1" t="n">
        <v>2017</v>
      </c>
      <c r="E247" s="1" t="n">
        <v>9</v>
      </c>
      <c r="F247" s="1" t="n">
        <v>25</v>
      </c>
      <c r="G247" s="1" t="n">
        <v>18</v>
      </c>
      <c r="H247" s="1" t="n">
        <v>32</v>
      </c>
      <c r="I247" s="1" t="n">
        <v>9</v>
      </c>
      <c r="J247" s="1" t="n">
        <v>36</v>
      </c>
      <c r="K247" s="15" t="s">
        <v>21</v>
      </c>
      <c r="L247" s="1" t="e">
        <f aca="false"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 t="n">
        <v>0</v>
      </c>
      <c r="P247" s="1" t="e">
        <f aca="false">IF(#REF!=#REF!,IF(K247="Stroke",IF(K248="Stroke",IF(#REF!=#REF!,IF(Q247=Q248,IF((J248-J247)&lt;0,1000+J248-J247-O247,J248-J247-O247),""),""),""),""),"")</f>
        <v>#REF!</v>
      </c>
      <c r="Q247" s="1" t="n">
        <v>1</v>
      </c>
      <c r="R247" s="1" t="e">
        <f aca="false">IF(#REF!&lt;&gt;#REF!,COUNTIFS($K$112:$K$1378,$K$112,#REF!,#REF!),"")</f>
        <v>#REF!</v>
      </c>
      <c r="S247" s="1" t="e">
        <f aca="false">IF(AND(#REF!&lt;&gt;#REF!,#REF!=#REF!,M247="positive",M248="negative"),1,"")</f>
        <v>#REF!</v>
      </c>
      <c r="T247" s="1" t="e">
        <f aca="false">IF(AND(#REF!=#REF!,K:K="stroke",M:M="positive",S247&lt;&gt;"1"),1,"")</f>
        <v>#REF!</v>
      </c>
      <c r="U247" s="1" t="e">
        <f aca="false">IF((AND(R247&lt;&gt;"",W247&lt;&gt;1,K:K="stroke",M:M="negative",#REF!=#REF!)),IF(W247&lt;&gt;0,"",1),"")</f>
        <v>#REF!</v>
      </c>
      <c r="V247" s="1" t="e">
        <f aca="false">IF(R247="","",(SUM(S247:U247)+W247))</f>
        <v>#REF!</v>
      </c>
      <c r="W247" s="1" t="e">
        <f aca="false">IF(#REF!&lt;&gt;#REF!,COUNTIFS($K$112:$K$1378,"up",#REF!,#REF!),"")</f>
        <v>#REF!</v>
      </c>
      <c r="X247" s="1" t="e">
        <f aca="false">IF(#REF!&lt;&gt;#REF!,COUNTIFS($K$112:$K$1378,"SRS",#REF!,#REF!),"")</f>
        <v>#REF!</v>
      </c>
      <c r="Y247" s="1" t="e">
        <f aca="false"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="11" customFormat="true" ht="15.75" hidden="false" customHeight="false" outlineLevel="0" collapsed="false">
      <c r="A248" s="1" t="n">
        <f aca="false">I248+(H248*60)+(G248*3600)</f>
        <v>66729</v>
      </c>
      <c r="B248" s="2" t="str">
        <f aca="false">CONCATENATE(D248,E248,F248,G248,H248,I248)</f>
        <v>201792518329</v>
      </c>
      <c r="C248" s="1" t="str">
        <f aca="false">CONCATENATE(D248,E248,F248)</f>
        <v>2017925</v>
      </c>
      <c r="D248" s="1" t="n">
        <v>2017</v>
      </c>
      <c r="E248" s="1" t="n">
        <v>9</v>
      </c>
      <c r="F248" s="1" t="n">
        <v>25</v>
      </c>
      <c r="G248" s="1" t="n">
        <v>18</v>
      </c>
      <c r="H248" s="1" t="n">
        <v>32</v>
      </c>
      <c r="I248" s="1" t="n">
        <v>9</v>
      </c>
      <c r="J248" s="1" t="n">
        <v>56</v>
      </c>
      <c r="K248" s="15" t="s">
        <v>21</v>
      </c>
      <c r="L248" s="1" t="e">
        <f aca="false"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 t="n">
        <v>0</v>
      </c>
      <c r="P248" s="1" t="e">
        <f aca="false">IF(#REF!=#REF!,IF(K248="Stroke",IF(K249="Stroke",IF(#REF!=#REF!,IF(Q248=Q249,IF((J249-J248)&lt;0,1000+J249-J248-O248,J249-J248-O248),""),""),""),""),"")</f>
        <v>#REF!</v>
      </c>
      <c r="Q248" s="1" t="n">
        <v>1</v>
      </c>
      <c r="R248" s="1" t="e">
        <f aca="false">IF(#REF!&lt;&gt;#REF!,COUNTIFS($K$112:$K$1378,$K$112,#REF!,#REF!),"")</f>
        <v>#REF!</v>
      </c>
      <c r="S248" s="1" t="e">
        <f aca="false">IF(AND(#REF!&lt;&gt;#REF!,#REF!=#REF!,M248="positive",M249="negative"),1,"")</f>
        <v>#REF!</v>
      </c>
      <c r="T248" s="1" t="e">
        <f aca="false">IF(AND(#REF!=#REF!,K:K="stroke",M:M="positive",S248&lt;&gt;"1"),1,"")</f>
        <v>#REF!</v>
      </c>
      <c r="U248" s="1" t="e">
        <f aca="false">IF((AND(R248&lt;&gt;"",W248&lt;&gt;1,K:K="stroke",M:M="negative",#REF!=#REF!)),IF(W248&lt;&gt;0,"",1),"")</f>
        <v>#REF!</v>
      </c>
      <c r="V248" s="1" t="e">
        <f aca="false">IF(R248="","",(SUM(S248:U248)+W248))</f>
        <v>#REF!</v>
      </c>
      <c r="W248" s="1" t="e">
        <f aca="false">IF(#REF!&lt;&gt;#REF!,COUNTIFS($K$112:$K$1378,"up",#REF!,#REF!),"")</f>
        <v>#REF!</v>
      </c>
      <c r="X248" s="1" t="e">
        <f aca="false">IF(#REF!&lt;&gt;#REF!,COUNTIFS($K$112:$K$1378,"SRS",#REF!,#REF!),"")</f>
        <v>#REF!</v>
      </c>
      <c r="Y248" s="1" t="e">
        <f aca="false"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="11" customFormat="true" ht="15.75" hidden="false" customHeight="false" outlineLevel="0" collapsed="false">
      <c r="A249" s="1" t="n">
        <f aca="false">I249+(H249*60)+(G249*3600)</f>
        <v>66729</v>
      </c>
      <c r="B249" s="2" t="str">
        <f aca="false">CONCATENATE(D249,E249,F249,G249,H249,I249)</f>
        <v>201792518329</v>
      </c>
      <c r="C249" s="1" t="str">
        <f aca="false">CONCATENATE(D249,E249,F249)</f>
        <v>2017925</v>
      </c>
      <c r="D249" s="1" t="n">
        <v>2017</v>
      </c>
      <c r="E249" s="1" t="n">
        <v>9</v>
      </c>
      <c r="F249" s="1" t="n">
        <v>25</v>
      </c>
      <c r="G249" s="1" t="n">
        <v>18</v>
      </c>
      <c r="H249" s="1" t="n">
        <v>32</v>
      </c>
      <c r="I249" s="1" t="n">
        <v>9</v>
      </c>
      <c r="J249" s="1" t="n">
        <v>69</v>
      </c>
      <c r="K249" s="15" t="s">
        <v>21</v>
      </c>
      <c r="L249" s="1" t="e">
        <f aca="false"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 t="n">
        <v>0</v>
      </c>
      <c r="P249" s="1" t="e">
        <f aca="false">IF(#REF!=#REF!,IF(K249="Stroke",IF(K250="Stroke",IF(#REF!=#REF!,IF(Q249=Q250,IF((J250-J249)&lt;0,1000+J250-J249-O249,J250-J249-O249),""),""),""),""),"")</f>
        <v>#REF!</v>
      </c>
      <c r="Q249" s="1" t="n">
        <v>1</v>
      </c>
      <c r="R249" s="1" t="e">
        <f aca="false">IF(#REF!&lt;&gt;#REF!,COUNTIFS($K$112:$K$1378,$K$112,#REF!,#REF!),"")</f>
        <v>#REF!</v>
      </c>
      <c r="S249" s="1" t="e">
        <f aca="false">IF(AND(#REF!&lt;&gt;#REF!,#REF!=#REF!,M249="positive",M250="negative"),1,"")</f>
        <v>#REF!</v>
      </c>
      <c r="T249" s="1" t="e">
        <f aca="false">IF(AND(#REF!=#REF!,K:K="stroke",M:M="positive",S249&lt;&gt;"1"),1,"")</f>
        <v>#REF!</v>
      </c>
      <c r="U249" s="1" t="e">
        <f aca="false">IF((AND(R249&lt;&gt;"",W249&lt;&gt;1,K:K="stroke",M:M="negative",#REF!=#REF!)),IF(W249&lt;&gt;0,"",1),"")</f>
        <v>#REF!</v>
      </c>
      <c r="V249" s="1" t="e">
        <f aca="false">IF(R249="","",(SUM(S249:U249)+W249))</f>
        <v>#REF!</v>
      </c>
      <c r="W249" s="1" t="e">
        <f aca="false">IF(#REF!&lt;&gt;#REF!,COUNTIFS($K$112:$K$1378,"up",#REF!,#REF!),"")</f>
        <v>#REF!</v>
      </c>
      <c r="X249" s="1" t="e">
        <f aca="false">IF(#REF!&lt;&gt;#REF!,COUNTIFS($K$112:$K$1378,"SRS",#REF!,#REF!),"")</f>
        <v>#REF!</v>
      </c>
      <c r="Y249" s="1" t="e">
        <f aca="false"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="11" customFormat="true" ht="15.75" hidden="false" customHeight="false" outlineLevel="0" collapsed="false">
      <c r="A250" s="1" t="n">
        <f aca="false">I250+(H250*60)+(G250*3600)</f>
        <v>66729</v>
      </c>
      <c r="B250" s="2" t="str">
        <f aca="false">CONCATENATE(D250,E250,F250,G250,H250,I250)</f>
        <v>201792518329</v>
      </c>
      <c r="C250" s="1" t="str">
        <f aca="false">CONCATENATE(D250,E250,F250)</f>
        <v>2017925</v>
      </c>
      <c r="D250" s="1" t="n">
        <v>2017</v>
      </c>
      <c r="E250" s="1" t="n">
        <v>9</v>
      </c>
      <c r="F250" s="1" t="n">
        <v>25</v>
      </c>
      <c r="G250" s="1" t="n">
        <v>18</v>
      </c>
      <c r="H250" s="1" t="n">
        <v>32</v>
      </c>
      <c r="I250" s="1" t="n">
        <v>9</v>
      </c>
      <c r="J250" s="1" t="n">
        <v>82</v>
      </c>
      <c r="K250" s="15" t="s">
        <v>21</v>
      </c>
      <c r="L250" s="1" t="e">
        <f aca="false"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 t="n">
        <v>0</v>
      </c>
      <c r="P250" s="1" t="e">
        <f aca="false">IF(#REF!=#REF!,IF(K250="Stroke",IF(K251="Stroke",IF(#REF!=#REF!,IF(Q250=Q251,IF((J251-J250)&lt;0,1000+J251-J250-O250,J251-J250-O250),""),""),""),""),"")</f>
        <v>#REF!</v>
      </c>
      <c r="Q250" s="1" t="n">
        <v>1</v>
      </c>
      <c r="R250" s="1" t="e">
        <f aca="false">IF(#REF!&lt;&gt;#REF!,COUNTIFS($K$112:$K$1378,$K$112,#REF!,#REF!),"")</f>
        <v>#REF!</v>
      </c>
      <c r="S250" s="1" t="e">
        <f aca="false">IF(AND(#REF!&lt;&gt;#REF!,#REF!=#REF!,M250="positive",M251="negative"),1,"")</f>
        <v>#REF!</v>
      </c>
      <c r="T250" s="1" t="e">
        <f aca="false">IF(AND(#REF!=#REF!,K:K="stroke",M:M="positive",S250&lt;&gt;"1"),1,"")</f>
        <v>#REF!</v>
      </c>
      <c r="U250" s="1" t="e">
        <f aca="false">IF((AND(R250&lt;&gt;"",W250&lt;&gt;1,K:K="stroke",M:M="negative",#REF!=#REF!)),IF(W250&lt;&gt;0,"",1),"")</f>
        <v>#REF!</v>
      </c>
      <c r="V250" s="1" t="e">
        <f aca="false">IF(R250="","",(SUM(S250:U250)+W250))</f>
        <v>#REF!</v>
      </c>
      <c r="W250" s="1" t="e">
        <f aca="false">IF(#REF!&lt;&gt;#REF!,COUNTIFS($K$112:$K$1378,"up",#REF!,#REF!),"")</f>
        <v>#REF!</v>
      </c>
      <c r="X250" s="1" t="e">
        <f aca="false">IF(#REF!&lt;&gt;#REF!,COUNTIFS($K$112:$K$1378,"SRS",#REF!,#REF!),"")</f>
        <v>#REF!</v>
      </c>
      <c r="Y250" s="1" t="e">
        <f aca="false"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="11" customFormat="true" ht="15.75" hidden="false" customHeight="false" outlineLevel="0" collapsed="false">
      <c r="A251" s="1" t="n">
        <f aca="false">I251+(H251*60)+(G251*3600)</f>
        <v>66729</v>
      </c>
      <c r="B251" s="2" t="str">
        <f aca="false">CONCATENATE(D251,E251,F251,G251,H251,I251)</f>
        <v>201792518329</v>
      </c>
      <c r="C251" s="1" t="str">
        <f aca="false">CONCATENATE(D251,E251,F251)</f>
        <v>2017925</v>
      </c>
      <c r="D251" s="1" t="n">
        <v>2017</v>
      </c>
      <c r="E251" s="1" t="n">
        <v>9</v>
      </c>
      <c r="F251" s="1" t="n">
        <v>25</v>
      </c>
      <c r="G251" s="1" t="n">
        <v>18</v>
      </c>
      <c r="H251" s="1" t="n">
        <v>32</v>
      </c>
      <c r="I251" s="1" t="n">
        <v>9</v>
      </c>
      <c r="J251" s="1" t="n">
        <v>103</v>
      </c>
      <c r="K251" s="15" t="s">
        <v>21</v>
      </c>
      <c r="L251" s="1" t="e">
        <f aca="false"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 t="n">
        <v>0</v>
      </c>
      <c r="P251" s="1" t="e">
        <f aca="false">IF(#REF!=#REF!,IF(K251="Stroke",IF(K252="Stroke",IF(#REF!=#REF!,IF(Q251=Q252,IF((J252-J251)&lt;0,1000+J252-J251-O251,J252-J251-O251),""),""),""),""),"")</f>
        <v>#REF!</v>
      </c>
      <c r="Q251" s="1" t="n">
        <v>1</v>
      </c>
      <c r="R251" s="1" t="e">
        <f aca="false">IF(#REF!&lt;&gt;#REF!,COUNTIFS($K$112:$K$1378,$K$112,#REF!,#REF!),"")</f>
        <v>#REF!</v>
      </c>
      <c r="S251" s="1" t="e">
        <f aca="false">IF(AND(#REF!&lt;&gt;#REF!,#REF!=#REF!,M251="positive",M252="negative"),1,"")</f>
        <v>#REF!</v>
      </c>
      <c r="T251" s="1" t="e">
        <f aca="false">IF(AND(#REF!=#REF!,K:K="stroke",M:M="positive",S251&lt;&gt;"1"),1,"")</f>
        <v>#REF!</v>
      </c>
      <c r="U251" s="1" t="e">
        <f aca="false">IF((AND(R251&lt;&gt;"",W251&lt;&gt;1,K:K="stroke",M:M="negative",#REF!=#REF!)),IF(W251&lt;&gt;0,"",1),"")</f>
        <v>#REF!</v>
      </c>
      <c r="V251" s="1" t="e">
        <f aca="false">IF(R251="","",(SUM(S251:U251)+W251))</f>
        <v>#REF!</v>
      </c>
      <c r="W251" s="1" t="e">
        <f aca="false">IF(#REF!&lt;&gt;#REF!,COUNTIFS($K$112:$K$1378,"up",#REF!,#REF!),"")</f>
        <v>#REF!</v>
      </c>
      <c r="X251" s="1" t="e">
        <f aca="false">IF(#REF!&lt;&gt;#REF!,COUNTIFS($K$112:$K$1378,"SRS",#REF!,#REF!),"")</f>
        <v>#REF!</v>
      </c>
      <c r="Y251" s="1" t="e">
        <f aca="false"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="11" customFormat="true" ht="15.75" hidden="false" customHeight="false" outlineLevel="0" collapsed="false">
      <c r="A252" s="1" t="n">
        <f aca="false">I252+(H252*60)+(G252*3600)</f>
        <v>66729</v>
      </c>
      <c r="B252" s="2" t="str">
        <f aca="false">CONCATENATE(D252,E252,F252,G252,H252,I252)</f>
        <v>201792518329</v>
      </c>
      <c r="C252" s="1" t="str">
        <f aca="false">CONCATENATE(D252,E252,F252)</f>
        <v>2017925</v>
      </c>
      <c r="D252" s="1" t="n">
        <v>2017</v>
      </c>
      <c r="E252" s="1" t="n">
        <v>9</v>
      </c>
      <c r="F252" s="1" t="n">
        <v>25</v>
      </c>
      <c r="G252" s="1" t="n">
        <v>18</v>
      </c>
      <c r="H252" s="1" t="n">
        <v>32</v>
      </c>
      <c r="I252" s="1" t="n">
        <v>9</v>
      </c>
      <c r="J252" s="1" t="n">
        <v>128</v>
      </c>
      <c r="K252" s="15" t="s">
        <v>21</v>
      </c>
      <c r="L252" s="1" t="e">
        <f aca="false"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 t="n">
        <v>0</v>
      </c>
      <c r="P252" s="1" t="e">
        <f aca="false">IF(#REF!=#REF!,IF(K252="Stroke",IF(K253="Stroke",IF(#REF!=#REF!,IF(Q252=Q253,IF((J253-J252)&lt;0,1000+J253-J252-O252,J253-J252-O252),""),""),""),""),"")</f>
        <v>#REF!</v>
      </c>
      <c r="Q252" s="1" t="n">
        <v>1</v>
      </c>
      <c r="R252" s="1" t="e">
        <f aca="false">IF(#REF!&lt;&gt;#REF!,COUNTIFS($K$112:$K$1378,$K$112,#REF!,#REF!),"")</f>
        <v>#REF!</v>
      </c>
      <c r="S252" s="1" t="e">
        <f aca="false">IF(AND(#REF!&lt;&gt;#REF!,#REF!=#REF!,M252="positive",M253="negative"),1,"")</f>
        <v>#REF!</v>
      </c>
      <c r="T252" s="1" t="e">
        <f aca="false">IF(AND(#REF!=#REF!,K:K="stroke",M:M="positive",S252&lt;&gt;"1"),1,"")</f>
        <v>#REF!</v>
      </c>
      <c r="U252" s="1" t="e">
        <f aca="false">IF((AND(R252&lt;&gt;"",W252&lt;&gt;1,K:K="stroke",M:M="negative",#REF!=#REF!)),IF(W252&lt;&gt;0,"",1),"")</f>
        <v>#REF!</v>
      </c>
      <c r="V252" s="1" t="e">
        <f aca="false">IF(R252="","",(SUM(S252:U252)+W252))</f>
        <v>#REF!</v>
      </c>
      <c r="W252" s="1" t="e">
        <f aca="false">IF(#REF!&lt;&gt;#REF!,COUNTIFS($K$112:$K$1378,"up",#REF!,#REF!),"")</f>
        <v>#REF!</v>
      </c>
      <c r="X252" s="1" t="e">
        <f aca="false">IF(#REF!&lt;&gt;#REF!,COUNTIFS($K$112:$K$1378,"SRS",#REF!,#REF!),"")</f>
        <v>#REF!</v>
      </c>
      <c r="Y252" s="1" t="e">
        <f aca="false"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="11" customFormat="true" ht="15.75" hidden="false" customHeight="false" outlineLevel="0" collapsed="false">
      <c r="A253" s="1" t="n">
        <f aca="false">I253+(H253*60)+(G253*3600)</f>
        <v>66729</v>
      </c>
      <c r="B253" s="2" t="str">
        <f aca="false">CONCATENATE(D253,E253,F253,G253,H253,I253)</f>
        <v>201792518329</v>
      </c>
      <c r="C253" s="1" t="str">
        <f aca="false">CONCATENATE(D253,E253,F253)</f>
        <v>2017925</v>
      </c>
      <c r="D253" s="1" t="n">
        <v>2017</v>
      </c>
      <c r="E253" s="1" t="n">
        <v>9</v>
      </c>
      <c r="F253" s="1" t="n">
        <v>25</v>
      </c>
      <c r="G253" s="1" t="n">
        <v>18</v>
      </c>
      <c r="H253" s="1" t="n">
        <v>32</v>
      </c>
      <c r="I253" s="1" t="n">
        <v>9</v>
      </c>
      <c r="J253" s="1" t="n">
        <v>163</v>
      </c>
      <c r="K253" s="15" t="s">
        <v>21</v>
      </c>
      <c r="L253" s="1" t="e">
        <f aca="false"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 t="n">
        <v>0</v>
      </c>
      <c r="P253" s="1" t="e">
        <f aca="false">IF(#REF!=#REF!,IF(K253="Stroke",IF(K254="Stroke",IF(#REF!=#REF!,IF(Q253=Q254,IF((J254-J253)&lt;0,1000+J254-J253-O253,J254-J253-O253),""),""),""),""),"")</f>
        <v>#REF!</v>
      </c>
      <c r="Q253" s="1" t="n">
        <v>1</v>
      </c>
      <c r="R253" s="1" t="e">
        <f aca="false">IF(#REF!&lt;&gt;#REF!,COUNTIFS($K$112:$K$1378,$K$112,#REF!,#REF!),"")</f>
        <v>#REF!</v>
      </c>
      <c r="S253" s="1" t="e">
        <f aca="false">IF(AND(#REF!&lt;&gt;#REF!,#REF!=#REF!,M253="positive",M254="negative"),1,"")</f>
        <v>#REF!</v>
      </c>
      <c r="T253" s="1" t="e">
        <f aca="false">IF(AND(#REF!=#REF!,K:K="stroke",M:M="positive",S253&lt;&gt;"1"),1,"")</f>
        <v>#REF!</v>
      </c>
      <c r="U253" s="1" t="e">
        <f aca="false">IF((AND(R253&lt;&gt;"",W253&lt;&gt;1,K:K="stroke",M:M="negative",#REF!=#REF!)),IF(W253&lt;&gt;0,"",1),"")</f>
        <v>#REF!</v>
      </c>
      <c r="V253" s="1" t="e">
        <f aca="false">IF(R253="","",(SUM(S253:U253)+W253))</f>
        <v>#REF!</v>
      </c>
      <c r="W253" s="1" t="e">
        <f aca="false">IF(#REF!&lt;&gt;#REF!,COUNTIFS($K$112:$K$1378,"up",#REF!,#REF!),"")</f>
        <v>#REF!</v>
      </c>
      <c r="X253" s="1" t="e">
        <f aca="false">IF(#REF!&lt;&gt;#REF!,COUNTIFS($K$112:$K$1378,"SRS",#REF!,#REF!),"")</f>
        <v>#REF!</v>
      </c>
      <c r="Y253" s="1" t="e">
        <f aca="false"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="11" customFormat="true" ht="15.75" hidden="false" customHeight="false" outlineLevel="0" collapsed="false">
      <c r="A254" s="1" t="n">
        <f aca="false">I254+(H254*60)+(G254*3600)</f>
        <v>66729</v>
      </c>
      <c r="B254" s="2" t="str">
        <f aca="false">CONCATENATE(D254,E254,F254,G254,H254,I254)</f>
        <v>201792518329</v>
      </c>
      <c r="C254" s="1" t="str">
        <f aca="false">CONCATENATE(D254,E254,F254)</f>
        <v>2017925</v>
      </c>
      <c r="D254" s="1" t="n">
        <v>2017</v>
      </c>
      <c r="E254" s="1" t="n">
        <v>9</v>
      </c>
      <c r="F254" s="1" t="n">
        <v>25</v>
      </c>
      <c r="G254" s="1" t="n">
        <v>18</v>
      </c>
      <c r="H254" s="1" t="n">
        <v>32</v>
      </c>
      <c r="I254" s="1" t="n">
        <v>9</v>
      </c>
      <c r="J254" s="1" t="n">
        <v>202</v>
      </c>
      <c r="K254" s="15" t="s">
        <v>21</v>
      </c>
      <c r="L254" s="1" t="e">
        <f aca="false"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 t="n">
        <v>0</v>
      </c>
      <c r="P254" s="1" t="e">
        <f aca="false">IF(#REF!=#REF!,IF(K254="Stroke",IF(K255="Stroke",IF(#REF!=#REF!,IF(Q254=Q255,IF((J255-J254)&lt;0,1000+J255-J254-O254,J255-J254-O254),""),""),""),""),"")</f>
        <v>#REF!</v>
      </c>
      <c r="Q254" s="1" t="n">
        <v>1</v>
      </c>
      <c r="R254" s="1" t="e">
        <f aca="false">IF(#REF!&lt;&gt;#REF!,COUNTIFS($K$112:$K$1378,$K$112,#REF!,#REF!),"")</f>
        <v>#REF!</v>
      </c>
      <c r="S254" s="1" t="e">
        <f aca="false">IF(AND(#REF!&lt;&gt;#REF!,#REF!=#REF!,M254="positive",M255="negative"),1,"")</f>
        <v>#REF!</v>
      </c>
      <c r="T254" s="1" t="e">
        <f aca="false">IF(AND(#REF!=#REF!,K:K="stroke",M:M="positive",S254&lt;&gt;"1"),1,"")</f>
        <v>#REF!</v>
      </c>
      <c r="U254" s="1" t="e">
        <f aca="false">IF((AND(R254&lt;&gt;"",W254&lt;&gt;1,K:K="stroke",M:M="negative",#REF!=#REF!)),IF(W254&lt;&gt;0,"",1),"")</f>
        <v>#REF!</v>
      </c>
      <c r="V254" s="1" t="e">
        <f aca="false">IF(R254="","",(SUM(S254:U254)+W254))</f>
        <v>#REF!</v>
      </c>
      <c r="W254" s="1" t="e">
        <f aca="false">IF(#REF!&lt;&gt;#REF!,COUNTIFS($K$112:$K$1378,"up",#REF!,#REF!),"")</f>
        <v>#REF!</v>
      </c>
      <c r="X254" s="1" t="e">
        <f aca="false">IF(#REF!&lt;&gt;#REF!,COUNTIFS($K$112:$K$1378,"SRS",#REF!,#REF!),"")</f>
        <v>#REF!</v>
      </c>
      <c r="Y254" s="1" t="e">
        <f aca="false"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="11" customFormat="true" ht="15.75" hidden="false" customHeight="false" outlineLevel="0" collapsed="false">
      <c r="A255" s="1" t="n">
        <f aca="false">I255+(H255*60)+(G255*3600)</f>
        <v>66729</v>
      </c>
      <c r="B255" s="2" t="str">
        <f aca="false">CONCATENATE(D255,E255,F255,G255,H255,I255)</f>
        <v>201792518329</v>
      </c>
      <c r="C255" s="1" t="str">
        <f aca="false">CONCATENATE(D255,E255,F255)</f>
        <v>2017925</v>
      </c>
      <c r="D255" s="1" t="n">
        <v>2017</v>
      </c>
      <c r="E255" s="1" t="n">
        <v>9</v>
      </c>
      <c r="F255" s="1" t="n">
        <v>25</v>
      </c>
      <c r="G255" s="1" t="n">
        <v>18</v>
      </c>
      <c r="H255" s="1" t="n">
        <v>32</v>
      </c>
      <c r="I255" s="1" t="n">
        <v>9</v>
      </c>
      <c r="J255" s="1" t="n">
        <v>372</v>
      </c>
      <c r="K255" s="15" t="s">
        <v>21</v>
      </c>
      <c r="L255" s="1" t="e">
        <f aca="false"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 t="n">
        <v>0</v>
      </c>
      <c r="P255" s="1" t="e">
        <f aca="false">IF(#REF!=#REF!,IF(K255="Stroke",IF(K256="Stroke",IF(#REF!=#REF!,IF(Q255=Q256,IF((J256-J255)&lt;0,1000+J256-J255-O255,J256-J255-O255),""),""),""),""),"")</f>
        <v>#REF!</v>
      </c>
      <c r="Q255" s="1" t="n">
        <v>1</v>
      </c>
      <c r="R255" s="1" t="e">
        <f aca="false">IF(#REF!&lt;&gt;#REF!,COUNTIFS($K$112:$K$1378,$K$112,#REF!,#REF!),"")</f>
        <v>#REF!</v>
      </c>
      <c r="S255" s="1" t="e">
        <f aca="false">IF(AND(#REF!&lt;&gt;#REF!,#REF!=#REF!,M255="positive",M256="negative"),1,"")</f>
        <v>#REF!</v>
      </c>
      <c r="T255" s="1" t="e">
        <f aca="false">IF(AND(#REF!=#REF!,K:K="stroke",M:M="positive",S255&lt;&gt;"1"),1,"")</f>
        <v>#REF!</v>
      </c>
      <c r="U255" s="1" t="e">
        <f aca="false">IF((AND(R255&lt;&gt;"",W255&lt;&gt;1,K:K="stroke",M:M="negative",#REF!=#REF!)),IF(W255&lt;&gt;0,"",1),"")</f>
        <v>#REF!</v>
      </c>
      <c r="V255" s="1" t="e">
        <f aca="false">IF(R255="","",(SUM(S255:U255)+W255))</f>
        <v>#REF!</v>
      </c>
      <c r="W255" s="1" t="e">
        <f aca="false">IF(#REF!&lt;&gt;#REF!,COUNTIFS($K$112:$K$1378,"up",#REF!,#REF!),"")</f>
        <v>#REF!</v>
      </c>
      <c r="X255" s="1" t="e">
        <f aca="false">IF(#REF!&lt;&gt;#REF!,COUNTIFS($K$112:$K$1378,"SRS",#REF!,#REF!),"")</f>
        <v>#REF!</v>
      </c>
      <c r="Y255" s="1" t="e">
        <f aca="false"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="11" customFormat="true" ht="15.75" hidden="false" customHeight="false" outlineLevel="0" collapsed="false">
      <c r="A256" s="1" t="n">
        <f aca="false">I256+(H256*60)+(G256*3600)</f>
        <v>66729</v>
      </c>
      <c r="B256" s="2" t="str">
        <f aca="false">CONCATENATE(D256,E256,F256,G256,H256,I256)</f>
        <v>201792518329</v>
      </c>
      <c r="C256" s="1" t="str">
        <f aca="false">CONCATENATE(D256,E256,F256)</f>
        <v>2017925</v>
      </c>
      <c r="D256" s="1" t="n">
        <v>2017</v>
      </c>
      <c r="E256" s="1" t="n">
        <v>9</v>
      </c>
      <c r="F256" s="1" t="n">
        <v>25</v>
      </c>
      <c r="G256" s="1" t="n">
        <v>18</v>
      </c>
      <c r="H256" s="1" t="n">
        <v>32</v>
      </c>
      <c r="I256" s="1" t="n">
        <v>9</v>
      </c>
      <c r="J256" s="1" t="n">
        <v>401</v>
      </c>
      <c r="K256" s="15" t="s">
        <v>21</v>
      </c>
      <c r="L256" s="1" t="e">
        <f aca="false"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 t="n">
        <v>0</v>
      </c>
      <c r="P256" s="1" t="e">
        <f aca="false">IF(#REF!=#REF!,IF(K256="Stroke",IF(K257="Stroke",IF(#REF!=#REF!,IF(Q256=Q257,IF((J257-J256)&lt;0,1000+J257-J256-O256,J257-J256-O256),""),""),""),""),"")</f>
        <v>#REF!</v>
      </c>
      <c r="Q256" s="1" t="n">
        <v>1</v>
      </c>
      <c r="R256" s="1" t="e">
        <f aca="false">IF(#REF!&lt;&gt;#REF!,COUNTIFS($K$112:$K$1378,$K$112,#REF!,#REF!),"")</f>
        <v>#REF!</v>
      </c>
      <c r="S256" s="1" t="e">
        <f aca="false">IF(AND(#REF!&lt;&gt;#REF!,#REF!=#REF!,M256="positive",M257="negative"),1,"")</f>
        <v>#REF!</v>
      </c>
      <c r="T256" s="1" t="e">
        <f aca="false">IF(AND(#REF!=#REF!,K:K="stroke",M:M="positive",S256&lt;&gt;"1"),1,"")</f>
        <v>#REF!</v>
      </c>
      <c r="U256" s="1" t="e">
        <f aca="false">IF((AND(R256&lt;&gt;"",W256&lt;&gt;1,K:K="stroke",M:M="negative",#REF!=#REF!)),IF(W256&lt;&gt;0,"",1),"")</f>
        <v>#REF!</v>
      </c>
      <c r="V256" s="1" t="e">
        <f aca="false">IF(R256="","",(SUM(S256:U256)+W256))</f>
        <v>#REF!</v>
      </c>
      <c r="W256" s="1" t="e">
        <f aca="false">IF(#REF!&lt;&gt;#REF!,COUNTIFS($K$112:$K$1378,"up",#REF!,#REF!),"")</f>
        <v>#REF!</v>
      </c>
      <c r="X256" s="1" t="e">
        <f aca="false">IF(#REF!&lt;&gt;#REF!,COUNTIFS($K$112:$K$1378,"SRS",#REF!,#REF!),"")</f>
        <v>#REF!</v>
      </c>
      <c r="Y256" s="1" t="e">
        <f aca="false"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="11" customFormat="true" ht="15.75" hidden="false" customHeight="false" outlineLevel="0" collapsed="false">
      <c r="A257" s="1" t="n">
        <f aca="false">I257+(H257*60)+(G257*3600)</f>
        <v>66729</v>
      </c>
      <c r="B257" s="2" t="str">
        <f aca="false">CONCATENATE(D257,E257,F257,G257,H257,I257)</f>
        <v>201792518329</v>
      </c>
      <c r="C257" s="1" t="str">
        <f aca="false">CONCATENATE(D257,E257,F257)</f>
        <v>2017925</v>
      </c>
      <c r="D257" s="1" t="n">
        <v>2017</v>
      </c>
      <c r="E257" s="1" t="n">
        <v>9</v>
      </c>
      <c r="F257" s="1" t="n">
        <v>25</v>
      </c>
      <c r="G257" s="1" t="n">
        <v>18</v>
      </c>
      <c r="H257" s="1" t="n">
        <v>32</v>
      </c>
      <c r="I257" s="1" t="n">
        <v>9</v>
      </c>
      <c r="J257" s="1" t="n">
        <v>416</v>
      </c>
      <c r="K257" s="15" t="s">
        <v>21</v>
      </c>
      <c r="L257" s="1" t="e">
        <f aca="false"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 t="n">
        <v>0</v>
      </c>
      <c r="P257" s="1" t="e">
        <f aca="false">IF(#REF!=#REF!,IF(K257="Stroke",IF(K258="Stroke",IF(#REF!=#REF!,IF(Q257=Q258,IF((J258-J257)&lt;0,1000+J258-J257-O257,J258-J257-O257),""),""),""),""),"")</f>
        <v>#REF!</v>
      </c>
      <c r="Q257" s="1" t="n">
        <v>1</v>
      </c>
      <c r="R257" s="1" t="e">
        <f aca="false">IF(#REF!&lt;&gt;#REF!,COUNTIFS($K$112:$K$1378,$K$112,#REF!,#REF!),"")</f>
        <v>#REF!</v>
      </c>
      <c r="S257" s="1" t="e">
        <f aca="false">IF(AND(#REF!&lt;&gt;#REF!,#REF!=#REF!,M257="positive",M258="negative"),1,"")</f>
        <v>#REF!</v>
      </c>
      <c r="T257" s="1" t="e">
        <f aca="false">IF(AND(#REF!=#REF!,K:K="stroke",M:M="positive",S257&lt;&gt;"1"),1,"")</f>
        <v>#REF!</v>
      </c>
      <c r="U257" s="1" t="e">
        <f aca="false">IF((AND(R257&lt;&gt;"",W257&lt;&gt;1,K:K="stroke",M:M="negative",#REF!=#REF!)),IF(W257&lt;&gt;0,"",1),"")</f>
        <v>#REF!</v>
      </c>
      <c r="V257" s="1" t="e">
        <f aca="false">IF(R257="","",(SUM(S257:U257)+W257))</f>
        <v>#REF!</v>
      </c>
      <c r="W257" s="1" t="e">
        <f aca="false">IF(#REF!&lt;&gt;#REF!,COUNTIFS($K$112:$K$1378,"up",#REF!,#REF!),"")</f>
        <v>#REF!</v>
      </c>
      <c r="X257" s="1" t="e">
        <f aca="false">IF(#REF!&lt;&gt;#REF!,COUNTIFS($K$112:$K$1378,"SRS",#REF!,#REF!),"")</f>
        <v>#REF!</v>
      </c>
      <c r="Y257" s="1" t="e">
        <f aca="false"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="11" customFormat="true" ht="15.75" hidden="false" customHeight="false" outlineLevel="0" collapsed="false">
      <c r="A258" s="1" t="n">
        <f aca="false">I258+(H258*60)+(G258*3600)</f>
        <v>66729</v>
      </c>
      <c r="B258" s="2" t="str">
        <f aca="false">CONCATENATE(D258,E258,F258,G258,H258,I258)</f>
        <v>201792518329</v>
      </c>
      <c r="C258" s="1" t="str">
        <f aca="false">CONCATENATE(D258,E258,F258)</f>
        <v>2017925</v>
      </c>
      <c r="D258" s="1" t="n">
        <v>2017</v>
      </c>
      <c r="E258" s="1" t="n">
        <v>9</v>
      </c>
      <c r="F258" s="1" t="n">
        <v>25</v>
      </c>
      <c r="G258" s="1" t="n">
        <v>18</v>
      </c>
      <c r="H258" s="1" t="n">
        <v>32</v>
      </c>
      <c r="I258" s="1" t="n">
        <v>9</v>
      </c>
      <c r="J258" s="1" t="n">
        <v>433</v>
      </c>
      <c r="K258" s="15" t="s">
        <v>21</v>
      </c>
      <c r="L258" s="1" t="e">
        <f aca="false"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 t="n">
        <v>0</v>
      </c>
      <c r="P258" s="1" t="e">
        <f aca="false">IF(#REF!=#REF!,IF(K258="Stroke",IF(K259="Stroke",IF(#REF!=#REF!,IF(Q258=Q259,IF((J259-J258)&lt;0,1000+J259-J258-O258,J259-J258-O258),""),""),""),""),"")</f>
        <v>#REF!</v>
      </c>
      <c r="Q258" s="1" t="n">
        <v>1</v>
      </c>
      <c r="R258" s="1" t="e">
        <f aca="false">IF(#REF!&lt;&gt;#REF!,COUNTIFS($K$112:$K$1378,$K$112,#REF!,#REF!),"")</f>
        <v>#REF!</v>
      </c>
      <c r="S258" s="1" t="e">
        <f aca="false">IF(AND(#REF!&lt;&gt;#REF!,#REF!=#REF!,M258="positive",M259="negative"),1,"")</f>
        <v>#REF!</v>
      </c>
      <c r="T258" s="1" t="e">
        <f aca="false">IF(AND(#REF!=#REF!,K:K="stroke",M:M="positive",S258&lt;&gt;"1"),1,"")</f>
        <v>#REF!</v>
      </c>
      <c r="U258" s="1" t="e">
        <f aca="false">IF((AND(R258&lt;&gt;"",W258&lt;&gt;1,K:K="stroke",M:M="negative",#REF!=#REF!)),IF(W258&lt;&gt;0,"",1),"")</f>
        <v>#REF!</v>
      </c>
      <c r="V258" s="1" t="e">
        <f aca="false">IF(R258="","",(SUM(S258:U258)+W258))</f>
        <v>#REF!</v>
      </c>
      <c r="W258" s="1" t="e">
        <f aca="false">IF(#REF!&lt;&gt;#REF!,COUNTIFS($K$112:$K$1378,"up",#REF!,#REF!),"")</f>
        <v>#REF!</v>
      </c>
      <c r="X258" s="1" t="e">
        <f aca="false">IF(#REF!&lt;&gt;#REF!,COUNTIFS($K$112:$K$1378,"SRS",#REF!,#REF!),"")</f>
        <v>#REF!</v>
      </c>
      <c r="Y258" s="1" t="e">
        <f aca="false"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.75" hidden="false" customHeight="false" outlineLevel="0" collapsed="false">
      <c r="A259" s="1" t="n">
        <f aca="false">I259+(H259*60)+(G259*3600)</f>
        <v>66729</v>
      </c>
      <c r="B259" s="2" t="str">
        <f aca="false">CONCATENATE(D259,E259,F259,G259,H259,I259)</f>
        <v>201792518329</v>
      </c>
      <c r="C259" s="1" t="str">
        <f aca="false">CONCATENATE(D259,E259,F259)</f>
        <v>2017925</v>
      </c>
      <c r="D259" s="1" t="n">
        <v>2017</v>
      </c>
      <c r="E259" s="1" t="n">
        <v>9</v>
      </c>
      <c r="F259" s="1" t="n">
        <v>25</v>
      </c>
      <c r="G259" s="1" t="n">
        <v>18</v>
      </c>
      <c r="H259" s="1" t="n">
        <v>32</v>
      </c>
      <c r="I259" s="1" t="n">
        <v>9</v>
      </c>
      <c r="J259" s="1" t="n">
        <v>459</v>
      </c>
      <c r="K259" s="1" t="s">
        <v>23</v>
      </c>
      <c r="L259" s="1" t="e">
        <f aca="false"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 t="n">
        <v>15</v>
      </c>
      <c r="P259" s="1" t="e">
        <f aca="false">IF(#REF!=#REF!,IF(K259="Stroke",IF(K260="Stroke",IF(#REF!=#REF!,IF(Q259=Q260,IF((J260-J259)&lt;0,1000+J260-J259-O259,J260-J259-O259),""),""),""),""),"")</f>
        <v>#REF!</v>
      </c>
      <c r="Q259" s="1" t="n">
        <v>1</v>
      </c>
      <c r="R259" s="1" t="e">
        <f aca="false">IF(#REF!&lt;&gt;#REF!,COUNTIFS($K$112:$K$1378,$K$112,#REF!,#REF!),"")</f>
        <v>#REF!</v>
      </c>
      <c r="S259" s="1" t="e">
        <f aca="false">IF(AND(#REF!&lt;&gt;#REF!,#REF!=#REF!,M259="positive",M260="negative"),1,"")</f>
        <v>#REF!</v>
      </c>
      <c r="T259" s="1" t="e">
        <f aca="false">IF(AND(#REF!=#REF!,K:K="stroke",M:M="positive",S259&lt;&gt;"1"),1,"")</f>
        <v>#REF!</v>
      </c>
      <c r="U259" s="1" t="e">
        <f aca="false">IF((AND(R259&lt;&gt;"",W259&lt;&gt;1,K:K="stroke",M:M="negative",#REF!=#REF!)),IF(W259&lt;&gt;0,"",1),"")</f>
        <v>#REF!</v>
      </c>
      <c r="V259" s="1" t="e">
        <f aca="false">IF(R259="","",(SUM(S259:U259)+W259))</f>
        <v>#REF!</v>
      </c>
      <c r="W259" s="1" t="e">
        <f aca="false">IF(#REF!&lt;&gt;#REF!,COUNTIFS($K$112:$K$1378,"up",#REF!,#REF!),"")</f>
        <v>#REF!</v>
      </c>
      <c r="X259" s="1" t="e">
        <f aca="false">IF(#REF!&lt;&gt;#REF!,COUNTIFS($K$112:$K$1378,"SRS",#REF!,#REF!),"")</f>
        <v>#REF!</v>
      </c>
      <c r="Y259" s="1" t="e">
        <f aca="false">IF(R259&lt;&gt;"",IF(R259=1,"",COUNTIFS($O$112:$O$1378,"&gt;40",#REF!,#REF!)),"")</f>
        <v>#REF!</v>
      </c>
    </row>
    <row r="260" customFormat="false" ht="15.7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4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.75" hidden="false" customHeight="false" outlineLevel="0" collapsed="false">
      <c r="A261" s="1" t="n">
        <f aca="false">I261+(H261*60)+(G261*3600)</f>
        <v>62299</v>
      </c>
      <c r="B261" s="2" t="str">
        <f aca="false">CONCATENATE(D261,E261,F261,G261,H261,I261)</f>
        <v>20171021171819</v>
      </c>
      <c r="C261" s="1" t="str">
        <f aca="false">CONCATENATE(D261,E261,F261)</f>
        <v>20171021</v>
      </c>
      <c r="D261" s="1" t="n">
        <v>2017</v>
      </c>
      <c r="E261" s="1" t="n">
        <v>10</v>
      </c>
      <c r="F261" s="1" t="n">
        <v>21</v>
      </c>
      <c r="G261" s="1" t="n">
        <v>17</v>
      </c>
      <c r="H261" s="1" t="n">
        <v>18</v>
      </c>
      <c r="I261" s="1" t="n">
        <v>19</v>
      </c>
      <c r="J261" s="1" t="n">
        <v>983</v>
      </c>
      <c r="K261" s="1" t="s">
        <v>11</v>
      </c>
      <c r="L261" s="1" t="e">
        <f aca="false"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 t="n">
        <v>1</v>
      </c>
      <c r="P261" s="1" t="e">
        <f aca="false">IF(#REF!=#REF!,IF(K261="Stroke",IF(K262="Stroke",IF(#REF!=#REF!,IF(Q261=Q262,IF((J262-J261)&lt;0,1000+J262-J261-O261,J262-J261-O261),""),""),""),""),"")</f>
        <v>#REF!</v>
      </c>
      <c r="Q261" s="1" t="n">
        <v>1</v>
      </c>
      <c r="R261" s="1" t="e">
        <f aca="false">IF(#REF!&lt;&gt;#REF!,COUNTIFS($K$112:$K$1378,$K$112,#REF!,#REF!),"")</f>
        <v>#REF!</v>
      </c>
      <c r="S261" s="1" t="e">
        <f aca="false">IF(AND(#REF!&lt;&gt;#REF!,#REF!=#REF!,M261="positive",M262="negative"),1,"")</f>
        <v>#REF!</v>
      </c>
      <c r="T261" s="1" t="e">
        <f aca="false">IF(AND(#REF!=#REF!,K:K="stroke",M:M="positive",S261&lt;&gt;"1"),1,"")</f>
        <v>#REF!</v>
      </c>
      <c r="U261" s="1" t="e">
        <f aca="false">IF((AND(R261&lt;&gt;"",W261&lt;&gt;1,K:K="stroke",M:M="negative",#REF!=#REF!)),IF(W261&lt;&gt;0,"",1),"")</f>
        <v>#REF!</v>
      </c>
      <c r="V261" s="1" t="e">
        <f aca="false">IF(R261="","",(SUM(S261:U261)+W261))</f>
        <v>#REF!</v>
      </c>
      <c r="W261" s="1" t="e">
        <f aca="false">IF(#REF!&lt;&gt;#REF!,COUNTIFS($K$112:$K$1378,"up",#REF!,#REF!),"")</f>
        <v>#REF!</v>
      </c>
      <c r="X261" s="1" t="e">
        <f aca="false">IF(#REF!&lt;&gt;#REF!,COUNTIFS($K$112:$K$1378,"SRS",#REF!,#REF!),"")</f>
        <v>#REF!</v>
      </c>
      <c r="Y261" s="1" t="e">
        <f aca="false">IF(R261&lt;&gt;"",IF(R261=1,"",COUNTIFS($O$112:$O$1378,"&gt;40",#REF!,#REF!)),"")</f>
        <v>#REF!</v>
      </c>
    </row>
    <row r="262" customFormat="false" ht="15.75" hidden="false" customHeight="false" outlineLevel="0" collapsed="false">
      <c r="A262" s="1" t="n">
        <f aca="false">I262+(H262*60)+(G262*3600)</f>
        <v>62300</v>
      </c>
      <c r="B262" s="2" t="str">
        <f aca="false">CONCATENATE(D262,E262,F262,G262,H262,I262)</f>
        <v>20171021171820</v>
      </c>
      <c r="C262" s="1" t="str">
        <f aca="false">CONCATENATE(D262,E262,F262)</f>
        <v>20171021</v>
      </c>
      <c r="D262" s="1" t="n">
        <v>2017</v>
      </c>
      <c r="E262" s="1" t="n">
        <v>10</v>
      </c>
      <c r="F262" s="1" t="n">
        <v>21</v>
      </c>
      <c r="G262" s="1" t="n">
        <v>17</v>
      </c>
      <c r="H262" s="1" t="n">
        <v>18</v>
      </c>
      <c r="I262" s="1" t="n">
        <v>20</v>
      </c>
      <c r="J262" s="1" t="n">
        <v>55</v>
      </c>
      <c r="K262" s="1" t="s">
        <v>11</v>
      </c>
      <c r="L262" s="1" t="e">
        <f aca="false"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 t="n">
        <v>1</v>
      </c>
      <c r="P262" s="1" t="e">
        <f aca="false">IF(#REF!=#REF!,IF(K262="Stroke",IF(K263="Stroke",IF(#REF!=#REF!,IF(Q262=Q263,IF((J263-J262)&lt;0,1000+J263-J262-O262,J263-J262-O262),""),""),""),""),"")</f>
        <v>#REF!</v>
      </c>
      <c r="Q262" s="1" t="n">
        <v>1</v>
      </c>
      <c r="R262" s="1" t="e">
        <f aca="false">IF(#REF!&lt;&gt;#REF!,COUNTIFS($K$112:$K$1378,$K$112,#REF!,#REF!),"")</f>
        <v>#REF!</v>
      </c>
      <c r="S262" s="1" t="e">
        <f aca="false">IF(AND(#REF!&lt;&gt;#REF!,#REF!=#REF!,M262="positive",M263="negative"),1,"")</f>
        <v>#REF!</v>
      </c>
      <c r="T262" s="1" t="e">
        <f aca="false">IF(AND(#REF!=#REF!,K:K="stroke",M:M="positive",S262&lt;&gt;"1"),1,"")</f>
        <v>#REF!</v>
      </c>
      <c r="U262" s="1" t="e">
        <f aca="false">IF((AND(R262&lt;&gt;"",W262&lt;&gt;1,K:K="stroke",M:M="negative",#REF!=#REF!)),IF(W262&lt;&gt;0,"",1),"")</f>
        <v>#REF!</v>
      </c>
      <c r="V262" s="1" t="e">
        <f aca="false">IF(R262="","",(SUM(S262:U262)+W262))</f>
        <v>#REF!</v>
      </c>
      <c r="W262" s="1" t="e">
        <f aca="false">IF(#REF!&lt;&gt;#REF!,COUNTIFS($K$112:$K$1378,"up",#REF!,#REF!),"")</f>
        <v>#REF!</v>
      </c>
      <c r="X262" s="1" t="e">
        <f aca="false">IF(#REF!&lt;&gt;#REF!,COUNTIFS($K$112:$K$1378,"SRS",#REF!,#REF!),"")</f>
        <v>#REF!</v>
      </c>
      <c r="Y262" s="1" t="e">
        <f aca="false">IF(R262&lt;&gt;"",IF(R262=1,"",COUNTIFS($O$112:$O$1378,"&gt;40",#REF!,#REF!)),"")</f>
        <v>#REF!</v>
      </c>
    </row>
    <row r="263" customFormat="false" ht="15.75" hidden="false" customHeight="false" outlineLevel="0" collapsed="false">
      <c r="A263" s="1" t="n">
        <f aca="false">I263+(H263*60)+(G263*3600)</f>
        <v>62300</v>
      </c>
      <c r="B263" s="2" t="str">
        <f aca="false">CONCATENATE(D263,E263,F263,G263,H263,I263)</f>
        <v>20171021171820</v>
      </c>
      <c r="C263" s="1" t="str">
        <f aca="false">CONCATENATE(D263,E263,F263)</f>
        <v>20171021</v>
      </c>
      <c r="D263" s="1" t="n">
        <v>2017</v>
      </c>
      <c r="E263" s="1" t="n">
        <v>10</v>
      </c>
      <c r="F263" s="1" t="n">
        <v>21</v>
      </c>
      <c r="G263" s="1" t="n">
        <v>17</v>
      </c>
      <c r="H263" s="1" t="n">
        <v>18</v>
      </c>
      <c r="I263" s="1" t="n">
        <v>20</v>
      </c>
      <c r="J263" s="1" t="n">
        <v>120</v>
      </c>
      <c r="K263" s="1" t="s">
        <v>11</v>
      </c>
      <c r="L263" s="1" t="e">
        <f aca="false"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 t="n">
        <v>0.5</v>
      </c>
      <c r="P263" s="1" t="e">
        <f aca="false">IF(#REF!=#REF!,IF(K263="Stroke",IF(K264="Stroke",IF(#REF!=#REF!,IF(Q263=Q264,IF((J264-J263)&lt;0,1000+J264-J263-O263,J264-J263-O263),""),""),""),""),"")</f>
        <v>#REF!</v>
      </c>
      <c r="Q263" s="1" t="n">
        <v>1</v>
      </c>
      <c r="R263" s="1" t="e">
        <f aca="false">IF(#REF!&lt;&gt;#REF!,COUNTIFS($K$112:$K$1378,$K$112,#REF!,#REF!),"")</f>
        <v>#REF!</v>
      </c>
      <c r="S263" s="1" t="e">
        <f aca="false">IF(AND(#REF!&lt;&gt;#REF!,#REF!=#REF!,M263="positive",M264="negative"),1,"")</f>
        <v>#REF!</v>
      </c>
      <c r="T263" s="1" t="e">
        <f aca="false">IF(AND(#REF!=#REF!,K:K="stroke",M:M="positive",S263&lt;&gt;"1"),1,"")</f>
        <v>#REF!</v>
      </c>
      <c r="U263" s="1" t="e">
        <f aca="false">IF((AND(R263&lt;&gt;"",W263&lt;&gt;1,K:K="stroke",M:M="negative",#REF!=#REF!)),IF(W263&lt;&gt;0,"",1),"")</f>
        <v>#REF!</v>
      </c>
      <c r="V263" s="1" t="e">
        <f aca="false">IF(R263="","",(SUM(S263:U263)+W263))</f>
        <v>#REF!</v>
      </c>
      <c r="W263" s="1" t="e">
        <f aca="false">IF(#REF!&lt;&gt;#REF!,COUNTIFS($K$112:$K$1378,"up",#REF!,#REF!),"")</f>
        <v>#REF!</v>
      </c>
      <c r="X263" s="1" t="e">
        <f aca="false">IF(#REF!&lt;&gt;#REF!,COUNTIFS($K$112:$K$1378,"SRS",#REF!,#REF!),"")</f>
        <v>#REF!</v>
      </c>
      <c r="Y263" s="1" t="e">
        <f aca="false">IF(R263&lt;&gt;"",IF(R263=1,"",COUNTIFS($O$112:$O$1378,"&gt;40",#REF!,#REF!)),"")</f>
        <v>#REF!</v>
      </c>
    </row>
    <row r="264" customFormat="false" ht="15.75" hidden="false" customHeight="false" outlineLevel="0" collapsed="false">
      <c r="A264" s="1" t="n">
        <f aca="false">I264+(H264*60)+(G264*3600)</f>
        <v>62300</v>
      </c>
      <c r="B264" s="2" t="str">
        <f aca="false">CONCATENATE(D264,E264,F264,G264,H264,I264)</f>
        <v>20171021171820</v>
      </c>
      <c r="C264" s="1" t="str">
        <f aca="false">CONCATENATE(D264,E264,F264)</f>
        <v>20171021</v>
      </c>
      <c r="D264" s="1" t="n">
        <v>2017</v>
      </c>
      <c r="E264" s="1" t="n">
        <v>10</v>
      </c>
      <c r="F264" s="1" t="n">
        <v>21</v>
      </c>
      <c r="G264" s="1" t="n">
        <v>17</v>
      </c>
      <c r="H264" s="1" t="n">
        <v>18</v>
      </c>
      <c r="I264" s="1" t="n">
        <v>20</v>
      </c>
      <c r="J264" s="1" t="n">
        <v>169</v>
      </c>
      <c r="K264" s="1" t="s">
        <v>11</v>
      </c>
      <c r="L264" s="1" t="e">
        <f aca="false"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 t="n">
        <v>0.5</v>
      </c>
      <c r="P264" s="1" t="e">
        <f aca="false">IF(#REF!=#REF!,IF(K264="Stroke",IF(K265="Stroke",IF(#REF!=#REF!,IF(Q264=Q265,IF((J265-J264)&lt;0,1000+J265-J264-O264,J265-J264-O264),""),""),""),""),"")</f>
        <v>#REF!</v>
      </c>
      <c r="Q264" s="1" t="n">
        <v>1</v>
      </c>
      <c r="R264" s="1" t="e">
        <f aca="false">IF(#REF!&lt;&gt;#REF!,COUNTIFS($K$112:$K$1378,$K$112,#REF!,#REF!),"")</f>
        <v>#REF!</v>
      </c>
      <c r="S264" s="1" t="e">
        <f aca="false">IF(AND(#REF!&lt;&gt;#REF!,#REF!=#REF!,M264="positive",M265="negative"),1,"")</f>
        <v>#REF!</v>
      </c>
      <c r="T264" s="1" t="e">
        <f aca="false">IF(AND(#REF!=#REF!,K:K="stroke",M:M="positive",S264&lt;&gt;"1"),1,"")</f>
        <v>#REF!</v>
      </c>
      <c r="U264" s="1" t="e">
        <f aca="false">IF((AND(R264&lt;&gt;"",W264&lt;&gt;1,K:K="stroke",M:M="negative",#REF!=#REF!)),IF(W264&lt;&gt;0,"",1),"")</f>
        <v>#REF!</v>
      </c>
      <c r="V264" s="1" t="e">
        <f aca="false">IF(R264="","",(SUM(S264:U264)+W264))</f>
        <v>#REF!</v>
      </c>
      <c r="W264" s="1" t="e">
        <f aca="false">IF(#REF!&lt;&gt;#REF!,COUNTIFS($K$112:$K$1378,"up",#REF!,#REF!),"")</f>
        <v>#REF!</v>
      </c>
      <c r="X264" s="1" t="e">
        <f aca="false">IF(#REF!&lt;&gt;#REF!,COUNTIFS($K$112:$K$1378,"SRS",#REF!,#REF!),"")</f>
        <v>#REF!</v>
      </c>
      <c r="Y264" s="1" t="e">
        <f aca="false">IF(R264&lt;&gt;"",IF(R264=1,"",COUNTIFS($O$112:$O$1378,"&gt;40",#REF!,#REF!)),"")</f>
        <v>#REF!</v>
      </c>
    </row>
    <row r="265" s="5" customFormat="true" ht="15.75" hidden="false" customHeight="false" outlineLevel="0" collapsed="false">
      <c r="A265" s="1" t="n">
        <f aca="false">I265+(H265*60)+(G265*3600)</f>
        <v>62300</v>
      </c>
      <c r="B265" s="2" t="str">
        <f aca="false">CONCATENATE(D265,E265,F265,G265,H265,I265)</f>
        <v>20171021171820</v>
      </c>
      <c r="C265" s="1" t="str">
        <f aca="false">CONCATENATE(D265,E265,F265)</f>
        <v>20171021</v>
      </c>
      <c r="D265" s="1" t="n">
        <v>2017</v>
      </c>
      <c r="E265" s="1" t="n">
        <v>10</v>
      </c>
      <c r="F265" s="1" t="n">
        <v>21</v>
      </c>
      <c r="G265" s="1" t="n">
        <v>17</v>
      </c>
      <c r="H265" s="1" t="n">
        <v>18</v>
      </c>
      <c r="I265" s="1" t="n">
        <v>20</v>
      </c>
      <c r="J265" s="1" t="n">
        <v>195</v>
      </c>
      <c r="K265" s="1" t="s">
        <v>11</v>
      </c>
      <c r="L265" s="1" t="e">
        <f aca="false"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 t="n">
        <v>0.5</v>
      </c>
      <c r="P265" s="1" t="e">
        <f aca="false">IF(#REF!=#REF!,IF(K265="Stroke",IF(K266="Stroke",IF(#REF!=#REF!,IF(Q265=Q266,IF((J266-J265)&lt;0,1000+J266-J265-O265,J266-J265-O265),""),""),""),""),"")</f>
        <v>#REF!</v>
      </c>
      <c r="Q265" s="1" t="n">
        <v>1</v>
      </c>
      <c r="R265" s="1" t="e">
        <f aca="false">IF(#REF!&lt;&gt;#REF!,COUNTIFS($K$112:$K$1378,$K$112,#REF!,#REF!),"")</f>
        <v>#REF!</v>
      </c>
      <c r="S265" s="1" t="e">
        <f aca="false">IF(AND(#REF!&lt;&gt;#REF!,#REF!=#REF!,M265="positive",M266="negative"),1,"")</f>
        <v>#REF!</v>
      </c>
      <c r="T265" s="1" t="e">
        <f aca="false">IF(AND(#REF!=#REF!,K:K="stroke",M:M="positive",S265&lt;&gt;"1"),1,"")</f>
        <v>#REF!</v>
      </c>
      <c r="U265" s="1" t="e">
        <f aca="false">IF((AND(R265&lt;&gt;"",W265&lt;&gt;1,K:K="stroke",M:M="negative",#REF!=#REF!)),IF(W265&lt;&gt;0,"",1),"")</f>
        <v>#REF!</v>
      </c>
      <c r="V265" s="1" t="e">
        <f aca="false">IF(R265="","",(SUM(S265:U265)+W265))</f>
        <v>#REF!</v>
      </c>
      <c r="W265" s="1" t="e">
        <f aca="false">IF(#REF!&lt;&gt;#REF!,COUNTIFS($K$112:$K$1378,"up",#REF!,#REF!),"")</f>
        <v>#REF!</v>
      </c>
      <c r="X265" s="1" t="e">
        <f aca="false">IF(#REF!&lt;&gt;#REF!,COUNTIFS($K$112:$K$1378,"SRS",#REF!,#REF!),"")</f>
        <v>#REF!</v>
      </c>
      <c r="Y265" s="1" t="e">
        <f aca="false"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="11" customFormat="true" ht="15.75" hidden="false" customHeight="false" outlineLevel="0" collapsed="false">
      <c r="A266" s="1" t="n">
        <f aca="false">I266+(H266*60)+(G266*3600)</f>
        <v>62300</v>
      </c>
      <c r="B266" s="2" t="str">
        <f aca="false">CONCATENATE(D266,E266,F266,G266,H266,I266)</f>
        <v>20171021171820</v>
      </c>
      <c r="C266" s="1" t="str">
        <f aca="false">CONCATENATE(D266,E266,F266)</f>
        <v>20171021</v>
      </c>
      <c r="D266" s="1" t="n">
        <v>2017</v>
      </c>
      <c r="E266" s="1" t="n">
        <v>10</v>
      </c>
      <c r="F266" s="1" t="n">
        <v>21</v>
      </c>
      <c r="G266" s="1" t="n">
        <v>17</v>
      </c>
      <c r="H266" s="1" t="n">
        <v>18</v>
      </c>
      <c r="I266" s="1" t="n">
        <v>20</v>
      </c>
      <c r="J266" s="1" t="n">
        <v>221</v>
      </c>
      <c r="K266" s="1" t="s">
        <v>11</v>
      </c>
      <c r="L266" s="1" t="e">
        <f aca="false"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 t="n">
        <v>0.8</v>
      </c>
      <c r="P266" s="1" t="e">
        <f aca="false">IF(#REF!=#REF!,IF(K266="Stroke",IF(K267="Stroke",IF(#REF!=#REF!,IF(Q266=Q267,IF((J267-J266)&lt;0,1000+J267-J266-O266,J267-J266-O266),""),""),""),""),"")</f>
        <v>#REF!</v>
      </c>
      <c r="Q266" s="1" t="n">
        <v>1</v>
      </c>
      <c r="R266" s="1" t="e">
        <f aca="false">IF(#REF!&lt;&gt;#REF!,COUNTIFS($K$112:$K$1378,$K$112,#REF!,#REF!),"")</f>
        <v>#REF!</v>
      </c>
      <c r="S266" s="1" t="e">
        <f aca="false">IF(AND(#REF!&lt;&gt;#REF!,#REF!=#REF!,M266="positive",M267="negative"),1,"")</f>
        <v>#REF!</v>
      </c>
      <c r="T266" s="1" t="e">
        <f aca="false">IF(AND(#REF!=#REF!,K:K="stroke",M:M="positive",S266&lt;&gt;"1"),1,"")</f>
        <v>#REF!</v>
      </c>
      <c r="U266" s="1" t="e">
        <f aca="false">IF((AND(R266&lt;&gt;"",W266&lt;&gt;1,K:K="stroke",M:M="negative",#REF!=#REF!)),IF(W266&lt;&gt;0,"",1),"")</f>
        <v>#REF!</v>
      </c>
      <c r="V266" s="1" t="e">
        <f aca="false">IF(R266="","",(SUM(S266:U266)+W266))</f>
        <v>#REF!</v>
      </c>
      <c r="W266" s="1" t="e">
        <f aca="false">IF(#REF!&lt;&gt;#REF!,COUNTIFS($K$112:$K$1378,"up",#REF!,#REF!),"")</f>
        <v>#REF!</v>
      </c>
      <c r="X266" s="1" t="e">
        <f aca="false">IF(#REF!&lt;&gt;#REF!,COUNTIFS($K$112:$K$1378,"SRS",#REF!,#REF!),"")</f>
        <v>#REF!</v>
      </c>
      <c r="Y266" s="1" t="e">
        <f aca="false"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="5" customFormat="true" ht="15.75" hidden="false" customHeight="false" outlineLevel="0" collapsed="false">
      <c r="A267" s="1" t="n">
        <f aca="false">I267+(H267*60)+(G267*3600)</f>
        <v>62300</v>
      </c>
      <c r="B267" s="2" t="str">
        <f aca="false">CONCATENATE(D267,E267,F267,G267,H267,I267)</f>
        <v>20171021171820</v>
      </c>
      <c r="C267" s="1" t="str">
        <f aca="false">CONCATENATE(D267,E267,F267)</f>
        <v>20171021</v>
      </c>
      <c r="D267" s="1" t="n">
        <v>2017</v>
      </c>
      <c r="E267" s="1" t="n">
        <v>10</v>
      </c>
      <c r="F267" s="1" t="n">
        <v>21</v>
      </c>
      <c r="G267" s="1" t="n">
        <v>17</v>
      </c>
      <c r="H267" s="1" t="n">
        <v>18</v>
      </c>
      <c r="I267" s="1" t="n">
        <v>20</v>
      </c>
      <c r="J267" s="1" t="n">
        <v>244</v>
      </c>
      <c r="K267" s="1" t="s">
        <v>11</v>
      </c>
      <c r="L267" s="1" t="e">
        <f aca="false"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 t="n">
        <v>0.5</v>
      </c>
      <c r="P267" s="1" t="e">
        <f aca="false">IF(#REF!=#REF!,IF(K267="Stroke",IF(K268="Stroke",IF(#REF!=#REF!,IF(Q267=Q268,IF((J268-J267)&lt;0,1000+J268-J267-O267,J268-J267-O267),""),""),""),""),"")</f>
        <v>#REF!</v>
      </c>
      <c r="Q267" s="1" t="n">
        <v>1</v>
      </c>
      <c r="R267" s="1" t="e">
        <f aca="false">IF(#REF!&lt;&gt;#REF!,COUNTIFS($K$112:$K$1378,$K$112,#REF!,#REF!),"")</f>
        <v>#REF!</v>
      </c>
      <c r="S267" s="1" t="e">
        <f aca="false">IF(AND(#REF!&lt;&gt;#REF!,#REF!=#REF!,M267="positive",M268="negative"),1,"")</f>
        <v>#REF!</v>
      </c>
      <c r="T267" s="1" t="e">
        <f aca="false">IF(AND(#REF!=#REF!,K:K="stroke",M:M="positive",S267&lt;&gt;"1"),1,"")</f>
        <v>#REF!</v>
      </c>
      <c r="U267" s="1" t="e">
        <f aca="false">IF((AND(R267&lt;&gt;"",W267&lt;&gt;1,K:K="stroke",M:M="negative",#REF!=#REF!)),IF(W267&lt;&gt;0,"",1),"")</f>
        <v>#REF!</v>
      </c>
      <c r="V267" s="1" t="e">
        <f aca="false">IF(R267="","",(SUM(S267:U267)+W267))</f>
        <v>#REF!</v>
      </c>
      <c r="W267" s="1" t="e">
        <f aca="false">IF(#REF!&lt;&gt;#REF!,COUNTIFS($K$112:$K$1378,"up",#REF!,#REF!),"")</f>
        <v>#REF!</v>
      </c>
      <c r="X267" s="1" t="e">
        <f aca="false">IF(#REF!&lt;&gt;#REF!,COUNTIFS($K$112:$K$1378,"SRS",#REF!,#REF!),"")</f>
        <v>#REF!</v>
      </c>
      <c r="Y267" s="1" t="e">
        <f aca="false"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="5" customFormat="true" ht="15.75" hidden="false" customHeight="false" outlineLevel="0" collapsed="false">
      <c r="A268" s="1" t="n">
        <f aca="false">I268+(H268*60)+(G268*3600)</f>
        <v>62300</v>
      </c>
      <c r="B268" s="2" t="str">
        <f aca="false">CONCATENATE(D268,E268,F268,G268,H268,I268)</f>
        <v>20171021171820</v>
      </c>
      <c r="C268" s="1" t="str">
        <f aca="false">CONCATENATE(D268,E268,F268)</f>
        <v>20171021</v>
      </c>
      <c r="D268" s="1" t="n">
        <v>2017</v>
      </c>
      <c r="E268" s="1" t="n">
        <v>10</v>
      </c>
      <c r="F268" s="1" t="n">
        <v>21</v>
      </c>
      <c r="G268" s="1" t="n">
        <v>17</v>
      </c>
      <c r="H268" s="1" t="n">
        <v>18</v>
      </c>
      <c r="I268" s="1" t="n">
        <v>20</v>
      </c>
      <c r="J268" s="1" t="n">
        <v>318</v>
      </c>
      <c r="K268" s="1" t="s">
        <v>11</v>
      </c>
      <c r="L268" s="1" t="e">
        <f aca="false"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 t="n">
        <v>7</v>
      </c>
      <c r="P268" s="1" t="e">
        <f aca="false">IF(#REF!=#REF!,IF(K268="Stroke",IF(K269="Stroke",IF(#REF!=#REF!,IF(Q268=Q269,IF((J269-J268)&lt;0,1000+J269-J268-O268,J269-J268-O268),""),""),""),""),"")</f>
        <v>#REF!</v>
      </c>
      <c r="Q268" s="1" t="n">
        <v>1</v>
      </c>
      <c r="R268" s="1" t="e">
        <f aca="false">IF(#REF!&lt;&gt;#REF!,COUNTIFS($K$112:$K$1378,$K$112,#REF!,#REF!),"")</f>
        <v>#REF!</v>
      </c>
      <c r="S268" s="1" t="e">
        <f aca="false">IF(AND(#REF!&lt;&gt;#REF!,#REF!=#REF!,M268="positive",M269="negative"),1,"")</f>
        <v>#REF!</v>
      </c>
      <c r="T268" s="1" t="e">
        <f aca="false">IF(AND(#REF!=#REF!,K:K="stroke",M:M="positive",S268&lt;&gt;"1"),1,"")</f>
        <v>#REF!</v>
      </c>
      <c r="U268" s="1" t="e">
        <f aca="false">IF((AND(R268&lt;&gt;"",W268&lt;&gt;1,K:K="stroke",M:M="negative",#REF!=#REF!)),IF(W268&lt;&gt;0,"",1),"")</f>
        <v>#REF!</v>
      </c>
      <c r="V268" s="1" t="e">
        <f aca="false">IF(R268="","",(SUM(S268:U268)+W268))</f>
        <v>#REF!</v>
      </c>
      <c r="W268" s="1" t="e">
        <f aca="false">IF(#REF!&lt;&gt;#REF!,COUNTIFS($K$112:$K$1378,"up",#REF!,#REF!),"")</f>
        <v>#REF!</v>
      </c>
      <c r="X268" s="1" t="e">
        <f aca="false">IF(#REF!&lt;&gt;#REF!,COUNTIFS($K$112:$K$1378,"SRS",#REF!,#REF!),"")</f>
        <v>#REF!</v>
      </c>
      <c r="Y268" s="1" t="e">
        <f aca="false"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.7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.75" hidden="false" customHeight="false" outlineLevel="0" collapsed="false">
      <c r="A270" s="1" t="n">
        <f aca="false">I270+(H270*60)+(G270*3600)</f>
        <v>62466</v>
      </c>
      <c r="B270" s="2" t="str">
        <f aca="false">CONCATENATE(D270,E270,F270,G270,H270,I270)</f>
        <v>2017102117216</v>
      </c>
      <c r="C270" s="1" t="str">
        <f aca="false">CONCATENATE(D270,E270,F270)</f>
        <v>20171021</v>
      </c>
      <c r="D270" s="1" t="n">
        <v>2017</v>
      </c>
      <c r="E270" s="1" t="n">
        <v>10</v>
      </c>
      <c r="F270" s="1" t="n">
        <v>21</v>
      </c>
      <c r="G270" s="1" t="n">
        <v>17</v>
      </c>
      <c r="H270" s="1" t="n">
        <v>21</v>
      </c>
      <c r="I270" s="1" t="n">
        <v>6</v>
      </c>
      <c r="J270" s="1" t="n">
        <v>157</v>
      </c>
      <c r="K270" s="1" t="s">
        <v>11</v>
      </c>
      <c r="L270" s="1" t="e">
        <f aca="false"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 t="n">
        <v>0.5</v>
      </c>
      <c r="P270" s="1" t="e">
        <f aca="false">IF(#REF!=#REF!,IF(K270="Stroke",IF(K271="Stroke",IF(#REF!=#REF!,IF(Q270=Q271,IF((J271-J270)&lt;0,1000+J271-J270-O270,J271-J270-O270),""),""),""),""),"")</f>
        <v>#REF!</v>
      </c>
      <c r="Q270" s="1" t="n">
        <v>1</v>
      </c>
      <c r="R270" s="1" t="e">
        <f aca="false">IF(#REF!&lt;&gt;#REF!,COUNTIFS($K$112:$K$1378,$K$112,#REF!,#REF!),"")</f>
        <v>#REF!</v>
      </c>
      <c r="S270" s="1" t="e">
        <f aca="false">IF(AND(#REF!&lt;&gt;#REF!,#REF!=#REF!,M270="positive",M271="negative"),1,"")</f>
        <v>#REF!</v>
      </c>
      <c r="T270" s="1" t="e">
        <f aca="false">IF(AND(#REF!=#REF!,K:K="stroke",M:M="positive",S270&lt;&gt;"1"),1,"")</f>
        <v>#REF!</v>
      </c>
      <c r="U270" s="1" t="e">
        <f aca="false">IF((AND(R270&lt;&gt;"",W270&lt;&gt;1,K:K="stroke",M:M="negative",#REF!=#REF!)),IF(W270&lt;&gt;0,"",1),"")</f>
        <v>#REF!</v>
      </c>
      <c r="V270" s="1" t="e">
        <f aca="false">IF(R270="","",(SUM(S270:U270)+W270))</f>
        <v>#REF!</v>
      </c>
      <c r="W270" s="1" t="e">
        <f aca="false">IF(#REF!&lt;&gt;#REF!,COUNTIFS($K$112:$K$1378,"up",#REF!,#REF!),"")</f>
        <v>#REF!</v>
      </c>
      <c r="X270" s="1" t="e">
        <f aca="false">IF(#REF!&lt;&gt;#REF!,COUNTIFS($K$112:$K$1378,"SRS",#REF!,#REF!),"")</f>
        <v>#REF!</v>
      </c>
      <c r="Y270" s="1" t="e">
        <f aca="false">IF(R270&lt;&gt;"",IF(R270=1,"",COUNTIFS($O$112:$O$1378,"&gt;40",#REF!,#REF!)),"")</f>
        <v>#REF!</v>
      </c>
    </row>
    <row r="271" customFormat="false" ht="15.75" hidden="false" customHeight="false" outlineLevel="0" collapsed="false">
      <c r="A271" s="1" t="n">
        <f aca="false">I271+(H271*60)+(G271*3600)</f>
        <v>62466</v>
      </c>
      <c r="B271" s="2" t="str">
        <f aca="false">CONCATENATE(D271,E271,F271,G271,H271,I271)</f>
        <v>2017102117216</v>
      </c>
      <c r="C271" s="1" t="str">
        <f aca="false">CONCATENATE(D271,E271,F271)</f>
        <v>20171021</v>
      </c>
      <c r="D271" s="1" t="n">
        <v>2017</v>
      </c>
      <c r="E271" s="1" t="n">
        <v>10</v>
      </c>
      <c r="F271" s="1" t="n">
        <v>21</v>
      </c>
      <c r="G271" s="1" t="n">
        <v>17</v>
      </c>
      <c r="H271" s="1" t="n">
        <v>21</v>
      </c>
      <c r="I271" s="1" t="n">
        <v>6</v>
      </c>
      <c r="J271" s="1" t="n">
        <v>188</v>
      </c>
      <c r="K271" s="1" t="s">
        <v>11</v>
      </c>
      <c r="L271" s="1" t="e">
        <f aca="false"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 t="n">
        <v>1.5</v>
      </c>
      <c r="P271" s="1" t="e">
        <f aca="false">IF(#REF!=#REF!,IF(K271="Stroke",IF(K272="Stroke",IF(#REF!=#REF!,IF(Q271=Q272,IF((J272-J271)&lt;0,1000+J272-J271-O271,J272-J271-O271),""),""),""),""),"")</f>
        <v>#REF!</v>
      </c>
      <c r="Q271" s="1" t="n">
        <v>1</v>
      </c>
      <c r="R271" s="1" t="e">
        <f aca="false">IF(#REF!&lt;&gt;#REF!,COUNTIFS($K$112:$K$1378,$K$112,#REF!,#REF!),"")</f>
        <v>#REF!</v>
      </c>
      <c r="S271" s="1" t="e">
        <f aca="false">IF(AND(#REF!&lt;&gt;#REF!,#REF!=#REF!,M271="positive",M272="negative"),1,"")</f>
        <v>#REF!</v>
      </c>
      <c r="T271" s="1" t="e">
        <f aca="false">IF(AND(#REF!=#REF!,K:K="stroke",M:M="positive",S271&lt;&gt;"1"),1,"")</f>
        <v>#REF!</v>
      </c>
      <c r="U271" s="1" t="e">
        <f aca="false">IF((AND(R271&lt;&gt;"",W271&lt;&gt;1,K:K="stroke",M:M="negative",#REF!=#REF!)),IF(W271&lt;&gt;0,"",1),"")</f>
        <v>#REF!</v>
      </c>
      <c r="V271" s="1" t="e">
        <f aca="false">IF(R271="","",(SUM(S271:U271)+W271))</f>
        <v>#REF!</v>
      </c>
      <c r="W271" s="1" t="e">
        <f aca="false">IF(#REF!&lt;&gt;#REF!,COUNTIFS($K$112:$K$1378,"up",#REF!,#REF!),"")</f>
        <v>#REF!</v>
      </c>
      <c r="X271" s="1" t="e">
        <f aca="false">IF(#REF!&lt;&gt;#REF!,COUNTIFS($K$112:$K$1378,"SRS",#REF!,#REF!),"")</f>
        <v>#REF!</v>
      </c>
      <c r="Y271" s="1" t="e">
        <f aca="false">IF(R271&lt;&gt;"",IF(R271=1,"",COUNTIFS($O$112:$O$1378,"&gt;40",#REF!,#REF!)),"")</f>
        <v>#REF!</v>
      </c>
    </row>
    <row r="272" s="5" customFormat="true" ht="15.75" hidden="false" customHeight="false" outlineLevel="0" collapsed="false">
      <c r="A272" s="1" t="n">
        <f aca="false">I272+(H272*60)+(G272*3600)</f>
        <v>62466</v>
      </c>
      <c r="B272" s="2" t="str">
        <f aca="false">CONCATENATE(D272,E272,F272,G272,H272,I272)</f>
        <v>2017102117216</v>
      </c>
      <c r="C272" s="1" t="str">
        <f aca="false">CONCATENATE(D272,E272,F272)</f>
        <v>20171021</v>
      </c>
      <c r="D272" s="1" t="n">
        <v>2017</v>
      </c>
      <c r="E272" s="1" t="n">
        <v>10</v>
      </c>
      <c r="F272" s="1" t="n">
        <v>21</v>
      </c>
      <c r="G272" s="1" t="n">
        <v>17</v>
      </c>
      <c r="H272" s="1" t="n">
        <v>21</v>
      </c>
      <c r="I272" s="1" t="n">
        <v>6</v>
      </c>
      <c r="J272" s="1" t="n">
        <v>205</v>
      </c>
      <c r="K272" s="1" t="s">
        <v>11</v>
      </c>
      <c r="L272" s="1" t="e">
        <f aca="false"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 t="n">
        <v>4</v>
      </c>
      <c r="P272" s="1" t="e">
        <f aca="false">IF(#REF!=#REF!,IF(K272="Stroke",IF(K273="Stroke",IF(#REF!=#REF!,IF(Q272=Q273,IF((J273-J272)&lt;0,1000+J273-J272-O272,J273-J272-O272),""),""),""),""),"")</f>
        <v>#REF!</v>
      </c>
      <c r="Q272" s="1" t="n">
        <v>1</v>
      </c>
      <c r="R272" s="1" t="e">
        <f aca="false">IF(#REF!&lt;&gt;#REF!,COUNTIFS($K$112:$K$1378,$K$112,#REF!,#REF!),"")</f>
        <v>#REF!</v>
      </c>
      <c r="S272" s="1" t="e">
        <f aca="false">IF(AND(#REF!&lt;&gt;#REF!,#REF!=#REF!,M272="positive",M273="negative"),1,"")</f>
        <v>#REF!</v>
      </c>
      <c r="T272" s="1" t="e">
        <f aca="false">IF(AND(#REF!=#REF!,K:K="stroke",M:M="positive",S272&lt;&gt;"1"),1,"")</f>
        <v>#REF!</v>
      </c>
      <c r="U272" s="1" t="e">
        <f aca="false">IF((AND(R272&lt;&gt;"",W272&lt;&gt;1,K:K="stroke",M:M="negative",#REF!=#REF!)),IF(W272&lt;&gt;0,"",1),"")</f>
        <v>#REF!</v>
      </c>
      <c r="V272" s="1" t="e">
        <f aca="false">IF(R272="","",(SUM(S272:U272)+W272))</f>
        <v>#REF!</v>
      </c>
      <c r="W272" s="1" t="e">
        <f aca="false">IF(#REF!&lt;&gt;#REF!,COUNTIFS($K$112:$K$1378,"up",#REF!,#REF!),"")</f>
        <v>#REF!</v>
      </c>
      <c r="X272" s="1" t="e">
        <f aca="false">IF(#REF!&lt;&gt;#REF!,COUNTIFS($K$112:$K$1378,"SRS",#REF!,#REF!),"")</f>
        <v>#REF!</v>
      </c>
      <c r="Y272" s="1" t="e">
        <f aca="false"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="11" customFormat="true" ht="15.75" hidden="false" customHeight="false" outlineLevel="0" collapsed="false">
      <c r="A273" s="1" t="n">
        <f aca="false">I273+(H273*60)+(G273*3600)</f>
        <v>62466</v>
      </c>
      <c r="B273" s="2" t="str">
        <f aca="false">CONCATENATE(D273,E273,F273,G273,H273,I273)</f>
        <v>2017102117216</v>
      </c>
      <c r="C273" s="1" t="str">
        <f aca="false">CONCATENATE(D273,E273,F273)</f>
        <v>20171021</v>
      </c>
      <c r="D273" s="1" t="n">
        <v>2017</v>
      </c>
      <c r="E273" s="1" t="n">
        <v>10</v>
      </c>
      <c r="F273" s="1" t="n">
        <v>21</v>
      </c>
      <c r="G273" s="1" t="n">
        <v>17</v>
      </c>
      <c r="H273" s="1" t="n">
        <v>21</v>
      </c>
      <c r="I273" s="1" t="n">
        <v>6</v>
      </c>
      <c r="J273" s="1" t="n">
        <v>241</v>
      </c>
      <c r="K273" s="1" t="s">
        <v>11</v>
      </c>
      <c r="L273" s="1" t="e">
        <f aca="false"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 t="n">
        <v>13</v>
      </c>
      <c r="P273" s="1" t="e">
        <f aca="false">IF(#REF!=#REF!,IF(K273="Stroke",IF(K274="Stroke",IF(#REF!=#REF!,IF(Q273=Q274,IF((J274-J273)&lt;0,1000+J274-J273-O273,J274-J273-O273),""),""),""),""),"")</f>
        <v>#REF!</v>
      </c>
      <c r="Q273" s="1" t="n">
        <v>1</v>
      </c>
      <c r="R273" s="1" t="e">
        <f aca="false">IF(#REF!&lt;&gt;#REF!,COUNTIFS($K$112:$K$1378,$K$112,#REF!,#REF!),"")</f>
        <v>#REF!</v>
      </c>
      <c r="S273" s="1" t="e">
        <f aca="false">IF(AND(#REF!&lt;&gt;#REF!,#REF!=#REF!,M273="positive",M274="negative"),1,"")</f>
        <v>#REF!</v>
      </c>
      <c r="T273" s="1" t="e">
        <f aca="false">IF(AND(#REF!=#REF!,K:K="stroke",M:M="positive",S273&lt;&gt;"1"),1,"")</f>
        <v>#REF!</v>
      </c>
      <c r="U273" s="1" t="e">
        <f aca="false">IF((AND(R273&lt;&gt;"",W273&lt;&gt;1,K:K="stroke",M:M="negative",#REF!=#REF!)),IF(W273&lt;&gt;0,"",1),"")</f>
        <v>#REF!</v>
      </c>
      <c r="V273" s="1" t="e">
        <f aca="false">IF(R273="","",(SUM(S273:U273)+W273))</f>
        <v>#REF!</v>
      </c>
      <c r="W273" s="1" t="e">
        <f aca="false">IF(#REF!&lt;&gt;#REF!,COUNTIFS($K$112:$K$1378,"up",#REF!,#REF!),"")</f>
        <v>#REF!</v>
      </c>
      <c r="X273" s="1" t="e">
        <f aca="false">IF(#REF!&lt;&gt;#REF!,COUNTIFS($K$112:$K$1378,"SRS",#REF!,#REF!),"")</f>
        <v>#REF!</v>
      </c>
      <c r="Y273" s="1" t="e">
        <f aca="false"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customFormat="false" ht="15.75" hidden="false" customHeight="false" outlineLevel="0" collapsed="false">
      <c r="A274" s="1" t="n">
        <f aca="false">I274+(H274*60)+(G274*3600)</f>
        <v>62466</v>
      </c>
      <c r="B274" s="2" t="str">
        <f aca="false">CONCATENATE(D274,E274,F274,G274,H274,I274)</f>
        <v>2017102117216</v>
      </c>
      <c r="C274" s="1" t="str">
        <f aca="false">CONCATENATE(D274,E274,F274)</f>
        <v>20171021</v>
      </c>
      <c r="D274" s="1" t="n">
        <v>2017</v>
      </c>
      <c r="E274" s="1" t="n">
        <v>10</v>
      </c>
      <c r="F274" s="1" t="n">
        <v>21</v>
      </c>
      <c r="G274" s="1" t="n">
        <v>17</v>
      </c>
      <c r="H274" s="1" t="n">
        <v>21</v>
      </c>
      <c r="I274" s="1" t="n">
        <v>6</v>
      </c>
      <c r="J274" s="1" t="n">
        <v>306</v>
      </c>
      <c r="K274" s="1" t="s">
        <v>11</v>
      </c>
      <c r="L274" s="1" t="e">
        <f aca="false"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 t="n">
        <v>3</v>
      </c>
      <c r="P274" s="1" t="e">
        <f aca="false">IF(#REF!=#REF!,IF(K274="Stroke",IF(K275="Stroke",IF(#REF!=#REF!,IF(Q274=Q275,IF((J275-J274)&lt;0,1000+J275-J274-O274,J275-J274-O274),""),""),""),""),"")</f>
        <v>#REF!</v>
      </c>
      <c r="Q274" s="1" t="n">
        <v>1</v>
      </c>
      <c r="R274" s="1" t="e">
        <f aca="false">IF(#REF!&lt;&gt;#REF!,COUNTIFS($K$112:$K$1378,$K$112,#REF!,#REF!),"")</f>
        <v>#REF!</v>
      </c>
      <c r="S274" s="1" t="e">
        <f aca="false">IF(AND(#REF!&lt;&gt;#REF!,#REF!=#REF!,M274="positive",M275="negative"),1,"")</f>
        <v>#REF!</v>
      </c>
      <c r="T274" s="1" t="e">
        <f aca="false">IF(AND(#REF!=#REF!,K:K="stroke",M:M="positive",S274&lt;&gt;"1"),1,"")</f>
        <v>#REF!</v>
      </c>
      <c r="U274" s="1" t="e">
        <f aca="false">IF((AND(R274&lt;&gt;"",W274&lt;&gt;1,K:K="stroke",M:M="negative",#REF!=#REF!)),IF(W274&lt;&gt;0,"",1),"")</f>
        <v>#REF!</v>
      </c>
      <c r="V274" s="1" t="e">
        <f aca="false">IF(R274="","",(SUM(S274:U274)+W274))</f>
        <v>#REF!</v>
      </c>
      <c r="W274" s="1" t="e">
        <f aca="false">IF(#REF!&lt;&gt;#REF!,COUNTIFS($K$112:$K$1378,"up",#REF!,#REF!),"")</f>
        <v>#REF!</v>
      </c>
      <c r="X274" s="1" t="e">
        <f aca="false">IF(#REF!&lt;&gt;#REF!,COUNTIFS($K$112:$K$1378,"SRS",#REF!,#REF!),"")</f>
        <v>#REF!</v>
      </c>
      <c r="Y274" s="1" t="e">
        <f aca="false">IF(R274&lt;&gt;"",IF(R274=1,"",COUNTIFS($O$112:$O$1378,"&gt;40",#REF!,#REF!)),"")</f>
        <v>#REF!</v>
      </c>
    </row>
    <row r="275" customFormat="false" ht="15.75" hidden="false" customHeight="false" outlineLevel="0" collapsed="false">
      <c r="A275" s="1" t="n">
        <f aca="false">I275+(H275*60)+(G275*3600)</f>
        <v>62466</v>
      </c>
      <c r="B275" s="2" t="str">
        <f aca="false">CONCATENATE(D275,E275,F275,G275,H275,I275)</f>
        <v>2017102117216</v>
      </c>
      <c r="C275" s="1" t="str">
        <f aca="false">CONCATENATE(D275,E275,F275)</f>
        <v>20171021</v>
      </c>
      <c r="D275" s="1" t="n">
        <v>2017</v>
      </c>
      <c r="E275" s="1" t="n">
        <v>10</v>
      </c>
      <c r="F275" s="1" t="n">
        <v>21</v>
      </c>
      <c r="G275" s="1" t="n">
        <v>17</v>
      </c>
      <c r="H275" s="1" t="n">
        <v>21</v>
      </c>
      <c r="I275" s="1" t="n">
        <v>6</v>
      </c>
      <c r="J275" s="1" t="n">
        <v>368</v>
      </c>
      <c r="K275" s="1" t="s">
        <v>11</v>
      </c>
      <c r="L275" s="1" t="e">
        <f aca="false"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 t="n">
        <v>4</v>
      </c>
      <c r="P275" s="1" t="e">
        <f aca="false">IF(#REF!=#REF!,IF(K275="Stroke",IF(K276="Stroke",IF(#REF!=#REF!,IF(Q275=Q276,IF((J276-J275)&lt;0,1000+J276-J275-O275,J276-J275-O275),""),""),""),""),"")</f>
        <v>#REF!</v>
      </c>
      <c r="Q275" s="1" t="n">
        <v>1</v>
      </c>
      <c r="R275" s="1" t="e">
        <f aca="false">IF(#REF!&lt;&gt;#REF!,COUNTIFS($K$112:$K$1378,$K$112,#REF!,#REF!),"")</f>
        <v>#REF!</v>
      </c>
      <c r="S275" s="1" t="e">
        <f aca="false">IF(AND(#REF!&lt;&gt;#REF!,#REF!=#REF!,M275="positive",M276="negative"),1,"")</f>
        <v>#REF!</v>
      </c>
      <c r="T275" s="1" t="e">
        <f aca="false">IF(AND(#REF!=#REF!,K:K="stroke",M:M="positive",S275&lt;&gt;"1"),1,"")</f>
        <v>#REF!</v>
      </c>
      <c r="U275" s="1" t="e">
        <f aca="false">IF((AND(R275&lt;&gt;"",W275&lt;&gt;1,K:K="stroke",M:M="negative",#REF!=#REF!)),IF(W275&lt;&gt;0,"",1),"")</f>
        <v>#REF!</v>
      </c>
      <c r="V275" s="1" t="e">
        <f aca="false">IF(R275="","",(SUM(S275:U275)+W275))</f>
        <v>#REF!</v>
      </c>
      <c r="W275" s="1" t="e">
        <f aca="false">IF(#REF!&lt;&gt;#REF!,COUNTIFS($K$112:$K$1378,"up",#REF!,#REF!),"")</f>
        <v>#REF!</v>
      </c>
      <c r="X275" s="1" t="e">
        <f aca="false">IF(#REF!&lt;&gt;#REF!,COUNTIFS($K$112:$K$1378,"SRS",#REF!,#REF!),"")</f>
        <v>#REF!</v>
      </c>
      <c r="Y275" s="1" t="e">
        <f aca="false">IF(R275&lt;&gt;"",IF(R275=1,"",COUNTIFS($O$112:$O$1378,"&gt;40",#REF!,#REF!)),"")</f>
        <v>#REF!</v>
      </c>
      <c r="Z275" s="1" t="s">
        <v>15</v>
      </c>
    </row>
    <row r="276" customFormat="false" ht="15.75" hidden="false" customHeight="false" outlineLevel="0" collapsed="false">
      <c r="A276" s="1" t="n">
        <f aca="false">I276+(H276*60)+(G276*3600)</f>
        <v>62466</v>
      </c>
      <c r="B276" s="2" t="str">
        <f aca="false">CONCATENATE(D276,E276,F276,G276,H276,I276)</f>
        <v>2017102117216</v>
      </c>
      <c r="C276" s="1" t="str">
        <f aca="false">CONCATENATE(D276,E276,F276)</f>
        <v>20171021</v>
      </c>
      <c r="D276" s="1" t="n">
        <v>2017</v>
      </c>
      <c r="E276" s="1" t="n">
        <v>10</v>
      </c>
      <c r="F276" s="1" t="n">
        <v>21</v>
      </c>
      <c r="G276" s="1" t="n">
        <v>17</v>
      </c>
      <c r="H276" s="1" t="n">
        <v>21</v>
      </c>
      <c r="I276" s="1" t="n">
        <v>6</v>
      </c>
      <c r="J276" s="1" t="n">
        <v>426</v>
      </c>
      <c r="K276" s="1" t="s">
        <v>11</v>
      </c>
      <c r="L276" s="1" t="e">
        <f aca="false"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 t="n">
        <v>9</v>
      </c>
      <c r="P276" s="1" t="e">
        <f aca="false">IF(#REF!=#REF!,IF(K276="Stroke",IF(K277="Stroke",IF(#REF!=#REF!,IF(Q276=Q277,IF((J277-J276)&lt;0,1000+J277-J276-O276,J277-J276-O276),""),""),""),""),"")</f>
        <v>#REF!</v>
      </c>
      <c r="Q276" s="1" t="n">
        <v>1</v>
      </c>
      <c r="R276" s="1" t="e">
        <f aca="false">IF(#REF!&lt;&gt;#REF!,COUNTIFS($K$112:$K$1378,$K$112,#REF!,#REF!),"")</f>
        <v>#REF!</v>
      </c>
      <c r="S276" s="1" t="e">
        <f aca="false">IF(AND(#REF!&lt;&gt;#REF!,#REF!=#REF!,M276="positive",M277="negative"),1,"")</f>
        <v>#REF!</v>
      </c>
      <c r="T276" s="1" t="e">
        <f aca="false">IF(AND(#REF!=#REF!,K:K="stroke",M:M="positive",S276&lt;&gt;"1"),1,"")</f>
        <v>#REF!</v>
      </c>
      <c r="U276" s="1" t="e">
        <f aca="false">IF((AND(R276&lt;&gt;"",W276&lt;&gt;1,K:K="stroke",M:M="negative",#REF!=#REF!)),IF(W276&lt;&gt;0,"",1),"")</f>
        <v>#REF!</v>
      </c>
      <c r="V276" s="1" t="e">
        <f aca="false">IF(R276="","",(SUM(S276:U276)+W276))</f>
        <v>#REF!</v>
      </c>
      <c r="W276" s="1" t="e">
        <f aca="false">IF(#REF!&lt;&gt;#REF!,COUNTIFS($K$112:$K$1378,"up",#REF!,#REF!),"")</f>
        <v>#REF!</v>
      </c>
      <c r="X276" s="1" t="e">
        <f aca="false">IF(#REF!&lt;&gt;#REF!,COUNTIFS($K$112:$K$1378,"SRS",#REF!,#REF!),"")</f>
        <v>#REF!</v>
      </c>
      <c r="Y276" s="1" t="e">
        <f aca="false">IF(R276&lt;&gt;"",IF(R276=1,"",COUNTIFS($O$112:$O$1378,"&gt;40",#REF!,#REF!)),"")</f>
        <v>#REF!</v>
      </c>
      <c r="Z276" s="1" t="s">
        <v>15</v>
      </c>
    </row>
    <row r="277" s="5" customFormat="true" ht="15.75" hidden="false" customHeight="false" outlineLevel="0" collapsed="false">
      <c r="A277" s="1" t="n">
        <f aca="false">I277+(H277*60)+(G277*3600)</f>
        <v>62466</v>
      </c>
      <c r="B277" s="2" t="str">
        <f aca="false">CONCATENATE(D277,E277,F277,G277,H277,I277)</f>
        <v>2017102117216</v>
      </c>
      <c r="C277" s="1" t="str">
        <f aca="false">CONCATENATE(D277,E277,F277)</f>
        <v>20171021</v>
      </c>
      <c r="D277" s="1" t="n">
        <v>2017</v>
      </c>
      <c r="E277" s="1" t="n">
        <v>10</v>
      </c>
      <c r="F277" s="1" t="n">
        <v>21</v>
      </c>
      <c r="G277" s="1" t="n">
        <v>17</v>
      </c>
      <c r="H277" s="1" t="n">
        <v>21</v>
      </c>
      <c r="I277" s="1" t="n">
        <v>6</v>
      </c>
      <c r="J277" s="1" t="n">
        <v>483</v>
      </c>
      <c r="K277" s="1" t="s">
        <v>11</v>
      </c>
      <c r="L277" s="1" t="e">
        <f aca="false"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 t="n">
        <v>11</v>
      </c>
      <c r="P277" s="1" t="e">
        <f aca="false">IF(#REF!=#REF!,IF(K277="Stroke",IF(K278="Stroke",IF(#REF!=#REF!,IF(Q277=Q278,IF((J278-J277)&lt;0,1000+J278-J277-O277,J278-J277-O277),""),""),""),""),"")</f>
        <v>#REF!</v>
      </c>
      <c r="Q277" s="1" t="n">
        <v>1</v>
      </c>
      <c r="R277" s="1" t="e">
        <f aca="false">IF(#REF!&lt;&gt;#REF!,COUNTIFS($K$112:$K$1378,$K$112,#REF!,#REF!),"")</f>
        <v>#REF!</v>
      </c>
      <c r="S277" s="1" t="e">
        <f aca="false">IF(AND(#REF!&lt;&gt;#REF!,#REF!=#REF!,M277="positive",M278="negative"),1,"")</f>
        <v>#REF!</v>
      </c>
      <c r="T277" s="1" t="e">
        <f aca="false">IF(AND(#REF!=#REF!,K:K="stroke",M:M="positive",S277&lt;&gt;"1"),1,"")</f>
        <v>#REF!</v>
      </c>
      <c r="U277" s="1" t="e">
        <f aca="false">IF((AND(R277&lt;&gt;"",W277&lt;&gt;1,K:K="stroke",M:M="negative",#REF!=#REF!)),IF(W277&lt;&gt;0,"",1),"")</f>
        <v>#REF!</v>
      </c>
      <c r="V277" s="1" t="e">
        <f aca="false">IF(R277="","",(SUM(S277:U277)+W277))</f>
        <v>#REF!</v>
      </c>
      <c r="W277" s="1" t="e">
        <f aca="false">IF(#REF!&lt;&gt;#REF!,COUNTIFS($K$112:$K$1378,"up",#REF!,#REF!),"")</f>
        <v>#REF!</v>
      </c>
      <c r="X277" s="1" t="e">
        <f aca="false">IF(#REF!&lt;&gt;#REF!,COUNTIFS($K$112:$K$1378,"SRS",#REF!,#REF!),"")</f>
        <v>#REF!</v>
      </c>
      <c r="Y277" s="1" t="e">
        <f aca="false"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customFormat="false" ht="15.75" hidden="false" customHeight="false" outlineLevel="0" collapsed="false">
      <c r="A278" s="1" t="n">
        <f aca="false">I278+(H278*60)+(G278*3600)</f>
        <v>62466</v>
      </c>
      <c r="B278" s="2" t="str">
        <f aca="false">CONCATENATE(D278,E278,F278,G278,H278,I278)</f>
        <v>2017102117216</v>
      </c>
      <c r="C278" s="1" t="str">
        <f aca="false">CONCATENATE(D278,E278,F278)</f>
        <v>20171021</v>
      </c>
      <c r="D278" s="1" t="n">
        <v>2017</v>
      </c>
      <c r="E278" s="1" t="n">
        <v>10</v>
      </c>
      <c r="F278" s="1" t="n">
        <v>21</v>
      </c>
      <c r="G278" s="1" t="n">
        <v>17</v>
      </c>
      <c r="H278" s="1" t="n">
        <v>21</v>
      </c>
      <c r="I278" s="1" t="n">
        <v>6</v>
      </c>
      <c r="J278" s="1" t="n">
        <v>521</v>
      </c>
      <c r="K278" s="1" t="s">
        <v>11</v>
      </c>
      <c r="L278" s="1" t="e">
        <f aca="false"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 t="n">
        <v>60</v>
      </c>
      <c r="P278" s="1" t="e">
        <f aca="false">IF(#REF!=#REF!,IF(K278="Stroke",IF(K279="Stroke",IF(#REF!=#REF!,IF(Q278=Q279,IF((J279-J278)&lt;0,1000+J279-J278-O278,J279-J278-O278),""),""),""),""),"")</f>
        <v>#REF!</v>
      </c>
      <c r="Q278" s="1" t="n">
        <v>1</v>
      </c>
      <c r="R278" s="1" t="e">
        <f aca="false">IF(#REF!&lt;&gt;#REF!,COUNTIFS($K$112:$K$1378,$K$112,#REF!,#REF!),"")</f>
        <v>#REF!</v>
      </c>
      <c r="S278" s="1" t="e">
        <f aca="false">IF(AND(#REF!&lt;&gt;#REF!,#REF!=#REF!,M278="positive",M279="negative"),1,"")</f>
        <v>#REF!</v>
      </c>
      <c r="T278" s="1" t="e">
        <f aca="false">IF(AND(#REF!=#REF!,K:K="stroke",M:M="positive",S278&lt;&gt;"1"),1,"")</f>
        <v>#REF!</v>
      </c>
      <c r="U278" s="1" t="e">
        <f aca="false">IF((AND(R278&lt;&gt;"",W278&lt;&gt;1,K:K="stroke",M:M="negative",#REF!=#REF!)),IF(W278&lt;&gt;0,"",1),"")</f>
        <v>#REF!</v>
      </c>
      <c r="V278" s="1" t="e">
        <f aca="false">IF(R278="","",(SUM(S278:U278)+W278))</f>
        <v>#REF!</v>
      </c>
      <c r="W278" s="1" t="e">
        <f aca="false">IF(#REF!&lt;&gt;#REF!,COUNTIFS($K$112:$K$1378,"up",#REF!,#REF!),"")</f>
        <v>#REF!</v>
      </c>
      <c r="X278" s="1" t="e">
        <f aca="false">IF(#REF!&lt;&gt;#REF!,COUNTIFS($K$112:$K$1378,"SRS",#REF!,#REF!),"")</f>
        <v>#REF!</v>
      </c>
      <c r="Y278" s="1" t="e">
        <f aca="false">IF(R278&lt;&gt;"",IF(R278=1,"",COUNTIFS($O$112:$O$1378,"&gt;40",#REF!,#REF!)),"")</f>
        <v>#REF!</v>
      </c>
    </row>
    <row r="279" customFormat="false" ht="15.75" hidden="false" customHeight="false" outlineLevel="0" collapsed="false">
      <c r="A279" s="1" t="n">
        <f aca="false">I279+(H279*60)+(G279*3600)</f>
        <v>62466</v>
      </c>
      <c r="B279" s="2" t="str">
        <f aca="false">CONCATENATE(D279,E279,F279,G279,H279,I279)</f>
        <v>2017102117216</v>
      </c>
      <c r="C279" s="1" t="str">
        <f aca="false">CONCATENATE(D279,E279,F279)</f>
        <v>20171021</v>
      </c>
      <c r="D279" s="1" t="n">
        <v>2017</v>
      </c>
      <c r="E279" s="1" t="n">
        <v>10</v>
      </c>
      <c r="F279" s="1" t="n">
        <v>21</v>
      </c>
      <c r="G279" s="1" t="n">
        <v>17</v>
      </c>
      <c r="H279" s="1" t="n">
        <v>21</v>
      </c>
      <c r="I279" s="1" t="n">
        <v>6</v>
      </c>
      <c r="J279" s="1" t="n">
        <v>523</v>
      </c>
      <c r="K279" s="1" t="s">
        <v>4</v>
      </c>
      <c r="L279" s="1" t="e">
        <f aca="false"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 t="n">
        <v>0</v>
      </c>
      <c r="P279" s="1" t="e">
        <f aca="false">IF(#REF!=#REF!,IF(K279="Stroke",IF(K280="Stroke",IF(#REF!=#REF!,IF(Q279=Q280,IF((J280-J279)&lt;0,1000+J280-J279-O279,J280-J279-O279),""),""),""),""),"")</f>
        <v>#REF!</v>
      </c>
      <c r="Q279" s="1" t="n">
        <v>1</v>
      </c>
      <c r="R279" s="1" t="e">
        <f aca="false">IF(#REF!&lt;&gt;#REF!,COUNTIFS($K$112:$K$1378,$K$112,#REF!,#REF!),"")</f>
        <v>#REF!</v>
      </c>
      <c r="S279" s="1" t="e">
        <f aca="false">IF(AND(#REF!&lt;&gt;#REF!,#REF!=#REF!,M279="positive",M280="negative"),1,"")</f>
        <v>#REF!</v>
      </c>
      <c r="T279" s="1" t="e">
        <f aca="false">IF(AND(#REF!=#REF!,K:K="stroke",M:M="positive",S279&lt;&gt;"1"),1,"")</f>
        <v>#REF!</v>
      </c>
      <c r="U279" s="1" t="e">
        <f aca="false">IF((AND(R279&lt;&gt;"",W279&lt;&gt;1,K:K="stroke",M:M="negative",#REF!=#REF!)),IF(W279&lt;&gt;0,"",1),"")</f>
        <v>#REF!</v>
      </c>
      <c r="V279" s="1" t="e">
        <f aca="false">IF(R279="","",(SUM(S279:U279)+W279))</f>
        <v>#REF!</v>
      </c>
      <c r="W279" s="1" t="e">
        <f aca="false">IF(#REF!&lt;&gt;#REF!,COUNTIFS($K$112:$K$1378,"up",#REF!,#REF!),"")</f>
        <v>#REF!</v>
      </c>
      <c r="X279" s="1" t="e">
        <f aca="false">IF(#REF!&lt;&gt;#REF!,COUNTIFS($K$112:$K$1378,"SRS",#REF!,#REF!),"")</f>
        <v>#REF!</v>
      </c>
      <c r="Y279" s="1" t="e">
        <f aca="false">IF(R279&lt;&gt;"",IF(R279=1,"",COUNTIFS($O$112:$O$1378,"&gt;40",#REF!,#REF!)),"")</f>
        <v>#REF!</v>
      </c>
      <c r="Z279" s="1" t="s">
        <v>24</v>
      </c>
    </row>
    <row r="280" s="5" customFormat="true" ht="15.75" hidden="false" customHeight="false" outlineLevel="0" collapsed="false">
      <c r="A280" s="1" t="n">
        <f aca="false">I280+(H280*60)+(G280*3600)</f>
        <v>62466</v>
      </c>
      <c r="B280" s="2" t="str">
        <f aca="false">CONCATENATE(D280,E280,F280,G280,H280,I280)</f>
        <v>2017102117216</v>
      </c>
      <c r="C280" s="1" t="str">
        <f aca="false">CONCATENATE(D280,E280,F280)</f>
        <v>20171021</v>
      </c>
      <c r="D280" s="1" t="n">
        <v>2017</v>
      </c>
      <c r="E280" s="1" t="n">
        <v>10</v>
      </c>
      <c r="F280" s="1" t="n">
        <v>21</v>
      </c>
      <c r="G280" s="1" t="n">
        <v>17</v>
      </c>
      <c r="H280" s="1" t="n">
        <v>21</v>
      </c>
      <c r="I280" s="1" t="n">
        <v>6</v>
      </c>
      <c r="J280" s="1" t="n">
        <v>530</v>
      </c>
      <c r="K280" s="1" t="s">
        <v>4</v>
      </c>
      <c r="L280" s="1" t="e">
        <f aca="false"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 t="n">
        <v>0</v>
      </c>
      <c r="P280" s="1" t="e">
        <f aca="false">IF(#REF!=#REF!,IF(K280="Stroke",IF(K281="Stroke",IF(#REF!=#REF!,IF(Q280=Q281,IF((J281-J280)&lt;0,1000+J281-J280-O280,J281-J280-O280),""),""),""),""),"")</f>
        <v>#REF!</v>
      </c>
      <c r="Q280" s="1" t="n">
        <v>1</v>
      </c>
      <c r="R280" s="1" t="e">
        <f aca="false">IF(#REF!&lt;&gt;#REF!,COUNTIFS($K$112:$K$1378,$K$112,#REF!,#REF!),"")</f>
        <v>#REF!</v>
      </c>
      <c r="S280" s="1" t="e">
        <f aca="false">IF(AND(#REF!&lt;&gt;#REF!,#REF!=#REF!,M280="positive",M281="negative"),1,"")</f>
        <v>#REF!</v>
      </c>
      <c r="T280" s="1" t="e">
        <f aca="false">IF(AND(#REF!=#REF!,K:K="stroke",M:M="positive",S280&lt;&gt;"1"),1,"")</f>
        <v>#REF!</v>
      </c>
      <c r="U280" s="1" t="e">
        <f aca="false">IF((AND(R280&lt;&gt;"",W280&lt;&gt;1,K:K="stroke",M:M="negative",#REF!=#REF!)),IF(W280&lt;&gt;0,"",1),"")</f>
        <v>#REF!</v>
      </c>
      <c r="V280" s="1" t="e">
        <f aca="false">IF(R280="","",(SUM(S280:U280)+W280))</f>
        <v>#REF!</v>
      </c>
      <c r="W280" s="1" t="e">
        <f aca="false">IF(#REF!&lt;&gt;#REF!,COUNTIFS($K$112:$K$1378,"up",#REF!,#REF!),"")</f>
        <v>#REF!</v>
      </c>
      <c r="X280" s="1" t="e">
        <f aca="false">IF(#REF!&lt;&gt;#REF!,COUNTIFS($K$112:$K$1378,"SRS",#REF!,#REF!),"")</f>
        <v>#REF!</v>
      </c>
      <c r="Y280" s="1" t="e">
        <f aca="false"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="11" customFormat="true" ht="15.75" hidden="false" customHeight="false" outlineLevel="0" collapsed="false">
      <c r="A281" s="1" t="n">
        <f aca="false">I281+(H281*60)+(G281*3600)</f>
        <v>62466</v>
      </c>
      <c r="B281" s="2" t="str">
        <f aca="false">CONCATENATE(D281,E281,F281,G281,H281,I281)</f>
        <v>2017102117216</v>
      </c>
      <c r="C281" s="1" t="str">
        <f aca="false">CONCATENATE(D281,E281,F281)</f>
        <v>20171021</v>
      </c>
      <c r="D281" s="1" t="n">
        <v>2017</v>
      </c>
      <c r="E281" s="1" t="n">
        <v>10</v>
      </c>
      <c r="F281" s="1" t="n">
        <v>21</v>
      </c>
      <c r="G281" s="1" t="n">
        <v>17</v>
      </c>
      <c r="H281" s="1" t="n">
        <v>21</v>
      </c>
      <c r="I281" s="1" t="n">
        <v>6</v>
      </c>
      <c r="J281" s="1" t="n">
        <v>535</v>
      </c>
      <c r="K281" s="1" t="s">
        <v>4</v>
      </c>
      <c r="L281" s="1" t="e">
        <f aca="false"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 t="n">
        <v>0</v>
      </c>
      <c r="P281" s="1" t="e">
        <f aca="false">IF(#REF!=#REF!,IF(K281="Stroke",IF(K282="Stroke",IF(#REF!=#REF!,IF(Q281=Q282,IF((J282-J281)&lt;0,1000+J282-J281-O281,J282-J281-O281),""),""),""),""),"")</f>
        <v>#REF!</v>
      </c>
      <c r="Q281" s="1" t="n">
        <v>1</v>
      </c>
      <c r="R281" s="1" t="e">
        <f aca="false">IF(#REF!&lt;&gt;#REF!,COUNTIFS($K$112:$K$1378,$K$112,#REF!,#REF!),"")</f>
        <v>#REF!</v>
      </c>
      <c r="S281" s="1" t="e">
        <f aca="false">IF(AND(#REF!&lt;&gt;#REF!,#REF!=#REF!,M281="positive",M282="negative"),1,"")</f>
        <v>#REF!</v>
      </c>
      <c r="T281" s="1" t="e">
        <f aca="false">IF(AND(#REF!=#REF!,K:K="stroke",M:M="positive",S281&lt;&gt;"1"),1,"")</f>
        <v>#REF!</v>
      </c>
      <c r="U281" s="1" t="e">
        <f aca="false">IF((AND(R281&lt;&gt;"",W281&lt;&gt;1,K:K="stroke",M:M="negative",#REF!=#REF!)),IF(W281&lt;&gt;0,"",1),"")</f>
        <v>#REF!</v>
      </c>
      <c r="V281" s="1" t="e">
        <f aca="false">IF(R281="","",(SUM(S281:U281)+W281))</f>
        <v>#REF!</v>
      </c>
      <c r="W281" s="1" t="e">
        <f aca="false">IF(#REF!&lt;&gt;#REF!,COUNTIFS($K$112:$K$1378,"up",#REF!,#REF!),"")</f>
        <v>#REF!</v>
      </c>
      <c r="X281" s="1" t="e">
        <f aca="false">IF(#REF!&lt;&gt;#REF!,COUNTIFS($K$112:$K$1378,"SRS",#REF!,#REF!),"")</f>
        <v>#REF!</v>
      </c>
      <c r="Y281" s="1" t="e">
        <f aca="false"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="11" customFormat="true" ht="15.75" hidden="false" customHeight="false" outlineLevel="0" collapsed="false">
      <c r="A282" s="1" t="n">
        <f aca="false">I282+(H282*60)+(G282*3600)</f>
        <v>62466</v>
      </c>
      <c r="B282" s="2" t="str">
        <f aca="false">CONCATENATE(D282,E282,F282,G282,H282,I282)</f>
        <v>2017102117216</v>
      </c>
      <c r="C282" s="1" t="str">
        <f aca="false">CONCATENATE(D282,E282,F282)</f>
        <v>20171021</v>
      </c>
      <c r="D282" s="1" t="n">
        <v>2017</v>
      </c>
      <c r="E282" s="1" t="n">
        <v>10</v>
      </c>
      <c r="F282" s="1" t="n">
        <v>21</v>
      </c>
      <c r="G282" s="1" t="n">
        <v>17</v>
      </c>
      <c r="H282" s="1" t="n">
        <v>21</v>
      </c>
      <c r="I282" s="1" t="n">
        <v>6</v>
      </c>
      <c r="J282" s="1" t="n">
        <v>699</v>
      </c>
      <c r="K282" s="1" t="s">
        <v>11</v>
      </c>
      <c r="L282" s="1" t="e">
        <f aca="false"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 t="n">
        <v>23</v>
      </c>
      <c r="P282" s="1" t="e">
        <f aca="false">IF(#REF!=#REF!,IF(K282="Stroke",IF(K283="Stroke",IF(#REF!=#REF!,IF(Q282=Q283,IF((J283-J282)&lt;0,1000+J283-J282-O282,J283-J282-O282),""),""),""),""),"")</f>
        <v>#REF!</v>
      </c>
      <c r="Q282" s="1" t="n">
        <v>1</v>
      </c>
      <c r="R282" s="1" t="e">
        <f aca="false">IF(#REF!&lt;&gt;#REF!,COUNTIFS($K$112:$K$1378,$K$112,#REF!,#REF!),"")</f>
        <v>#REF!</v>
      </c>
      <c r="S282" s="1" t="e">
        <f aca="false">IF(AND(#REF!&lt;&gt;#REF!,#REF!=#REF!,M282="positive",M283="negative"),1,"")</f>
        <v>#REF!</v>
      </c>
      <c r="T282" s="1" t="e">
        <f aca="false">IF(AND(#REF!=#REF!,K:K="stroke",M:M="positive",S282&lt;&gt;"1"),1,"")</f>
        <v>#REF!</v>
      </c>
      <c r="U282" s="1" t="e">
        <f aca="false">IF((AND(R282&lt;&gt;"",W282&lt;&gt;1,K:K="stroke",M:M="negative",#REF!=#REF!)),IF(W282&lt;&gt;0,"",1),"")</f>
        <v>#REF!</v>
      </c>
      <c r="V282" s="1" t="e">
        <f aca="false">IF(R282="","",(SUM(S282:U282)+W282))</f>
        <v>#REF!</v>
      </c>
      <c r="W282" s="1" t="e">
        <f aca="false">IF(#REF!&lt;&gt;#REF!,COUNTIFS($K$112:$K$1378,"up",#REF!,#REF!),"")</f>
        <v>#REF!</v>
      </c>
      <c r="X282" s="1" t="e">
        <f aca="false">IF(#REF!&lt;&gt;#REF!,COUNTIFS($K$112:$K$1378,"SRS",#REF!,#REF!),"")</f>
        <v>#REF!</v>
      </c>
      <c r="Y282" s="1" t="e">
        <f aca="false"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="11" customFormat="true" ht="15.75" hidden="false" customHeight="false" outlineLevel="0" collapsed="false">
      <c r="A283" s="1" t="n">
        <f aca="false">I283+(H283*60)+(G283*3600)</f>
        <v>62466</v>
      </c>
      <c r="B283" s="2" t="str">
        <f aca="false">CONCATENATE(D283,E283,F283,G283,H283,I283)</f>
        <v>2017102117216</v>
      </c>
      <c r="C283" s="1" t="str">
        <f aca="false">CONCATENATE(D283,E283,F283)</f>
        <v>20171021</v>
      </c>
      <c r="D283" s="1" t="n">
        <v>2017</v>
      </c>
      <c r="E283" s="1" t="n">
        <v>10</v>
      </c>
      <c r="F283" s="1" t="n">
        <v>21</v>
      </c>
      <c r="G283" s="1" t="n">
        <v>17</v>
      </c>
      <c r="H283" s="1" t="n">
        <v>21</v>
      </c>
      <c r="I283" s="1" t="n">
        <v>6</v>
      </c>
      <c r="J283" s="1" t="n">
        <v>793</v>
      </c>
      <c r="K283" s="1" t="s">
        <v>11</v>
      </c>
      <c r="L283" s="1" t="e">
        <f aca="false"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 t="n">
        <v>1</v>
      </c>
      <c r="P283" s="1" t="e">
        <f aca="false">IF(#REF!=#REF!,IF(K283="Stroke",IF(K284="Stroke",IF(#REF!=#REF!,IF(Q283=Q284,IF((J284-J283)&lt;0,1000+J284-J283-O283,J284-J283-O283),""),""),""),""),"")</f>
        <v>#REF!</v>
      </c>
      <c r="Q283" s="1" t="n">
        <v>1</v>
      </c>
      <c r="R283" s="1" t="e">
        <f aca="false">IF(#REF!&lt;&gt;#REF!,COUNTIFS($K$112:$K$1378,$K$112,#REF!,#REF!),"")</f>
        <v>#REF!</v>
      </c>
      <c r="S283" s="1" t="e">
        <f aca="false">IF(AND(#REF!&lt;&gt;#REF!,#REF!=#REF!,M283="positive",M284="negative"),1,"")</f>
        <v>#REF!</v>
      </c>
      <c r="T283" s="1" t="e">
        <f aca="false">IF(AND(#REF!=#REF!,K:K="stroke",M:M="positive",S283&lt;&gt;"1"),1,"")</f>
        <v>#REF!</v>
      </c>
      <c r="U283" s="1" t="e">
        <f aca="false">IF((AND(R283&lt;&gt;"",W283&lt;&gt;1,K:K="stroke",M:M="negative",#REF!=#REF!)),IF(W283&lt;&gt;0,"",1),"")</f>
        <v>#REF!</v>
      </c>
      <c r="V283" s="1" t="e">
        <f aca="false">IF(R283="","",(SUM(S283:U283)+W283))</f>
        <v>#REF!</v>
      </c>
      <c r="W283" s="1" t="e">
        <f aca="false">IF(#REF!&lt;&gt;#REF!,COUNTIFS($K$112:$K$1378,"up",#REF!,#REF!),"")</f>
        <v>#REF!</v>
      </c>
      <c r="X283" s="1" t="e">
        <f aca="false">IF(#REF!&lt;&gt;#REF!,COUNTIFS($K$112:$K$1378,"SRS",#REF!,#REF!),"")</f>
        <v>#REF!</v>
      </c>
      <c r="Y283" s="1" t="e">
        <f aca="false"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customFormat="false" ht="15.7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.7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.75" hidden="false" customHeight="false" outlineLevel="0" collapsed="false">
      <c r="A286" s="1" t="n">
        <f aca="false">I286+(H286*60)+(G286*3600)</f>
        <v>64347</v>
      </c>
      <c r="B286" s="2" t="str">
        <f aca="false">CONCATENATE(D286,E286,F286,G286,H286,I286)</f>
        <v>20171021175227</v>
      </c>
      <c r="C286" s="1" t="str">
        <f aca="false">CONCATENATE(D286,E286,F286)</f>
        <v>20171021</v>
      </c>
      <c r="D286" s="1" t="n">
        <v>2017</v>
      </c>
      <c r="E286" s="1" t="n">
        <v>10</v>
      </c>
      <c r="F286" s="1" t="n">
        <v>21</v>
      </c>
      <c r="G286" s="1" t="n">
        <v>17</v>
      </c>
      <c r="H286" s="1" t="n">
        <v>52</v>
      </c>
      <c r="I286" s="1" t="n">
        <v>27</v>
      </c>
      <c r="J286" s="1" t="n">
        <v>985</v>
      </c>
      <c r="K286" s="1" t="s">
        <v>11</v>
      </c>
      <c r="L286" s="1" t="e">
        <f aca="false"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 t="n">
        <v>300</v>
      </c>
      <c r="P286" s="1" t="e">
        <f aca="false">IF(#REF!=#REF!,IF(K286="Stroke",IF(K287="Stroke",IF(#REF!=#REF!,IF(Q286=Q287,IF((J287-J286)&lt;0,1000+J287-J286-O286,J287-J286-O286),""),""),""),""),"")</f>
        <v>#REF!</v>
      </c>
      <c r="Q286" s="1" t="n">
        <v>1</v>
      </c>
      <c r="R286" s="1" t="e">
        <f aca="false">IF(#REF!&lt;&gt;#REF!,COUNTIFS($K$112:$K$1378,$K$112,#REF!,#REF!),"")</f>
        <v>#REF!</v>
      </c>
      <c r="S286" s="1" t="e">
        <f aca="false">IF(AND(#REF!&lt;&gt;#REF!,#REF!=#REF!,M286="positive",M287="negative"),1,"")</f>
        <v>#REF!</v>
      </c>
      <c r="T286" s="1" t="e">
        <f aca="false">IF(AND(#REF!=#REF!,K:K="stroke",M:M="positive",S286&lt;&gt;"1"),1,"")</f>
        <v>#REF!</v>
      </c>
      <c r="U286" s="1" t="e">
        <f aca="false">IF((AND(R286&lt;&gt;"",W286&lt;&gt;1,K:K="stroke",M:M="negative",#REF!=#REF!)),IF(W286&lt;&gt;0,"",1),"")</f>
        <v>#REF!</v>
      </c>
      <c r="V286" s="1" t="e">
        <f aca="false">IF(R286="","",(SUM(S286:U286)+W286))</f>
        <v>#REF!</v>
      </c>
      <c r="W286" s="1" t="e">
        <f aca="false">IF(#REF!&lt;&gt;#REF!,COUNTIFS($K$112:$K$1378,"up",#REF!,#REF!),"")</f>
        <v>#REF!</v>
      </c>
      <c r="X286" s="1" t="e">
        <f aca="false">IF(#REF!&lt;&gt;#REF!,COUNTIFS($K$112:$K$1378,"SRS",#REF!,#REF!),"")</f>
        <v>#REF!</v>
      </c>
      <c r="Y286" s="1" t="e">
        <f aca="false"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="5" customFormat="true" ht="15.7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customFormat="false" ht="15.75" hidden="false" customHeight="false" outlineLevel="0" collapsed="false">
      <c r="A288" s="11" t="n">
        <f aca="false">I288+(H288*60)+(G288*3600)</f>
        <v>65454</v>
      </c>
      <c r="B288" s="16" t="str">
        <f aca="false">CONCATENATE(D288,E288,F288,G288,H288,I288)</f>
        <v>20171021181054</v>
      </c>
      <c r="C288" s="11" t="str">
        <f aca="false">CONCATENATE(D288,E288,F288)</f>
        <v>20171021</v>
      </c>
      <c r="D288" s="11" t="n">
        <v>2017</v>
      </c>
      <c r="E288" s="11" t="n">
        <v>10</v>
      </c>
      <c r="F288" s="11" t="n">
        <v>21</v>
      </c>
      <c r="G288" s="11" t="n">
        <v>18</v>
      </c>
      <c r="H288" s="11" t="n">
        <v>10</v>
      </c>
      <c r="I288" s="11" t="n">
        <v>54</v>
      </c>
      <c r="J288" s="11" t="n">
        <v>830</v>
      </c>
      <c r="K288" s="17" t="s">
        <v>21</v>
      </c>
      <c r="L288" s="1" t="e">
        <f aca="false"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 t="n">
        <v>0</v>
      </c>
      <c r="P288" s="1" t="e">
        <f aca="false">IF(#REF!=#REF!,IF(K288="Stroke",IF(K289="Stroke",IF(#REF!=#REF!,IF(Q288=Q289,IF((J289-J288)&lt;0,1000+J289-J288-O288,J289-J288-O288),""),""),""),""),"")</f>
        <v>#REF!</v>
      </c>
      <c r="Q288" s="11" t="n">
        <v>1</v>
      </c>
      <c r="R288" s="1" t="e">
        <f aca="false">IF(#REF!&lt;&gt;#REF!,COUNTIFS($K$112:$K$1378,$K$112,#REF!,#REF!),"")</f>
        <v>#REF!</v>
      </c>
      <c r="S288" s="1" t="e">
        <f aca="false">IF(AND(#REF!&lt;&gt;#REF!,#REF!=#REF!,M288="positive",M289="negative"),1,"")</f>
        <v>#REF!</v>
      </c>
      <c r="T288" s="1" t="e">
        <f aca="false">IF(AND(#REF!=#REF!,K:K="stroke",M:M="positive",S288&lt;&gt;"1"),1,"")</f>
        <v>#REF!</v>
      </c>
      <c r="U288" s="1" t="e">
        <f aca="false">IF((AND(R288&lt;&gt;"",W288&lt;&gt;1,K:K="stroke",M:M="negative",#REF!=#REF!)),IF(W288&lt;&gt;0,"",1),"")</f>
        <v>#REF!</v>
      </c>
      <c r="V288" s="1" t="e">
        <f aca="false">IF(R288="","",(SUM(S288:U288)+W288))</f>
        <v>#REF!</v>
      </c>
      <c r="W288" s="1" t="e">
        <f aca="false">IF(#REF!&lt;&gt;#REF!,COUNTIFS($K$112:$K$1378,"up",#REF!,#REF!),"")</f>
        <v>#REF!</v>
      </c>
      <c r="X288" s="1" t="e">
        <f aca="false">IF(#REF!&lt;&gt;#REF!,COUNTIFS($K$112:$K$1378,"SRS",#REF!,#REF!),"")</f>
        <v>#REF!</v>
      </c>
      <c r="Y288" s="1" t="e">
        <f aca="false"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5.75" hidden="false" customHeight="false" outlineLevel="0" collapsed="false">
      <c r="A289" s="11" t="n">
        <f aca="false">I289+(H289*60)+(G289*3600)</f>
        <v>65454</v>
      </c>
      <c r="B289" s="16" t="str">
        <f aca="false">CONCATENATE(D289,E289,F289,G289,H289,I289)</f>
        <v>20171021181054</v>
      </c>
      <c r="C289" s="11" t="str">
        <f aca="false">CONCATENATE(D289,E289,F289)</f>
        <v>20171021</v>
      </c>
      <c r="D289" s="11" t="n">
        <v>2017</v>
      </c>
      <c r="E289" s="11" t="n">
        <v>10</v>
      </c>
      <c r="F289" s="11" t="n">
        <v>21</v>
      </c>
      <c r="G289" s="11" t="n">
        <v>18</v>
      </c>
      <c r="H289" s="11" t="n">
        <v>10</v>
      </c>
      <c r="I289" s="11" t="n">
        <v>54</v>
      </c>
      <c r="J289" s="11" t="n">
        <v>906</v>
      </c>
      <c r="K289" s="17" t="s">
        <v>21</v>
      </c>
      <c r="L289" s="1" t="e">
        <f aca="false"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 t="n">
        <v>0</v>
      </c>
      <c r="P289" s="1" t="e">
        <f aca="false">IF(#REF!=#REF!,IF(K289="Stroke",IF(K290="Stroke",IF(#REF!=#REF!,IF(Q289=Q290,IF((J290-J289)&lt;0,1000+J290-J289-O289,J290-J289-O289),""),""),""),""),"")</f>
        <v>#REF!</v>
      </c>
      <c r="Q289" s="11" t="n">
        <v>1</v>
      </c>
      <c r="R289" s="1" t="e">
        <f aca="false">IF(#REF!&lt;&gt;#REF!,COUNTIFS($K$112:$K$1378,$K$112,#REF!,#REF!),"")</f>
        <v>#REF!</v>
      </c>
      <c r="S289" s="1" t="e">
        <f aca="false">IF(AND(#REF!&lt;&gt;#REF!,#REF!=#REF!,M289="positive",M290="negative"),1,"")</f>
        <v>#REF!</v>
      </c>
      <c r="T289" s="1" t="e">
        <f aca="false">IF(AND(#REF!=#REF!,K:K="stroke",M:M="positive",S289&lt;&gt;"1"),1,"")</f>
        <v>#REF!</v>
      </c>
      <c r="U289" s="1" t="e">
        <f aca="false">IF((AND(R289&lt;&gt;"",W289&lt;&gt;1,K:K="stroke",M:M="negative",#REF!=#REF!)),IF(W289&lt;&gt;0,"",1),"")</f>
        <v>#REF!</v>
      </c>
      <c r="V289" s="1" t="e">
        <f aca="false">IF(R289="","",(SUM(S289:U289)+W289))</f>
        <v>#REF!</v>
      </c>
      <c r="W289" s="1" t="e">
        <f aca="false">IF(#REF!&lt;&gt;#REF!,COUNTIFS($K$112:$K$1378,"up",#REF!,#REF!),"")</f>
        <v>#REF!</v>
      </c>
      <c r="X289" s="1" t="e">
        <f aca="false">IF(#REF!&lt;&gt;#REF!,COUNTIFS($K$112:$K$1378,"SRS",#REF!,#REF!),"")</f>
        <v>#REF!</v>
      </c>
      <c r="Y289" s="1" t="e">
        <f aca="false"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5.75" hidden="false" customHeight="false" outlineLevel="0" collapsed="false">
      <c r="A290" s="11" t="n">
        <f aca="false">I290+(H290*60)+(G290*3600)</f>
        <v>65455</v>
      </c>
      <c r="B290" s="16" t="str">
        <f aca="false">CONCATENATE(D290,E290,F290,G290,H290,I290)</f>
        <v>20171021181055</v>
      </c>
      <c r="C290" s="11" t="str">
        <f aca="false">CONCATENATE(D290,E290,F290)</f>
        <v>20171021</v>
      </c>
      <c r="D290" s="11" t="n">
        <v>2017</v>
      </c>
      <c r="E290" s="11" t="n">
        <v>10</v>
      </c>
      <c r="F290" s="11" t="n">
        <v>21</v>
      </c>
      <c r="G290" s="11" t="n">
        <v>18</v>
      </c>
      <c r="H290" s="11" t="n">
        <v>10</v>
      </c>
      <c r="I290" s="11" t="n">
        <v>55</v>
      </c>
      <c r="J290" s="11" t="n">
        <v>99</v>
      </c>
      <c r="K290" s="17" t="s">
        <v>21</v>
      </c>
      <c r="L290" s="1" t="e">
        <f aca="false"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 t="n">
        <v>0</v>
      </c>
      <c r="P290" s="1" t="e">
        <f aca="false">IF(#REF!=#REF!,IF(K290="Stroke",IF(K291="Stroke",IF(#REF!=#REF!,IF(Q290=Q291,IF((J291-J290)&lt;0,1000+J291-J290-O290,J291-J290-O290),""),""),""),""),"")</f>
        <v>#REF!</v>
      </c>
      <c r="Q290" s="11" t="n">
        <v>1</v>
      </c>
      <c r="R290" s="1" t="e">
        <f aca="false">IF(#REF!&lt;&gt;#REF!,COUNTIFS($K$112:$K$1378,$K$112,#REF!,#REF!),"")</f>
        <v>#REF!</v>
      </c>
      <c r="S290" s="1" t="e">
        <f aca="false">IF(AND(#REF!&lt;&gt;#REF!,#REF!=#REF!,M290="positive",M291="negative"),1,"")</f>
        <v>#REF!</v>
      </c>
      <c r="T290" s="1" t="e">
        <f aca="false">IF(AND(#REF!=#REF!,K:K="stroke",M:M="positive",S290&lt;&gt;"1"),1,"")</f>
        <v>#REF!</v>
      </c>
      <c r="U290" s="1" t="e">
        <f aca="false">IF((AND(R290&lt;&gt;"",W290&lt;&gt;1,K:K="stroke",M:M="negative",#REF!=#REF!)),IF(W290&lt;&gt;0,"",1),"")</f>
        <v>#REF!</v>
      </c>
      <c r="V290" s="1" t="e">
        <f aca="false">IF(R290="","",(SUM(S290:U290)+W290))</f>
        <v>#REF!</v>
      </c>
      <c r="W290" s="1" t="e">
        <f aca="false">IF(#REF!&lt;&gt;#REF!,COUNTIFS($K$112:$K$1378,"up",#REF!,#REF!),"")</f>
        <v>#REF!</v>
      </c>
      <c r="X290" s="1" t="e">
        <f aca="false">IF(#REF!&lt;&gt;#REF!,COUNTIFS($K$112:$K$1378,"SRS",#REF!,#REF!),"")</f>
        <v>#REF!</v>
      </c>
      <c r="Y290" s="1" t="e">
        <f aca="false"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5.7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18" t="s">
        <v>17</v>
      </c>
      <c r="L291" s="5" t="e">
        <f aca="false">IF(#REF!=#REF!,IF(K291="Stroke",IF(K292="Stroke",IF((J292-J291)&lt;0,1000+J292-J291,J292-J291),""),""),"")</f>
        <v>#REF!</v>
      </c>
      <c r="M291" s="18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.7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customFormat="false" ht="15.75" hidden="false" customHeight="false" outlineLevel="0" collapsed="false">
      <c r="A293" s="11" t="n">
        <f aca="false">I293+(H293*60)+(G293*3600)</f>
        <v>66745</v>
      </c>
      <c r="B293" s="16" t="str">
        <f aca="false">CONCATENATE(D293,E293,F293,G293,H293,I293)</f>
        <v>20171021183225</v>
      </c>
      <c r="C293" s="1" t="str">
        <f aca="false">CONCATENATE(D293,E293,F293)</f>
        <v>20171021</v>
      </c>
      <c r="D293" s="1" t="n">
        <v>2017</v>
      </c>
      <c r="E293" s="1" t="n">
        <v>10</v>
      </c>
      <c r="F293" s="1" t="n">
        <v>21</v>
      </c>
      <c r="G293" s="1" t="n">
        <v>18</v>
      </c>
      <c r="H293" s="1" t="n">
        <v>32</v>
      </c>
      <c r="I293" s="11" t="n">
        <v>25</v>
      </c>
      <c r="J293" s="11" t="n">
        <v>988</v>
      </c>
      <c r="K293" s="11" t="s">
        <v>16</v>
      </c>
      <c r="L293" s="1" t="e">
        <f aca="false">IF(#REF!=#REF!,IF(K293="Stroke",IF(K294="Stroke",IF((J294-J293)&lt;0,1000+J294-J293,J294-J293),""),""),"")</f>
        <v>#REF!</v>
      </c>
      <c r="M293" s="11"/>
      <c r="N293" s="1" t="s">
        <v>2</v>
      </c>
      <c r="O293" s="11" t="n">
        <v>0</v>
      </c>
      <c r="P293" s="1" t="e">
        <f aca="false">IF(#REF!=#REF!,IF(K293="Stroke",IF(K294="Stroke",IF(#REF!=#REF!,IF(Q293=Q294,IF((J294-J293)&lt;0,1000+J294-J293-O293,J294-J293-O293),""),""),""),""),"")</f>
        <v>#REF!</v>
      </c>
      <c r="Q293" s="11" t="n">
        <v>1</v>
      </c>
      <c r="R293" s="1" t="e">
        <f aca="false">IF(#REF!&lt;&gt;#REF!,COUNTIFS($K$112:$K$1378,$K$112,#REF!,#REF!),"")</f>
        <v>#REF!</v>
      </c>
      <c r="S293" s="1" t="e">
        <f aca="false">IF(AND(#REF!&lt;&gt;#REF!,#REF!=#REF!,M293="positive",M294="negative"),1,"")</f>
        <v>#REF!</v>
      </c>
      <c r="T293" s="1" t="e">
        <f aca="false">IF(AND(#REF!=#REF!,K:K="stroke",M:M="positive",S293&lt;&gt;"1"),1,"")</f>
        <v>#REF!</v>
      </c>
      <c r="U293" s="1" t="e">
        <f aca="false">IF((AND(R293&lt;&gt;"",W293&lt;&gt;1,K:K="stroke",M:M="negative",#REF!=#REF!)),IF(W293&lt;&gt;0,"",1),"")</f>
        <v>#REF!</v>
      </c>
      <c r="V293" s="1" t="e">
        <f aca="false">IF(R293="","",(SUM(S293:U293)+W293))</f>
        <v>#REF!</v>
      </c>
      <c r="W293" s="1" t="e">
        <f aca="false">IF(#REF!&lt;&gt;#REF!,COUNTIFS($K$112:$K$1378,"up",#REF!,#REF!),"")</f>
        <v>#REF!</v>
      </c>
      <c r="X293" s="1" t="e">
        <f aca="false">IF(#REF!&lt;&gt;#REF!,COUNTIFS($K$112:$K$1378,"SRS",#REF!,#REF!),"")</f>
        <v>#REF!</v>
      </c>
      <c r="Y293" s="1" t="e">
        <f aca="false"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5.75" hidden="false" customHeight="false" outlineLevel="0" collapsed="false">
      <c r="A294" s="1" t="n">
        <f aca="false">I294+(H294*60)+(G294*3600)</f>
        <v>66746</v>
      </c>
      <c r="B294" s="2" t="str">
        <f aca="false">CONCATENATE(D294,E294,F294,G294,H294,I294)</f>
        <v>20171021183226</v>
      </c>
      <c r="C294" s="1" t="str">
        <f aca="false">CONCATENATE(D294,E294,F294)</f>
        <v>20171021</v>
      </c>
      <c r="D294" s="1" t="n">
        <v>2017</v>
      </c>
      <c r="E294" s="1" t="n">
        <v>10</v>
      </c>
      <c r="F294" s="1" t="n">
        <v>21</v>
      </c>
      <c r="G294" s="1" t="n">
        <v>18</v>
      </c>
      <c r="H294" s="1" t="n">
        <v>32</v>
      </c>
      <c r="I294" s="1" t="n">
        <v>26</v>
      </c>
      <c r="J294" s="1" t="n">
        <v>16</v>
      </c>
      <c r="K294" s="1" t="s">
        <v>11</v>
      </c>
      <c r="L294" s="1" t="e">
        <f aca="false"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 t="n">
        <v>11</v>
      </c>
      <c r="P294" s="1" t="e">
        <f aca="false">IF(#REF!=#REF!,IF(K294="Stroke",IF(K295="Stroke",IF(#REF!=#REF!,IF(Q294=Q295,IF((J295-J294)&lt;0,1000+J295-J294-O294,J295-J294-O294),""),""),""),""),"")</f>
        <v>#REF!</v>
      </c>
      <c r="Q294" s="1" t="n">
        <v>1</v>
      </c>
      <c r="R294" s="1" t="e">
        <f aca="false">IF(#REF!&lt;&gt;#REF!,COUNTIFS($K$112:$K$1378,$K$112,#REF!,#REF!),"")</f>
        <v>#REF!</v>
      </c>
      <c r="S294" s="1" t="e">
        <f aca="false">IF(AND(#REF!&lt;&gt;#REF!,#REF!=#REF!,M294="positive",M295="negative"),1,"")</f>
        <v>#REF!</v>
      </c>
      <c r="T294" s="1" t="e">
        <f aca="false">IF(AND(#REF!=#REF!,K:K="stroke",M:M="positive",S294&lt;&gt;"1"),1,"")</f>
        <v>#REF!</v>
      </c>
      <c r="U294" s="1" t="e">
        <f aca="false">IF((AND(R294&lt;&gt;"",W294&lt;&gt;1,K:K="stroke",M:M="negative",#REF!=#REF!)),IF(W294&lt;&gt;0,"",1),"")</f>
        <v>#REF!</v>
      </c>
      <c r="V294" s="1" t="e">
        <f aca="false">IF(R294="","",(SUM(S294:U294)+W294))</f>
        <v>#REF!</v>
      </c>
      <c r="W294" s="1" t="e">
        <f aca="false">IF(#REF!&lt;&gt;#REF!,COUNTIFS($K$112:$K$1378,"up",#REF!,#REF!),"")</f>
        <v>#REF!</v>
      </c>
      <c r="X294" s="1" t="e">
        <f aca="false">IF(#REF!&lt;&gt;#REF!,COUNTIFS($K$112:$K$1378,"SRS",#REF!,#REF!),"")</f>
        <v>#REF!</v>
      </c>
      <c r="Y294" s="1" t="e">
        <f aca="false">IF(R294&lt;&gt;"",IF(R294=1,"",COUNTIFS($O$112:$O$1378,"&gt;40",#REF!,#REF!)),"")</f>
        <v>#REF!</v>
      </c>
    </row>
    <row r="295" customFormat="false" ht="15.75" hidden="false" customHeight="false" outlineLevel="0" collapsed="false">
      <c r="A295" s="1" t="n">
        <f aca="false">I295+(H295*60)+(G295*3600)</f>
        <v>66746</v>
      </c>
      <c r="B295" s="2" t="str">
        <f aca="false">CONCATENATE(D295,E295,F295,G295,H295,I295)</f>
        <v>20171021183226</v>
      </c>
      <c r="C295" s="1" t="str">
        <f aca="false">CONCATENATE(D295,E295,F295)</f>
        <v>20171021</v>
      </c>
      <c r="D295" s="1" t="n">
        <v>2017</v>
      </c>
      <c r="E295" s="1" t="n">
        <v>10</v>
      </c>
      <c r="F295" s="1" t="n">
        <v>21</v>
      </c>
      <c r="G295" s="1" t="n">
        <v>18</v>
      </c>
      <c r="H295" s="1" t="n">
        <v>32</v>
      </c>
      <c r="I295" s="1" t="n">
        <v>26</v>
      </c>
      <c r="J295" s="1" t="n">
        <v>38</v>
      </c>
      <c r="K295" s="1" t="s">
        <v>11</v>
      </c>
      <c r="L295" s="1" t="e">
        <f aca="false"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 t="n">
        <v>3</v>
      </c>
      <c r="P295" s="1" t="e">
        <f aca="false">IF(#REF!=#REF!,IF(K295="Stroke",IF(K296="Stroke",IF(#REF!=#REF!,IF(Q295=Q296,IF((J296-J295)&lt;0,1000+J296-J295-O295,J296-J295-O295),""),""),""),""),"")</f>
        <v>#REF!</v>
      </c>
      <c r="Q295" s="1" t="n">
        <v>1</v>
      </c>
      <c r="R295" s="1" t="e">
        <f aca="false">IF(#REF!&lt;&gt;#REF!,COUNTIFS($K$112:$K$1378,$K$112,#REF!,#REF!),"")</f>
        <v>#REF!</v>
      </c>
      <c r="S295" s="1" t="e">
        <f aca="false">IF(AND(#REF!&lt;&gt;#REF!,#REF!=#REF!,M295="positive",M296="negative"),1,"")</f>
        <v>#REF!</v>
      </c>
      <c r="T295" s="1" t="e">
        <f aca="false">IF(AND(#REF!=#REF!,K:K="stroke",M:M="positive",S295&lt;&gt;"1"),1,"")</f>
        <v>#REF!</v>
      </c>
      <c r="U295" s="1" t="e">
        <f aca="false">IF((AND(R295&lt;&gt;"",W295&lt;&gt;1,K:K="stroke",M:M="negative",#REF!=#REF!)),IF(W295&lt;&gt;0,"",1),"")</f>
        <v>#REF!</v>
      </c>
      <c r="V295" s="1" t="e">
        <f aca="false">IF(R295="","",(SUM(S295:U295)+W295))</f>
        <v>#REF!</v>
      </c>
      <c r="W295" s="1" t="e">
        <f aca="false">IF(#REF!&lt;&gt;#REF!,COUNTIFS($K$112:$K$1378,"up",#REF!,#REF!),"")</f>
        <v>#REF!</v>
      </c>
      <c r="X295" s="1" t="e">
        <f aca="false">IF(#REF!&lt;&gt;#REF!,COUNTIFS($K$112:$K$1378,"SRS",#REF!,#REF!),"")</f>
        <v>#REF!</v>
      </c>
      <c r="Y295" s="1" t="e">
        <f aca="false">IF(R295&lt;&gt;"",IF(R295=1,"",COUNTIFS($O$112:$O$1378,"&gt;40",#REF!,#REF!)),"")</f>
        <v>#REF!</v>
      </c>
    </row>
    <row r="296" customFormat="false" ht="15.75" hidden="false" customHeight="false" outlineLevel="0" collapsed="false">
      <c r="A296" s="1" t="n">
        <f aca="false">I296+(H296*60)+(G296*3600)</f>
        <v>66746</v>
      </c>
      <c r="B296" s="2" t="str">
        <f aca="false">CONCATENATE(D296,E296,F296,G296,H296,I296)</f>
        <v>20171021183226</v>
      </c>
      <c r="C296" s="1" t="str">
        <f aca="false">CONCATENATE(D296,E296,F296)</f>
        <v>20171021</v>
      </c>
      <c r="D296" s="1" t="n">
        <v>2017</v>
      </c>
      <c r="E296" s="1" t="n">
        <v>10</v>
      </c>
      <c r="F296" s="1" t="n">
        <v>21</v>
      </c>
      <c r="G296" s="1" t="n">
        <v>18</v>
      </c>
      <c r="H296" s="1" t="n">
        <v>32</v>
      </c>
      <c r="I296" s="1" t="n">
        <v>26</v>
      </c>
      <c r="J296" s="1" t="n">
        <v>50</v>
      </c>
      <c r="K296" s="1" t="s">
        <v>11</v>
      </c>
      <c r="L296" s="1" t="e">
        <f aca="false"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 t="n">
        <v>13</v>
      </c>
      <c r="P296" s="1" t="e">
        <f aca="false">IF(#REF!=#REF!,IF(K296="Stroke",IF(K297="Stroke",IF(#REF!=#REF!,IF(Q296=Q297,IF((J297-J296)&lt;0,1000+J297-J296-O296,J297-J296-O296),""),""),""),""),"")</f>
        <v>#REF!</v>
      </c>
      <c r="Q296" s="1" t="n">
        <v>1</v>
      </c>
      <c r="R296" s="1" t="e">
        <f aca="false">IF(#REF!&lt;&gt;#REF!,COUNTIFS($K$112:$K$1378,$K$112,#REF!,#REF!),"")</f>
        <v>#REF!</v>
      </c>
      <c r="S296" s="1" t="e">
        <f aca="false">IF(AND(#REF!&lt;&gt;#REF!,#REF!=#REF!,M296="positive",M297="negative"),1,"")</f>
        <v>#REF!</v>
      </c>
      <c r="T296" s="1" t="e">
        <f aca="false">IF(AND(#REF!=#REF!,K:K="stroke",M:M="positive",S296&lt;&gt;"1"),1,"")</f>
        <v>#REF!</v>
      </c>
      <c r="U296" s="1" t="e">
        <f aca="false">IF((AND(R296&lt;&gt;"",W296&lt;&gt;1,K:K="stroke",M:M="negative",#REF!=#REF!)),IF(W296&lt;&gt;0,"",1),"")</f>
        <v>#REF!</v>
      </c>
      <c r="V296" s="1" t="e">
        <f aca="false">IF(R296="","",(SUM(S296:U296)+W296))</f>
        <v>#REF!</v>
      </c>
      <c r="W296" s="1" t="e">
        <f aca="false">IF(#REF!&lt;&gt;#REF!,COUNTIFS($K$112:$K$1378,"up",#REF!,#REF!),"")</f>
        <v>#REF!</v>
      </c>
      <c r="X296" s="1" t="e">
        <f aca="false">IF(#REF!&lt;&gt;#REF!,COUNTIFS($K$112:$K$1378,"SRS",#REF!,#REF!),"")</f>
        <v>#REF!</v>
      </c>
      <c r="Y296" s="1" t="e">
        <f aca="false">IF(R296&lt;&gt;"",IF(R296=1,"",COUNTIFS($O$112:$O$1378,"&gt;40",#REF!,#REF!)),"")</f>
        <v>#REF!</v>
      </c>
    </row>
    <row r="297" customFormat="false" ht="15.75" hidden="false" customHeight="false" outlineLevel="0" collapsed="false">
      <c r="A297" s="1" t="n">
        <f aca="false">I297+(H297*60)+(G297*3600)</f>
        <v>66746</v>
      </c>
      <c r="B297" s="2" t="str">
        <f aca="false">CONCATENATE(D297,E297,F297,G297,H297,I297)</f>
        <v>20171021183226</v>
      </c>
      <c r="C297" s="1" t="str">
        <f aca="false">CONCATENATE(D297,E297,F297)</f>
        <v>20171021</v>
      </c>
      <c r="D297" s="1" t="n">
        <v>2017</v>
      </c>
      <c r="E297" s="1" t="n">
        <v>10</v>
      </c>
      <c r="F297" s="1" t="n">
        <v>21</v>
      </c>
      <c r="G297" s="1" t="n">
        <v>18</v>
      </c>
      <c r="H297" s="1" t="n">
        <v>32</v>
      </c>
      <c r="I297" s="1" t="n">
        <v>26</v>
      </c>
      <c r="J297" s="1" t="n">
        <v>108</v>
      </c>
      <c r="K297" s="1" t="s">
        <v>11</v>
      </c>
      <c r="L297" s="1" t="e">
        <f aca="false"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 t="n">
        <v>151</v>
      </c>
      <c r="P297" s="1" t="e">
        <f aca="false">IF(#REF!=#REF!,IF(K297="Stroke",IF(K298="Stroke",IF(#REF!=#REF!,IF(Q297=Q298,IF((J298-J297)&lt;0,1000+J298-J297-O297,J298-J297-O297),""),""),""),""),"")</f>
        <v>#REF!</v>
      </c>
      <c r="Q297" s="1" t="n">
        <v>1</v>
      </c>
      <c r="R297" s="1" t="e">
        <f aca="false">IF(#REF!&lt;&gt;#REF!,COUNTIFS($K$112:$K$1378,$K$112,#REF!,#REF!),"")</f>
        <v>#REF!</v>
      </c>
      <c r="S297" s="1" t="e">
        <f aca="false">IF(AND(#REF!&lt;&gt;#REF!,#REF!=#REF!,M297="positive",M298="negative"),1,"")</f>
        <v>#REF!</v>
      </c>
      <c r="T297" s="1" t="e">
        <f aca="false">IF(AND(#REF!=#REF!,K:K="stroke",M:M="positive",S297&lt;&gt;"1"),1,"")</f>
        <v>#REF!</v>
      </c>
      <c r="U297" s="1" t="e">
        <f aca="false">IF((AND(R297&lt;&gt;"",W297&lt;&gt;1,K:K="stroke",M:M="negative",#REF!=#REF!)),IF(W297&lt;&gt;0,"",1),"")</f>
        <v>#REF!</v>
      </c>
      <c r="V297" s="1" t="e">
        <f aca="false">IF(R297="","",(SUM(S297:U297)+W297))</f>
        <v>#REF!</v>
      </c>
      <c r="W297" s="1" t="e">
        <f aca="false">IF(#REF!&lt;&gt;#REF!,COUNTIFS($K$112:$K$1378,"up",#REF!,#REF!),"")</f>
        <v>#REF!</v>
      </c>
      <c r="X297" s="1" t="e">
        <f aca="false">IF(#REF!&lt;&gt;#REF!,COUNTIFS($K$112:$K$1378,"SRS",#REF!,#REF!),"")</f>
        <v>#REF!</v>
      </c>
      <c r="Y297" s="1" t="e">
        <f aca="false">IF(R297&lt;&gt;"",IF(R297=1,"",COUNTIFS($O$112:$O$1378,"&gt;40",#REF!,#REF!)),"")</f>
        <v>#REF!</v>
      </c>
    </row>
    <row r="298" customFormat="false" ht="15.75" hidden="false" customHeight="false" outlineLevel="0" collapsed="false">
      <c r="A298" s="1" t="n">
        <f aca="false">I298+(H298*60)+(G298*3600)</f>
        <v>66746</v>
      </c>
      <c r="B298" s="2" t="str">
        <f aca="false">CONCATENATE(D298,E298,F298,G298,H298,I298)</f>
        <v>20171021183226</v>
      </c>
      <c r="C298" s="1" t="str">
        <f aca="false">CONCATENATE(D298,E298,F298)</f>
        <v>20171021</v>
      </c>
      <c r="D298" s="1" t="n">
        <v>2017</v>
      </c>
      <c r="E298" s="1" t="n">
        <v>10</v>
      </c>
      <c r="F298" s="1" t="n">
        <v>21</v>
      </c>
      <c r="G298" s="1" t="n">
        <v>18</v>
      </c>
      <c r="H298" s="1" t="n">
        <v>32</v>
      </c>
      <c r="I298" s="1" t="n">
        <v>26</v>
      </c>
      <c r="J298" s="1" t="n">
        <v>123</v>
      </c>
      <c r="K298" s="1" t="s">
        <v>4</v>
      </c>
      <c r="L298" s="1" t="e">
        <f aca="false"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 t="n">
        <v>0</v>
      </c>
      <c r="P298" s="1" t="e">
        <f aca="false">IF(#REF!=#REF!,IF(K298="Stroke",IF(K299="Stroke",IF(#REF!=#REF!,IF(Q298=Q299,IF((J299-J298)&lt;0,1000+J299-J298-O298,J299-J298-O298),""),""),""),""),"")</f>
        <v>#REF!</v>
      </c>
      <c r="Q298" s="1" t="n">
        <v>1</v>
      </c>
      <c r="R298" s="1" t="e">
        <f aca="false">IF(#REF!&lt;&gt;#REF!,COUNTIFS($K$112:$K$1378,$K$112,#REF!,#REF!),"")</f>
        <v>#REF!</v>
      </c>
      <c r="S298" s="1" t="e">
        <f aca="false">IF(AND(#REF!&lt;&gt;#REF!,#REF!=#REF!,M298="positive",M299="negative"),1,"")</f>
        <v>#REF!</v>
      </c>
      <c r="T298" s="1" t="e">
        <f aca="false">IF(AND(#REF!=#REF!,K:K="stroke",M:M="positive",S298&lt;&gt;"1"),1,"")</f>
        <v>#REF!</v>
      </c>
      <c r="U298" s="1" t="e">
        <f aca="false">IF((AND(R298&lt;&gt;"",W298&lt;&gt;1,K:K="stroke",M:M="negative",#REF!=#REF!)),IF(W298&lt;&gt;0,"",1),"")</f>
        <v>#REF!</v>
      </c>
      <c r="V298" s="1" t="e">
        <f aca="false">IF(R298="","",(SUM(S298:U298)+W298))</f>
        <v>#REF!</v>
      </c>
      <c r="W298" s="1" t="e">
        <f aca="false">IF(#REF!&lt;&gt;#REF!,COUNTIFS($K$112:$K$1378,"up",#REF!,#REF!),"")</f>
        <v>#REF!</v>
      </c>
      <c r="X298" s="1" t="e">
        <f aca="false">IF(#REF!&lt;&gt;#REF!,COUNTIFS($K$112:$K$1378,"SRS",#REF!,#REF!),"")</f>
        <v>#REF!</v>
      </c>
      <c r="Y298" s="1" t="e">
        <f aca="false">IF(R298&lt;&gt;"",IF(R298=1,"",COUNTIFS($O$112:$O$1378,"&gt;40",#REF!,#REF!)),"")</f>
        <v>#REF!</v>
      </c>
    </row>
    <row r="299" customFormat="false" ht="15.75" hidden="false" customHeight="false" outlineLevel="0" collapsed="false">
      <c r="A299" s="1" t="n">
        <f aca="false">I299+(H299*60)+(G299*3600)</f>
        <v>66746</v>
      </c>
      <c r="B299" s="2" t="str">
        <f aca="false">CONCATENATE(D299,E299,F299,G299,H299,I299)</f>
        <v>20171021183226</v>
      </c>
      <c r="C299" s="1" t="str">
        <f aca="false">CONCATENATE(D299,E299,F299)</f>
        <v>20171021</v>
      </c>
      <c r="D299" s="1" t="n">
        <v>2017</v>
      </c>
      <c r="E299" s="1" t="n">
        <v>10</v>
      </c>
      <c r="F299" s="1" t="n">
        <v>21</v>
      </c>
      <c r="G299" s="1" t="n">
        <v>18</v>
      </c>
      <c r="H299" s="1" t="n">
        <v>32</v>
      </c>
      <c r="I299" s="1" t="n">
        <v>26</v>
      </c>
      <c r="J299" s="1" t="n">
        <v>154</v>
      </c>
      <c r="K299" s="1" t="s">
        <v>4</v>
      </c>
      <c r="L299" s="1" t="e">
        <f aca="false"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 t="n">
        <v>0</v>
      </c>
      <c r="P299" s="1" t="e">
        <f aca="false">IF(#REF!=#REF!,IF(K299="Stroke",IF(K300="Stroke",IF(#REF!=#REF!,IF(Q299=Q300,IF((J300-J299)&lt;0,1000+J300-J299-O299,J300-J299-O299),""),""),""),""),"")</f>
        <v>#REF!</v>
      </c>
      <c r="Q299" s="1" t="n">
        <v>1</v>
      </c>
      <c r="R299" s="1" t="e">
        <f aca="false">IF(#REF!&lt;&gt;#REF!,COUNTIFS($K$112:$K$1378,$K$112,#REF!,#REF!),"")</f>
        <v>#REF!</v>
      </c>
      <c r="S299" s="1" t="e">
        <f aca="false">IF(AND(#REF!&lt;&gt;#REF!,#REF!=#REF!,M299="positive",M300="negative"),1,"")</f>
        <v>#REF!</v>
      </c>
      <c r="T299" s="1" t="e">
        <f aca="false">IF(AND(#REF!=#REF!,K:K="stroke",M:M="positive",S299&lt;&gt;"1"),1,"")</f>
        <v>#REF!</v>
      </c>
      <c r="U299" s="1" t="e">
        <f aca="false">IF((AND(R299&lt;&gt;"",W299&lt;&gt;1,K:K="stroke",M:M="negative",#REF!=#REF!)),IF(W299&lt;&gt;0,"",1),"")</f>
        <v>#REF!</v>
      </c>
      <c r="V299" s="1" t="e">
        <f aca="false">IF(R299="","",(SUM(S299:U299)+W299))</f>
        <v>#REF!</v>
      </c>
      <c r="W299" s="1" t="e">
        <f aca="false">IF(#REF!&lt;&gt;#REF!,COUNTIFS($K$112:$K$1378,"up",#REF!,#REF!),"")</f>
        <v>#REF!</v>
      </c>
      <c r="X299" s="1" t="e">
        <f aca="false">IF(#REF!&lt;&gt;#REF!,COUNTIFS($K$112:$K$1378,"SRS",#REF!,#REF!),"")</f>
        <v>#REF!</v>
      </c>
      <c r="Y299" s="1" t="e">
        <f aca="false">IF(R299&lt;&gt;"",IF(R299=1,"",COUNTIFS($O$112:$O$1378,"&gt;40",#REF!,#REF!)),"")</f>
        <v>#REF!</v>
      </c>
    </row>
    <row r="300" customFormat="false" ht="15.7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5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customFormat="false" ht="15.75" hidden="false" customHeight="false" outlineLevel="0" collapsed="false">
      <c r="A301" s="11" t="n">
        <f aca="false">I301+(H301*60)+(G301*3600)</f>
        <v>66882</v>
      </c>
      <c r="B301" s="16" t="str">
        <f aca="false">CONCATENATE(D301,E301,F301,G301,H301,I301)</f>
        <v>20171021183442</v>
      </c>
      <c r="C301" s="1" t="str">
        <f aca="false">CONCATENATE(D301,E301,F301)</f>
        <v>20171021</v>
      </c>
      <c r="D301" s="1" t="n">
        <v>2017</v>
      </c>
      <c r="E301" s="1" t="n">
        <v>10</v>
      </c>
      <c r="F301" s="1" t="n">
        <v>21</v>
      </c>
      <c r="G301" s="1" t="n">
        <v>18</v>
      </c>
      <c r="H301" s="1" t="n">
        <v>34</v>
      </c>
      <c r="I301" s="11" t="n">
        <v>42</v>
      </c>
      <c r="J301" s="11" t="n">
        <v>92</v>
      </c>
      <c r="K301" s="17" t="s">
        <v>21</v>
      </c>
      <c r="L301" s="1" t="e">
        <f aca="false"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 t="n">
        <v>0</v>
      </c>
      <c r="P301" s="1" t="e">
        <f aca="false">IF(#REF!=#REF!,IF(K301="Stroke",IF(K302="Stroke",IF(#REF!=#REF!,IF(Q301=Q302,IF((J302-J301)&lt;0,1000+J302-J301-O301,J302-J301-O301),""),""),""),""),"")</f>
        <v>#REF!</v>
      </c>
      <c r="Q301" s="11" t="n">
        <v>1</v>
      </c>
      <c r="R301" s="1" t="e">
        <f aca="false">IF(#REF!&lt;&gt;#REF!,COUNTIFS($K$112:$K$1378,$K$112,#REF!,#REF!),"")</f>
        <v>#REF!</v>
      </c>
      <c r="S301" s="1" t="e">
        <f aca="false">IF(AND(#REF!&lt;&gt;#REF!,#REF!=#REF!,M301="positive",M302="negative"),1,"")</f>
        <v>#REF!</v>
      </c>
      <c r="T301" s="1" t="e">
        <f aca="false">IF(AND(#REF!=#REF!,K:K="stroke",M:M="positive",S301&lt;&gt;"1"),1,"")</f>
        <v>#REF!</v>
      </c>
      <c r="U301" s="1" t="e">
        <f aca="false">IF((AND(R301&lt;&gt;"",W301&lt;&gt;1,K:K="stroke",M:M="negative",#REF!=#REF!)),IF(W301&lt;&gt;0,"",1),"")</f>
        <v>#REF!</v>
      </c>
      <c r="V301" s="1" t="e">
        <f aca="false">IF(R301="","",(SUM(S301:U301)+W301))</f>
        <v>#REF!</v>
      </c>
      <c r="W301" s="1" t="e">
        <f aca="false">IF(#REF!&lt;&gt;#REF!,COUNTIFS($K$112:$K$1378,"up",#REF!,#REF!),"")</f>
        <v>#REF!</v>
      </c>
      <c r="X301" s="1" t="e">
        <f aca="false">IF(#REF!&lt;&gt;#REF!,COUNTIFS($K$112:$K$1378,"SRS",#REF!,#REF!),"")</f>
        <v>#REF!</v>
      </c>
      <c r="Y301" s="1" t="e">
        <f aca="false"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="5" customFormat="true" ht="15.75" hidden="false" customHeight="false" outlineLevel="0" collapsed="false">
      <c r="A302" s="11" t="n">
        <f aca="false">I302+(H302*60)+(G302*3600)</f>
        <v>66882</v>
      </c>
      <c r="B302" s="16" t="str">
        <f aca="false">CONCATENATE(D302,E302,F302,G302,H302,I302)</f>
        <v>20171021183442</v>
      </c>
      <c r="C302" s="1" t="str">
        <f aca="false">CONCATENATE(D302,E302,F302)</f>
        <v>20171021</v>
      </c>
      <c r="D302" s="1" t="n">
        <v>2017</v>
      </c>
      <c r="E302" s="1" t="n">
        <v>10</v>
      </c>
      <c r="F302" s="1" t="n">
        <v>21</v>
      </c>
      <c r="G302" s="1" t="n">
        <v>18</v>
      </c>
      <c r="H302" s="1" t="n">
        <v>34</v>
      </c>
      <c r="I302" s="11" t="n">
        <v>42</v>
      </c>
      <c r="J302" s="11" t="n">
        <v>173</v>
      </c>
      <c r="K302" s="17" t="s">
        <v>21</v>
      </c>
      <c r="L302" s="1" t="e">
        <f aca="false"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 t="n">
        <v>0</v>
      </c>
      <c r="P302" s="1" t="e">
        <f aca="false">IF(#REF!=#REF!,IF(K302="Stroke",IF(K303="Stroke",IF(#REF!=#REF!,IF(Q302=Q303,IF((J303-J302)&lt;0,1000+J303-J302-O302,J303-J302-O302),""),""),""),""),"")</f>
        <v>#REF!</v>
      </c>
      <c r="Q302" s="11" t="n">
        <v>1</v>
      </c>
      <c r="R302" s="1" t="e">
        <f aca="false">IF(#REF!&lt;&gt;#REF!,COUNTIFS($K$112:$K$1378,$K$112,#REF!,#REF!),"")</f>
        <v>#REF!</v>
      </c>
      <c r="S302" s="1" t="e">
        <f aca="false">IF(AND(#REF!&lt;&gt;#REF!,#REF!=#REF!,M302="positive",M303="negative"),1,"")</f>
        <v>#REF!</v>
      </c>
      <c r="T302" s="1" t="e">
        <f aca="false">IF(AND(#REF!=#REF!,K:K="stroke",M:M="positive",S302&lt;&gt;"1"),1,"")</f>
        <v>#REF!</v>
      </c>
      <c r="U302" s="1" t="e">
        <f aca="false">IF((AND(R302&lt;&gt;"",W302&lt;&gt;1,K:K="stroke",M:M="negative",#REF!=#REF!)),IF(W302&lt;&gt;0,"",1),"")</f>
        <v>#REF!</v>
      </c>
      <c r="V302" s="1" t="e">
        <f aca="false">IF(R302="","",(SUM(S302:U302)+W302))</f>
        <v>#REF!</v>
      </c>
      <c r="W302" s="1" t="e">
        <f aca="false">IF(#REF!&lt;&gt;#REF!,COUNTIFS($K$112:$K$1378,"up",#REF!,#REF!),"")</f>
        <v>#REF!</v>
      </c>
      <c r="X302" s="1" t="e">
        <f aca="false">IF(#REF!&lt;&gt;#REF!,COUNTIFS($K$112:$K$1378,"SRS",#REF!,#REF!),"")</f>
        <v>#REF!</v>
      </c>
      <c r="Y302" s="1" t="e">
        <f aca="false"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="5" customFormat="true" ht="15.75" hidden="false" customHeight="false" outlineLevel="0" collapsed="false">
      <c r="A303" s="11" t="n">
        <f aca="false">I303+(H303*60)+(G303*3600)</f>
        <v>66882</v>
      </c>
      <c r="B303" s="16" t="str">
        <f aca="false">CONCATENATE(D303,E303,F303,G303,H303,I303)</f>
        <v>20171021183442</v>
      </c>
      <c r="C303" s="1" t="str">
        <f aca="false">CONCATENATE(D303,E303,F303)</f>
        <v>20171021</v>
      </c>
      <c r="D303" s="1" t="n">
        <v>2017</v>
      </c>
      <c r="E303" s="1" t="n">
        <v>10</v>
      </c>
      <c r="F303" s="1" t="n">
        <v>21</v>
      </c>
      <c r="G303" s="1" t="n">
        <v>18</v>
      </c>
      <c r="H303" s="1" t="n">
        <v>34</v>
      </c>
      <c r="I303" s="11" t="n">
        <v>42</v>
      </c>
      <c r="J303" s="11" t="n">
        <v>216</v>
      </c>
      <c r="K303" s="17" t="s">
        <v>21</v>
      </c>
      <c r="L303" s="1" t="e">
        <f aca="false"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 t="n">
        <v>0</v>
      </c>
      <c r="P303" s="1" t="e">
        <f aca="false">IF(#REF!=#REF!,IF(K303="Stroke",IF(K304="Stroke",IF(#REF!=#REF!,IF(Q303=Q304,IF((J304-J303)&lt;0,1000+J304-J303-O303,J304-J303-O303),""),""),""),""),"")</f>
        <v>#REF!</v>
      </c>
      <c r="Q303" s="11" t="n">
        <v>1</v>
      </c>
      <c r="R303" s="1" t="e">
        <f aca="false">IF(#REF!&lt;&gt;#REF!,COUNTIFS($K$112:$K$1378,$K$112,#REF!,#REF!),"")</f>
        <v>#REF!</v>
      </c>
      <c r="S303" s="1" t="e">
        <f aca="false">IF(AND(#REF!&lt;&gt;#REF!,#REF!=#REF!,M303="positive",M304="negative"),1,"")</f>
        <v>#REF!</v>
      </c>
      <c r="T303" s="1" t="e">
        <f aca="false">IF(AND(#REF!=#REF!,K:K="stroke",M:M="positive",S303&lt;&gt;"1"),1,"")</f>
        <v>#REF!</v>
      </c>
      <c r="U303" s="1" t="e">
        <f aca="false">IF((AND(R303&lt;&gt;"",W303&lt;&gt;1,K:K="stroke",M:M="negative",#REF!=#REF!)),IF(W303&lt;&gt;0,"",1),"")</f>
        <v>#REF!</v>
      </c>
      <c r="V303" s="1" t="e">
        <f aca="false">IF(R303="","",(SUM(S303:U303)+W303))</f>
        <v>#REF!</v>
      </c>
      <c r="W303" s="1" t="e">
        <f aca="false">IF(#REF!&lt;&gt;#REF!,COUNTIFS($K$112:$K$1378,"up",#REF!,#REF!),"")</f>
        <v>#REF!</v>
      </c>
      <c r="X303" s="1" t="e">
        <f aca="false">IF(#REF!&lt;&gt;#REF!,COUNTIFS($K$112:$K$1378,"SRS",#REF!,#REF!),"")</f>
        <v>#REF!</v>
      </c>
      <c r="Y303" s="1" t="e">
        <f aca="false"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5.75" hidden="false" customHeight="false" outlineLevel="0" collapsed="false">
      <c r="A304" s="11" t="n">
        <f aca="false">I304+(H304*60)+(G304*3600)</f>
        <v>66882</v>
      </c>
      <c r="B304" s="16" t="str">
        <f aca="false">CONCATENATE(D304,E304,F304,G304,H304,I304)</f>
        <v>20171021183442</v>
      </c>
      <c r="C304" s="1" t="str">
        <f aca="false">CONCATENATE(D304,E304,F304)</f>
        <v>20171021</v>
      </c>
      <c r="D304" s="1" t="n">
        <v>2017</v>
      </c>
      <c r="E304" s="1" t="n">
        <v>10</v>
      </c>
      <c r="F304" s="1" t="n">
        <v>21</v>
      </c>
      <c r="G304" s="1" t="n">
        <v>18</v>
      </c>
      <c r="H304" s="1" t="n">
        <v>34</v>
      </c>
      <c r="I304" s="11" t="n">
        <v>42</v>
      </c>
      <c r="J304" s="11" t="n">
        <v>241</v>
      </c>
      <c r="K304" s="17" t="s">
        <v>21</v>
      </c>
      <c r="L304" s="1" t="e">
        <f aca="false"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 t="n">
        <v>0</v>
      </c>
      <c r="P304" s="1" t="e">
        <f aca="false">IF(#REF!=#REF!,IF(K304="Stroke",IF(K305="Stroke",IF(#REF!=#REF!,IF(Q304=Q305,IF((J305-J304)&lt;0,1000+J305-J304-O304,J305-J304-O304),""),""),""),""),"")</f>
        <v>#REF!</v>
      </c>
      <c r="Q304" s="11" t="n">
        <v>1</v>
      </c>
      <c r="R304" s="1" t="e">
        <f aca="false">IF(#REF!&lt;&gt;#REF!,COUNTIFS($K$112:$K$1378,$K$112,#REF!,#REF!),"")</f>
        <v>#REF!</v>
      </c>
      <c r="S304" s="1" t="e">
        <f aca="false">IF(AND(#REF!&lt;&gt;#REF!,#REF!=#REF!,M304="positive",M305="negative"),1,"")</f>
        <v>#REF!</v>
      </c>
      <c r="T304" s="1" t="e">
        <f aca="false">IF(AND(#REF!=#REF!,K:K="stroke",M:M="positive",S304&lt;&gt;"1"),1,"")</f>
        <v>#REF!</v>
      </c>
      <c r="U304" s="1" t="e">
        <f aca="false">IF((AND(R304&lt;&gt;"",W304&lt;&gt;1,K:K="stroke",M:M="negative",#REF!=#REF!)),IF(W304&lt;&gt;0,"",1),"")</f>
        <v>#REF!</v>
      </c>
      <c r="V304" s="1" t="e">
        <f aca="false">IF(R304="","",(SUM(S304:U304)+W304))</f>
        <v>#REF!</v>
      </c>
      <c r="W304" s="1" t="e">
        <f aca="false">IF(#REF!&lt;&gt;#REF!,COUNTIFS($K$112:$K$1378,"up",#REF!,#REF!),"")</f>
        <v>#REF!</v>
      </c>
      <c r="X304" s="1" t="e">
        <f aca="false">IF(#REF!&lt;&gt;#REF!,COUNTIFS($K$112:$K$1378,"SRS",#REF!,#REF!),"")</f>
        <v>#REF!</v>
      </c>
      <c r="Y304" s="1" t="e">
        <f aca="false"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5.75" hidden="false" customHeight="false" outlineLevel="0" collapsed="false">
      <c r="A305" s="11" t="n">
        <f aca="false">I305+(H305*60)+(G305*3600)</f>
        <v>66882</v>
      </c>
      <c r="B305" s="16" t="str">
        <f aca="false">CONCATENATE(D305,E305,F305,G305,H305,I305)</f>
        <v>20171021183442</v>
      </c>
      <c r="C305" s="1" t="str">
        <f aca="false">CONCATENATE(D305,E305,F305)</f>
        <v>20171021</v>
      </c>
      <c r="D305" s="1" t="n">
        <v>2017</v>
      </c>
      <c r="E305" s="1" t="n">
        <v>10</v>
      </c>
      <c r="F305" s="1" t="n">
        <v>21</v>
      </c>
      <c r="G305" s="1" t="n">
        <v>18</v>
      </c>
      <c r="H305" s="1" t="n">
        <v>34</v>
      </c>
      <c r="I305" s="11" t="n">
        <v>42</v>
      </c>
      <c r="J305" s="11" t="n">
        <v>246</v>
      </c>
      <c r="K305" s="17" t="s">
        <v>21</v>
      </c>
      <c r="L305" s="1" t="e">
        <f aca="false"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 t="n">
        <v>0</v>
      </c>
      <c r="P305" s="1" t="e">
        <f aca="false">IF(#REF!=#REF!,IF(K305="Stroke",IF(K306="Stroke",IF(#REF!=#REF!,IF(Q305=Q306,IF((J306-J305)&lt;0,1000+J306-J305-O305,J306-J305-O305),""),""),""),""),"")</f>
        <v>#REF!</v>
      </c>
      <c r="Q305" s="11" t="n">
        <v>1</v>
      </c>
      <c r="R305" s="1" t="e">
        <f aca="false">IF(#REF!&lt;&gt;#REF!,COUNTIFS($K$112:$K$1378,$K$112,#REF!,#REF!),"")</f>
        <v>#REF!</v>
      </c>
      <c r="S305" s="1" t="e">
        <f aca="false">IF(AND(#REF!&lt;&gt;#REF!,#REF!=#REF!,M305="positive",M306="negative"),1,"")</f>
        <v>#REF!</v>
      </c>
      <c r="T305" s="1" t="e">
        <f aca="false">IF(AND(#REF!=#REF!,K:K="stroke",M:M="positive",S305&lt;&gt;"1"),1,"")</f>
        <v>#REF!</v>
      </c>
      <c r="U305" s="1" t="e">
        <f aca="false">IF((AND(R305&lt;&gt;"",W305&lt;&gt;1,K:K="stroke",M:M="negative",#REF!=#REF!)),IF(W305&lt;&gt;0,"",1),"")</f>
        <v>#REF!</v>
      </c>
      <c r="V305" s="1" t="e">
        <f aca="false">IF(R305="","",(SUM(S305:U305)+W305))</f>
        <v>#REF!</v>
      </c>
      <c r="W305" s="1" t="e">
        <f aca="false">IF(#REF!&lt;&gt;#REF!,COUNTIFS($K$112:$K$1378,"up",#REF!,#REF!),"")</f>
        <v>#REF!</v>
      </c>
      <c r="X305" s="1" t="e">
        <f aca="false">IF(#REF!&lt;&gt;#REF!,COUNTIFS($K$112:$K$1378,"SRS",#REF!,#REF!),"")</f>
        <v>#REF!</v>
      </c>
      <c r="Y305" s="1" t="e">
        <f aca="false"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5.75" hidden="false" customHeight="false" outlineLevel="0" collapsed="false">
      <c r="A306" s="11" t="n">
        <f aca="false">I306+(H306*60)+(G306*3600)</f>
        <v>66882</v>
      </c>
      <c r="B306" s="16" t="str">
        <f aca="false">CONCATENATE(D306,E306,F306,G306,H306,I306)</f>
        <v>20171021183442</v>
      </c>
      <c r="C306" s="1" t="str">
        <f aca="false">CONCATENATE(D306,E306,F306)</f>
        <v>20171021</v>
      </c>
      <c r="D306" s="1" t="n">
        <v>2017</v>
      </c>
      <c r="E306" s="1" t="n">
        <v>10</v>
      </c>
      <c r="F306" s="1" t="n">
        <v>21</v>
      </c>
      <c r="G306" s="1" t="n">
        <v>18</v>
      </c>
      <c r="H306" s="1" t="n">
        <v>34</v>
      </c>
      <c r="I306" s="11" t="n">
        <v>42</v>
      </c>
      <c r="J306" s="11" t="n">
        <v>257</v>
      </c>
      <c r="K306" s="17" t="s">
        <v>21</v>
      </c>
      <c r="L306" s="1" t="e">
        <f aca="false"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 t="n">
        <v>0</v>
      </c>
      <c r="P306" s="1" t="e">
        <f aca="false">IF(#REF!=#REF!,IF(K306="Stroke",IF(K307="Stroke",IF(#REF!=#REF!,IF(Q306=Q307,IF((J307-J306)&lt;0,1000+J307-J306-O306,J307-J306-O306),""),""),""),""),"")</f>
        <v>#REF!</v>
      </c>
      <c r="Q306" s="11" t="n">
        <v>1</v>
      </c>
      <c r="R306" s="1" t="e">
        <f aca="false">IF(#REF!&lt;&gt;#REF!,COUNTIFS($K$112:$K$1378,$K$112,#REF!,#REF!),"")</f>
        <v>#REF!</v>
      </c>
      <c r="S306" s="1" t="e">
        <f aca="false">IF(AND(#REF!&lt;&gt;#REF!,#REF!=#REF!,M306="positive",M307="negative"),1,"")</f>
        <v>#REF!</v>
      </c>
      <c r="T306" s="1" t="e">
        <f aca="false">IF(AND(#REF!=#REF!,K:K="stroke",M:M="positive",S306&lt;&gt;"1"),1,"")</f>
        <v>#REF!</v>
      </c>
      <c r="U306" s="1" t="e">
        <f aca="false">IF((AND(R306&lt;&gt;"",W306&lt;&gt;1,K:K="stroke",M:M="negative",#REF!=#REF!)),IF(W306&lt;&gt;0,"",1),"")</f>
        <v>#REF!</v>
      </c>
      <c r="V306" s="1" t="e">
        <f aca="false">IF(R306="","",(SUM(S306:U306)+W306))</f>
        <v>#REF!</v>
      </c>
      <c r="W306" s="1" t="e">
        <f aca="false">IF(#REF!&lt;&gt;#REF!,COUNTIFS($K$112:$K$1378,"up",#REF!,#REF!),"")</f>
        <v>#REF!</v>
      </c>
      <c r="X306" s="1" t="e">
        <f aca="false">IF(#REF!&lt;&gt;#REF!,COUNTIFS($K$112:$K$1378,"SRS",#REF!,#REF!),"")</f>
        <v>#REF!</v>
      </c>
      <c r="Y306" s="1" t="e">
        <f aca="false"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="5" customFormat="true" ht="15.75" hidden="false" customHeight="false" outlineLevel="0" collapsed="false">
      <c r="A307" s="11" t="n">
        <f aca="false">I307+(H307*60)+(G307*3600)</f>
        <v>66882</v>
      </c>
      <c r="B307" s="16" t="str">
        <f aca="false">CONCATENATE(D307,E307,F307,G307,H307,I307)</f>
        <v>20171021183442</v>
      </c>
      <c r="C307" s="1" t="str">
        <f aca="false">CONCATENATE(D307,E307,F307)</f>
        <v>20171021</v>
      </c>
      <c r="D307" s="1" t="n">
        <v>2017</v>
      </c>
      <c r="E307" s="1" t="n">
        <v>10</v>
      </c>
      <c r="F307" s="1" t="n">
        <v>21</v>
      </c>
      <c r="G307" s="1" t="n">
        <v>18</v>
      </c>
      <c r="H307" s="1" t="n">
        <v>34</v>
      </c>
      <c r="I307" s="11" t="n">
        <v>42</v>
      </c>
      <c r="J307" s="11" t="n">
        <v>269</v>
      </c>
      <c r="K307" s="17" t="s">
        <v>21</v>
      </c>
      <c r="L307" s="1" t="e">
        <f aca="false"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 t="n">
        <v>0</v>
      </c>
      <c r="P307" s="1" t="e">
        <f aca="false">IF(#REF!=#REF!,IF(K307="Stroke",IF(K308="Stroke",IF(#REF!=#REF!,IF(Q307=Q308,IF((J308-J307)&lt;0,1000+J308-J307-O307,J308-J307-O307),""),""),""),""),"")</f>
        <v>#REF!</v>
      </c>
      <c r="Q307" s="11" t="n">
        <v>1</v>
      </c>
      <c r="R307" s="1" t="e">
        <f aca="false">IF(#REF!&lt;&gt;#REF!,COUNTIFS($K$112:$K$1378,$K$112,#REF!,#REF!),"")</f>
        <v>#REF!</v>
      </c>
      <c r="S307" s="1" t="e">
        <f aca="false">IF(AND(#REF!&lt;&gt;#REF!,#REF!=#REF!,M307="positive",M308="negative"),1,"")</f>
        <v>#REF!</v>
      </c>
      <c r="T307" s="1" t="e">
        <f aca="false">IF(AND(#REF!=#REF!,K:K="stroke",M:M="positive",S307&lt;&gt;"1"),1,"")</f>
        <v>#REF!</v>
      </c>
      <c r="U307" s="1" t="e">
        <f aca="false">IF((AND(R307&lt;&gt;"",W307&lt;&gt;1,K:K="stroke",M:M="negative",#REF!=#REF!)),IF(W307&lt;&gt;0,"",1),"")</f>
        <v>#REF!</v>
      </c>
      <c r="V307" s="1" t="e">
        <f aca="false">IF(R307="","",(SUM(S307:U307)+W307))</f>
        <v>#REF!</v>
      </c>
      <c r="W307" s="1" t="e">
        <f aca="false">IF(#REF!&lt;&gt;#REF!,COUNTIFS($K$112:$K$1378,"up",#REF!,#REF!),"")</f>
        <v>#REF!</v>
      </c>
      <c r="X307" s="1" t="e">
        <f aca="false">IF(#REF!&lt;&gt;#REF!,COUNTIFS($K$112:$K$1378,"SRS",#REF!,#REF!),"")</f>
        <v>#REF!</v>
      </c>
      <c r="Y307" s="1" t="e">
        <f aca="false"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="5" customFormat="true" ht="15.75" hidden="false" customHeight="false" outlineLevel="0" collapsed="false">
      <c r="A308" s="11" t="n">
        <f aca="false">I308+(H308*60)+(G308*3600)</f>
        <v>66882</v>
      </c>
      <c r="B308" s="16" t="str">
        <f aca="false">CONCATENATE(D308,E308,F308,G308,H308,I308)</f>
        <v>20171021183442</v>
      </c>
      <c r="C308" s="1" t="str">
        <f aca="false">CONCATENATE(D308,E308,F308)</f>
        <v>20171021</v>
      </c>
      <c r="D308" s="1" t="n">
        <v>2017</v>
      </c>
      <c r="E308" s="1" t="n">
        <v>10</v>
      </c>
      <c r="F308" s="1" t="n">
        <v>21</v>
      </c>
      <c r="G308" s="1" t="n">
        <v>18</v>
      </c>
      <c r="H308" s="1" t="n">
        <v>34</v>
      </c>
      <c r="I308" s="11" t="n">
        <v>42</v>
      </c>
      <c r="J308" s="11" t="n">
        <v>274</v>
      </c>
      <c r="K308" s="17" t="s">
        <v>21</v>
      </c>
      <c r="L308" s="1" t="e">
        <f aca="false"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 t="n">
        <v>0</v>
      </c>
      <c r="P308" s="1" t="e">
        <f aca="false">IF(#REF!=#REF!,IF(K308="Stroke",IF(K309="Stroke",IF(#REF!=#REF!,IF(Q308=Q309,IF((J309-J308)&lt;0,1000+J309-J308-O308,J309-J308-O308),""),""),""),""),"")</f>
        <v>#REF!</v>
      </c>
      <c r="Q308" s="11" t="n">
        <v>1</v>
      </c>
      <c r="R308" s="1" t="e">
        <f aca="false">IF(#REF!&lt;&gt;#REF!,COUNTIFS($K$112:$K$1378,$K$112,#REF!,#REF!),"")</f>
        <v>#REF!</v>
      </c>
      <c r="S308" s="1" t="e">
        <f aca="false">IF(AND(#REF!&lt;&gt;#REF!,#REF!=#REF!,M308="positive",M309="negative"),1,"")</f>
        <v>#REF!</v>
      </c>
      <c r="T308" s="1" t="e">
        <f aca="false">IF(AND(#REF!=#REF!,K:K="stroke",M:M="positive",S308&lt;&gt;"1"),1,"")</f>
        <v>#REF!</v>
      </c>
      <c r="U308" s="1" t="e">
        <f aca="false">IF((AND(R308&lt;&gt;"",W308&lt;&gt;1,K:K="stroke",M:M="negative",#REF!=#REF!)),IF(W308&lt;&gt;0,"",1),"")</f>
        <v>#REF!</v>
      </c>
      <c r="V308" s="1" t="e">
        <f aca="false">IF(R308="","",(SUM(S308:U308)+W308))</f>
        <v>#REF!</v>
      </c>
      <c r="W308" s="1" t="e">
        <f aca="false">IF(#REF!&lt;&gt;#REF!,COUNTIFS($K$112:$K$1378,"up",#REF!,#REF!),"")</f>
        <v>#REF!</v>
      </c>
      <c r="X308" s="1" t="e">
        <f aca="false">IF(#REF!&lt;&gt;#REF!,COUNTIFS($K$112:$K$1378,"SRS",#REF!,#REF!),"")</f>
        <v>#REF!</v>
      </c>
      <c r="Y308" s="1" t="e">
        <f aca="false"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="5" customFormat="true" ht="15.75" hidden="false" customHeight="false" outlineLevel="0" collapsed="false">
      <c r="A309" s="11" t="n">
        <f aca="false">I309+(H309*60)+(G309*3600)</f>
        <v>66882</v>
      </c>
      <c r="B309" s="16" t="str">
        <f aca="false">CONCATENATE(D309,E309,F309,G309,H309,I309)</f>
        <v>20171021183442</v>
      </c>
      <c r="C309" s="1" t="str">
        <f aca="false">CONCATENATE(D309,E309,F309)</f>
        <v>20171021</v>
      </c>
      <c r="D309" s="1" t="n">
        <v>2017</v>
      </c>
      <c r="E309" s="1" t="n">
        <v>10</v>
      </c>
      <c r="F309" s="1" t="n">
        <v>21</v>
      </c>
      <c r="G309" s="1" t="n">
        <v>18</v>
      </c>
      <c r="H309" s="1" t="n">
        <v>34</v>
      </c>
      <c r="I309" s="11" t="n">
        <v>42</v>
      </c>
      <c r="J309" s="11" t="n">
        <v>279</v>
      </c>
      <c r="K309" s="17" t="s">
        <v>21</v>
      </c>
      <c r="L309" s="1" t="e">
        <f aca="false"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 t="n">
        <v>0</v>
      </c>
      <c r="P309" s="1" t="e">
        <f aca="false">IF(#REF!=#REF!,IF(K309="Stroke",IF(K310="Stroke",IF(#REF!=#REF!,IF(Q309=Q310,IF((J310-J309)&lt;0,1000+J310-J309-O309,J310-J309-O309),""),""),""),""),"")</f>
        <v>#REF!</v>
      </c>
      <c r="Q309" s="11" t="n">
        <v>1</v>
      </c>
      <c r="R309" s="1" t="e">
        <f aca="false">IF(#REF!&lt;&gt;#REF!,COUNTIFS($K$112:$K$1378,$K$112,#REF!,#REF!),"")</f>
        <v>#REF!</v>
      </c>
      <c r="S309" s="1" t="e">
        <f aca="false">IF(AND(#REF!&lt;&gt;#REF!,#REF!=#REF!,M309="positive",M310="negative"),1,"")</f>
        <v>#REF!</v>
      </c>
      <c r="T309" s="1" t="e">
        <f aca="false">IF(AND(#REF!=#REF!,K:K="stroke",M:M="positive",S309&lt;&gt;"1"),1,"")</f>
        <v>#REF!</v>
      </c>
      <c r="U309" s="1" t="e">
        <f aca="false">IF((AND(R309&lt;&gt;"",W309&lt;&gt;1,K:K="stroke",M:M="negative",#REF!=#REF!)),IF(W309&lt;&gt;0,"",1),"")</f>
        <v>#REF!</v>
      </c>
      <c r="V309" s="1" t="e">
        <f aca="false">IF(R309="","",(SUM(S309:U309)+W309))</f>
        <v>#REF!</v>
      </c>
      <c r="W309" s="1" t="e">
        <f aca="false">IF(#REF!&lt;&gt;#REF!,COUNTIFS($K$112:$K$1378,"up",#REF!,#REF!),"")</f>
        <v>#REF!</v>
      </c>
      <c r="X309" s="1" t="e">
        <f aca="false">IF(#REF!&lt;&gt;#REF!,COUNTIFS($K$112:$K$1378,"SRS",#REF!,#REF!),"")</f>
        <v>#REF!</v>
      </c>
      <c r="Y309" s="1" t="e">
        <f aca="false"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5.75" hidden="false" customHeight="false" outlineLevel="0" collapsed="false">
      <c r="A310" s="11" t="n">
        <f aca="false">I310+(H310*60)+(G310*3600)</f>
        <v>66882</v>
      </c>
      <c r="B310" s="16" t="str">
        <f aca="false">CONCATENATE(D310,E310,F310,G310,H310,I310)</f>
        <v>20171021183442</v>
      </c>
      <c r="C310" s="19" t="str">
        <f aca="false">CONCATENATE(D310,E310,F310)</f>
        <v>20171021</v>
      </c>
      <c r="D310" s="19" t="n">
        <v>2017</v>
      </c>
      <c r="E310" s="19" t="n">
        <v>10</v>
      </c>
      <c r="F310" s="19" t="n">
        <v>21</v>
      </c>
      <c r="G310" s="19" t="n">
        <v>18</v>
      </c>
      <c r="H310" s="19" t="n">
        <v>34</v>
      </c>
      <c r="I310" s="20" t="n">
        <v>42</v>
      </c>
      <c r="J310" s="20" t="n">
        <v>281</v>
      </c>
      <c r="K310" s="21" t="s">
        <v>21</v>
      </c>
      <c r="L310" s="19" t="e">
        <f aca="false">IF(#REF!=#REF!,IF(K310="Stroke",IF(K311="Stroke",IF((J311-J310)&lt;0,1000+J311-J310,J311-J310),""),""),"")</f>
        <v>#REF!</v>
      </c>
      <c r="M310" s="20" t="s">
        <v>1</v>
      </c>
      <c r="N310" s="20" t="s">
        <v>2</v>
      </c>
      <c r="O310" s="20" t="n">
        <v>0</v>
      </c>
      <c r="P310" s="19" t="e">
        <f aca="false">IF(#REF!=#REF!,IF(K310="Stroke",IF(K311="Stroke",IF(#REF!=#REF!,IF(Q310=Q311,IF((J311-J310)&lt;0,1000+J311-J310-O310,J311-J310-O310),""),""),""),""),"")</f>
        <v>#REF!</v>
      </c>
      <c r="Q310" s="20" t="n">
        <v>1</v>
      </c>
      <c r="R310" s="1" t="e">
        <f aca="false">IF(#REF!&lt;&gt;#REF!,COUNTIFS($K$112:$K$1378,$K$112,#REF!,#REF!),"")</f>
        <v>#REF!</v>
      </c>
      <c r="S310" s="1" t="e">
        <f aca="false">IF(AND(#REF!&lt;&gt;#REF!,#REF!=#REF!,M310="positive",M311="negative"),1,"")</f>
        <v>#REF!</v>
      </c>
      <c r="T310" s="1" t="e">
        <f aca="false">IF(AND(#REF!=#REF!,K:K="stroke",M:M="positive",S310&lt;&gt;"1"),1,"")</f>
        <v>#REF!</v>
      </c>
      <c r="U310" s="1" t="e">
        <f aca="false">IF((AND(R310&lt;&gt;"",W310&lt;&gt;1,K:K="stroke",M:M="negative",#REF!=#REF!)),IF(W310&lt;&gt;0,"",1),"")</f>
        <v>#REF!</v>
      </c>
      <c r="V310" s="1" t="e">
        <f aca="false">IF(R310="","",(SUM(S310:U310)+W310))</f>
        <v>#REF!</v>
      </c>
      <c r="W310" s="1" t="e">
        <f aca="false">IF(#REF!&lt;&gt;#REF!,COUNTIFS($K$112:$K$1378,"up",#REF!,#REF!),"")</f>
        <v>#REF!</v>
      </c>
      <c r="X310" s="1" t="e">
        <f aca="false">IF(#REF!&lt;&gt;#REF!,COUNTIFS($K$112:$K$1378,"SRS",#REF!,#REF!),"")</f>
        <v>#REF!</v>
      </c>
      <c r="Y310" s="1" t="e">
        <f aca="false"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5.75" hidden="false" customHeight="false" outlineLevel="0" collapsed="false">
      <c r="A311" s="11" t="n">
        <f aca="false">I311+(H311*60)+(G311*3600)</f>
        <v>66882</v>
      </c>
      <c r="B311" s="16" t="str">
        <f aca="false">CONCATENATE(D311,E311,F311,G311,H311,I311)</f>
        <v>20171021183442</v>
      </c>
      <c r="C311" s="1" t="str">
        <f aca="false">CONCATENATE(D311,E311,F311)</f>
        <v>20171021</v>
      </c>
      <c r="D311" s="1" t="n">
        <v>2017</v>
      </c>
      <c r="E311" s="1" t="n">
        <v>10</v>
      </c>
      <c r="F311" s="1" t="n">
        <v>21</v>
      </c>
      <c r="G311" s="1" t="n">
        <v>18</v>
      </c>
      <c r="H311" s="1" t="n">
        <v>34</v>
      </c>
      <c r="I311" s="11" t="n">
        <v>42</v>
      </c>
      <c r="J311" s="11" t="n">
        <v>289</v>
      </c>
      <c r="K311" s="17" t="s">
        <v>21</v>
      </c>
      <c r="L311" s="1" t="e">
        <f aca="false"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 t="n">
        <v>0</v>
      </c>
      <c r="P311" s="1" t="e">
        <f aca="false">IF(#REF!=#REF!,IF(K311="Stroke",IF(K312="Stroke",IF(#REF!=#REF!,IF(Q311=Q312,IF((J312-J311)&lt;0,1000+J312-J311-O311,J312-J311-O311),""),""),""),""),"")</f>
        <v>#REF!</v>
      </c>
      <c r="Q311" s="11" t="n">
        <v>1</v>
      </c>
      <c r="R311" s="1" t="e">
        <f aca="false">IF(#REF!&lt;&gt;#REF!,COUNTIFS($K$112:$K$1378,$K$112,#REF!,#REF!),"")</f>
        <v>#REF!</v>
      </c>
      <c r="S311" s="1" t="e">
        <f aca="false">IF(AND(#REF!&lt;&gt;#REF!,#REF!=#REF!,M311="positive",M312="negative"),1,"")</f>
        <v>#REF!</v>
      </c>
      <c r="T311" s="1" t="e">
        <f aca="false">IF(AND(#REF!=#REF!,K:K="stroke",M:M="positive",S311&lt;&gt;"1"),1,"")</f>
        <v>#REF!</v>
      </c>
      <c r="U311" s="1" t="e">
        <f aca="false">IF((AND(R311&lt;&gt;"",W311&lt;&gt;1,K:K="stroke",M:M="negative",#REF!=#REF!)),IF(W311&lt;&gt;0,"",1),"")</f>
        <v>#REF!</v>
      </c>
      <c r="V311" s="1" t="e">
        <f aca="false">IF(R311="","",(SUM(S311:U311)+W311))</f>
        <v>#REF!</v>
      </c>
      <c r="W311" s="1" t="e">
        <f aca="false">IF(#REF!&lt;&gt;#REF!,COUNTIFS($K$112:$K$1378,"up",#REF!,#REF!),"")</f>
        <v>#REF!</v>
      </c>
      <c r="X311" s="1" t="e">
        <f aca="false">IF(#REF!&lt;&gt;#REF!,COUNTIFS($K$112:$K$1378,"SRS",#REF!,#REF!),"")</f>
        <v>#REF!</v>
      </c>
      <c r="Y311" s="1" t="e">
        <f aca="false"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5.75" hidden="false" customHeight="false" outlineLevel="0" collapsed="false">
      <c r="A312" s="11" t="n">
        <f aca="false">I312+(H312*60)+(G312*3600)</f>
        <v>66882</v>
      </c>
      <c r="B312" s="16" t="str">
        <f aca="false">CONCATENATE(D312,E312,F312,G312,H312,I312)</f>
        <v>20171021183442</v>
      </c>
      <c r="C312" s="1" t="str">
        <f aca="false">CONCATENATE(D312,E312,F312)</f>
        <v>20171021</v>
      </c>
      <c r="D312" s="1" t="n">
        <v>2017</v>
      </c>
      <c r="E312" s="1" t="n">
        <v>10</v>
      </c>
      <c r="F312" s="1" t="n">
        <v>21</v>
      </c>
      <c r="G312" s="1" t="n">
        <v>18</v>
      </c>
      <c r="H312" s="1" t="n">
        <v>34</v>
      </c>
      <c r="I312" s="11" t="n">
        <v>42</v>
      </c>
      <c r="J312" s="11" t="n">
        <v>305</v>
      </c>
      <c r="K312" s="17" t="s">
        <v>21</v>
      </c>
      <c r="L312" s="1" t="e">
        <f aca="false"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 t="n">
        <v>0</v>
      </c>
      <c r="P312" s="1" t="e">
        <f aca="false">IF(#REF!=#REF!,IF(K312="Stroke",IF(K313="Stroke",IF(#REF!=#REF!,IF(Q312=Q313,IF((J313-J312)&lt;0,1000+J313-J312-O312,J313-J312-O312),""),""),""),""),"")</f>
        <v>#REF!</v>
      </c>
      <c r="Q312" s="11" t="n">
        <v>1</v>
      </c>
      <c r="R312" s="1" t="e">
        <f aca="false">IF(#REF!&lt;&gt;#REF!,COUNTIFS($K$112:$K$1378,$K$112,#REF!,#REF!),"")</f>
        <v>#REF!</v>
      </c>
      <c r="S312" s="1" t="e">
        <f aca="false">IF(AND(#REF!&lt;&gt;#REF!,#REF!=#REF!,M312="positive",M313="negative"),1,"")</f>
        <v>#REF!</v>
      </c>
      <c r="T312" s="1" t="e">
        <f aca="false">IF(AND(#REF!=#REF!,K:K="stroke",M:M="positive",S312&lt;&gt;"1"),1,"")</f>
        <v>#REF!</v>
      </c>
      <c r="U312" s="1" t="e">
        <f aca="false">IF((AND(R312&lt;&gt;"",W312&lt;&gt;1,K:K="stroke",M:M="negative",#REF!=#REF!)),IF(W312&lt;&gt;0,"",1),"")</f>
        <v>#REF!</v>
      </c>
      <c r="V312" s="1" t="e">
        <f aca="false">IF(R312="","",(SUM(S312:U312)+W312))</f>
        <v>#REF!</v>
      </c>
      <c r="W312" s="1" t="e">
        <f aca="false">IF(#REF!&lt;&gt;#REF!,COUNTIFS($K$112:$K$1378,"up",#REF!,#REF!),"")</f>
        <v>#REF!</v>
      </c>
      <c r="X312" s="1" t="e">
        <f aca="false">IF(#REF!&lt;&gt;#REF!,COUNTIFS($K$112:$K$1378,"SRS",#REF!,#REF!),"")</f>
        <v>#REF!</v>
      </c>
      <c r="Y312" s="1" t="e">
        <f aca="false"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customFormat="false" ht="15.75" hidden="false" customHeight="false" outlineLevel="0" collapsed="false">
      <c r="A313" s="11" t="n">
        <f aca="false">I313+(H313*60)+(G313*3600)</f>
        <v>66882</v>
      </c>
      <c r="B313" s="16" t="str">
        <f aca="false">CONCATENATE(D313,E313,F313,G313,H313,I313)</f>
        <v>20171021183442</v>
      </c>
      <c r="C313" s="1" t="str">
        <f aca="false">CONCATENATE(D313,E313,F313)</f>
        <v>20171021</v>
      </c>
      <c r="D313" s="1" t="n">
        <v>2017</v>
      </c>
      <c r="E313" s="1" t="n">
        <v>10</v>
      </c>
      <c r="F313" s="1" t="n">
        <v>21</v>
      </c>
      <c r="G313" s="1" t="n">
        <v>18</v>
      </c>
      <c r="H313" s="1" t="n">
        <v>34</v>
      </c>
      <c r="I313" s="11" t="n">
        <v>42</v>
      </c>
      <c r="J313" s="11" t="n">
        <v>337</v>
      </c>
      <c r="K313" s="17" t="s">
        <v>21</v>
      </c>
      <c r="L313" s="1" t="e">
        <f aca="false"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 t="n">
        <v>0</v>
      </c>
      <c r="P313" s="1" t="e">
        <f aca="false">IF(#REF!=#REF!,IF(K313="Stroke",IF(K314="Stroke",IF(#REF!=#REF!,IF(Q313=Q314,IF((J314-J313)&lt;0,1000+J314-J313-O313,J314-J313-O313),""),""),""),""),"")</f>
        <v>#REF!</v>
      </c>
      <c r="Q313" s="11" t="n">
        <v>1</v>
      </c>
      <c r="R313" s="1" t="e">
        <f aca="false">IF(#REF!&lt;&gt;#REF!,COUNTIFS($K$112:$K$1378,$K$112,#REF!,#REF!),"")</f>
        <v>#REF!</v>
      </c>
      <c r="S313" s="1" t="e">
        <f aca="false">IF(AND(#REF!&lt;&gt;#REF!,#REF!=#REF!,M313="positive",M314="negative"),1,"")</f>
        <v>#REF!</v>
      </c>
      <c r="T313" s="1" t="e">
        <f aca="false">IF(AND(#REF!=#REF!,K:K="stroke",M:M="positive",S313&lt;&gt;"1"),1,"")</f>
        <v>#REF!</v>
      </c>
      <c r="U313" s="1" t="e">
        <f aca="false">IF((AND(R313&lt;&gt;"",W313&lt;&gt;1,K:K="stroke",M:M="negative",#REF!=#REF!)),IF(W313&lt;&gt;0,"",1),"")</f>
        <v>#REF!</v>
      </c>
      <c r="V313" s="1" t="e">
        <f aca="false">IF(R313="","",(SUM(S313:U313)+W313))</f>
        <v>#REF!</v>
      </c>
      <c r="W313" s="1" t="e">
        <f aca="false">IF(#REF!&lt;&gt;#REF!,COUNTIFS($K$112:$K$1378,"up",#REF!,#REF!),"")</f>
        <v>#REF!</v>
      </c>
      <c r="X313" s="1" t="e">
        <f aca="false">IF(#REF!&lt;&gt;#REF!,COUNTIFS($K$112:$K$1378,"SRS",#REF!,#REF!),"")</f>
        <v>#REF!</v>
      </c>
      <c r="Y313" s="1" t="e">
        <f aca="false"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customFormat="false" ht="15.75" hidden="false" customHeight="false" outlineLevel="0" collapsed="false">
      <c r="A314" s="11" t="n">
        <f aca="false">I314+(H314*60)+(G314*3600)</f>
        <v>66882</v>
      </c>
      <c r="B314" s="16" t="str">
        <f aca="false">CONCATENATE(D314,E314,F314,G314,H314,I314)</f>
        <v>20171021183442</v>
      </c>
      <c r="C314" s="1" t="str">
        <f aca="false">CONCATENATE(D314,E314,F314)</f>
        <v>20171021</v>
      </c>
      <c r="D314" s="1" t="n">
        <v>2017</v>
      </c>
      <c r="E314" s="1" t="n">
        <v>10</v>
      </c>
      <c r="F314" s="1" t="n">
        <v>21</v>
      </c>
      <c r="G314" s="1" t="n">
        <v>18</v>
      </c>
      <c r="H314" s="1" t="n">
        <v>34</v>
      </c>
      <c r="I314" s="11" t="n">
        <v>42</v>
      </c>
      <c r="J314" s="11" t="n">
        <v>353</v>
      </c>
      <c r="K314" s="17" t="s">
        <v>21</v>
      </c>
      <c r="L314" s="1" t="e">
        <f aca="false"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 t="n">
        <v>0</v>
      </c>
      <c r="P314" s="1" t="e">
        <f aca="false">IF(#REF!=#REF!,IF(K314="Stroke",IF(K315="Stroke",IF(#REF!=#REF!,IF(Q314=Q315,IF((J315-J314)&lt;0,1000+J315-J314-O314,J315-J314-O314),""),""),""),""),"")</f>
        <v>#REF!</v>
      </c>
      <c r="Q314" s="11" t="n">
        <v>1</v>
      </c>
      <c r="R314" s="1" t="e">
        <f aca="false">IF(#REF!&lt;&gt;#REF!,COUNTIFS($K$112:$K$1378,$K$112,#REF!,#REF!),"")</f>
        <v>#REF!</v>
      </c>
      <c r="S314" s="1" t="e">
        <f aca="false">IF(AND(#REF!&lt;&gt;#REF!,#REF!=#REF!,M314="positive",M315="negative"),1,"")</f>
        <v>#REF!</v>
      </c>
      <c r="T314" s="1" t="e">
        <f aca="false">IF(AND(#REF!=#REF!,K:K="stroke",M:M="positive",S314&lt;&gt;"1"),1,"")</f>
        <v>#REF!</v>
      </c>
      <c r="U314" s="1" t="e">
        <f aca="false">IF((AND(R314&lt;&gt;"",W314&lt;&gt;1,K:K="stroke",M:M="negative",#REF!=#REF!)),IF(W314&lt;&gt;0,"",1),"")</f>
        <v>#REF!</v>
      </c>
      <c r="V314" s="1" t="e">
        <f aca="false">IF(R314="","",(SUM(S314:U314)+W314))</f>
        <v>#REF!</v>
      </c>
      <c r="W314" s="1" t="e">
        <f aca="false">IF(#REF!&lt;&gt;#REF!,COUNTIFS($K$112:$K$1378,"up",#REF!,#REF!),"")</f>
        <v>#REF!</v>
      </c>
      <c r="X314" s="1" t="e">
        <f aca="false">IF(#REF!&lt;&gt;#REF!,COUNTIFS($K$112:$K$1378,"SRS",#REF!,#REF!),"")</f>
        <v>#REF!</v>
      </c>
      <c r="Y314" s="1" t="e">
        <f aca="false"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5.75" hidden="false" customHeight="false" outlineLevel="0" collapsed="false">
      <c r="A315" s="11" t="n">
        <f aca="false">I315+(H315*60)+(G315*3600)</f>
        <v>66882</v>
      </c>
      <c r="B315" s="16" t="str">
        <f aca="false">CONCATENATE(D315,E315,F315,G315,H315,I315)</f>
        <v>20171021183442</v>
      </c>
      <c r="C315" s="1" t="str">
        <f aca="false">CONCATENATE(D315,E315,F315)</f>
        <v>20171021</v>
      </c>
      <c r="D315" s="1" t="n">
        <v>2017</v>
      </c>
      <c r="E315" s="1" t="n">
        <v>10</v>
      </c>
      <c r="F315" s="1" t="n">
        <v>21</v>
      </c>
      <c r="G315" s="1" t="n">
        <v>18</v>
      </c>
      <c r="H315" s="1" t="n">
        <v>34</v>
      </c>
      <c r="I315" s="11" t="n">
        <v>42</v>
      </c>
      <c r="J315" s="11" t="n">
        <v>373</v>
      </c>
      <c r="K315" s="17" t="s">
        <v>21</v>
      </c>
      <c r="L315" s="1" t="e">
        <f aca="false"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 t="n">
        <v>0</v>
      </c>
      <c r="P315" s="1" t="e">
        <f aca="false">IF(#REF!=#REF!,IF(K315="Stroke",IF(K316="Stroke",IF(#REF!=#REF!,IF(Q315=Q316,IF((J316-J315)&lt;0,1000+J316-J315-O315,J316-J315-O315),""),""),""),""),"")</f>
        <v>#REF!</v>
      </c>
      <c r="Q315" s="11" t="n">
        <v>1</v>
      </c>
      <c r="R315" s="1" t="e">
        <f aca="false">IF(#REF!&lt;&gt;#REF!,COUNTIFS($K$112:$K$1378,$K$112,#REF!,#REF!),"")</f>
        <v>#REF!</v>
      </c>
      <c r="S315" s="1" t="e">
        <f aca="false">IF(AND(#REF!&lt;&gt;#REF!,#REF!=#REF!,M315="positive",M316="negative"),1,"")</f>
        <v>#REF!</v>
      </c>
      <c r="T315" s="1" t="e">
        <f aca="false">IF(AND(#REF!=#REF!,K:K="stroke",M:M="positive",S315&lt;&gt;"1"),1,"")</f>
        <v>#REF!</v>
      </c>
      <c r="U315" s="1" t="e">
        <f aca="false">IF((AND(R315&lt;&gt;"",W315&lt;&gt;1,K:K="stroke",M:M="negative",#REF!=#REF!)),IF(W315&lt;&gt;0,"",1),"")</f>
        <v>#REF!</v>
      </c>
      <c r="V315" s="1" t="e">
        <f aca="false">IF(R315="","",(SUM(S315:U315)+W315))</f>
        <v>#REF!</v>
      </c>
      <c r="W315" s="1" t="e">
        <f aca="false">IF(#REF!&lt;&gt;#REF!,COUNTIFS($K$112:$K$1378,"up",#REF!,#REF!),"")</f>
        <v>#REF!</v>
      </c>
      <c r="X315" s="1" t="e">
        <f aca="false">IF(#REF!&lt;&gt;#REF!,COUNTIFS($K$112:$K$1378,"SRS",#REF!,#REF!),"")</f>
        <v>#REF!</v>
      </c>
      <c r="Y315" s="1" t="e">
        <f aca="false"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5.75" hidden="false" customHeight="false" outlineLevel="0" collapsed="false">
      <c r="A316" s="11" t="n">
        <f aca="false">I316+(H316*60)+(G316*3600)</f>
        <v>66882</v>
      </c>
      <c r="B316" s="16" t="str">
        <f aca="false">CONCATENATE(D316,E316,F316,G316,H316,I316)</f>
        <v>20171021183442</v>
      </c>
      <c r="C316" s="1" t="str">
        <f aca="false">CONCATENATE(D316,E316,F316)</f>
        <v>20171021</v>
      </c>
      <c r="D316" s="1" t="n">
        <v>2017</v>
      </c>
      <c r="E316" s="1" t="n">
        <v>10</v>
      </c>
      <c r="F316" s="1" t="n">
        <v>21</v>
      </c>
      <c r="G316" s="1" t="n">
        <v>18</v>
      </c>
      <c r="H316" s="1" t="n">
        <v>34</v>
      </c>
      <c r="I316" s="11" t="n">
        <v>42</v>
      </c>
      <c r="J316" s="11" t="n">
        <v>389</v>
      </c>
      <c r="K316" s="17" t="s">
        <v>21</v>
      </c>
      <c r="L316" s="1" t="e">
        <f aca="false"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 t="n">
        <v>0</v>
      </c>
      <c r="P316" s="1" t="e">
        <f aca="false">IF(#REF!=#REF!,IF(K316="Stroke",IF(K317="Stroke",IF(#REF!=#REF!,IF(Q316=Q317,IF((J317-J316)&lt;0,1000+J317-J316-O316,J317-J316-O316),""),""),""),""),"")</f>
        <v>#REF!</v>
      </c>
      <c r="Q316" s="11" t="n">
        <v>1</v>
      </c>
      <c r="R316" s="1" t="e">
        <f aca="false">IF(#REF!&lt;&gt;#REF!,COUNTIFS($K$112:$K$1378,$K$112,#REF!,#REF!),"")</f>
        <v>#REF!</v>
      </c>
      <c r="S316" s="1" t="e">
        <f aca="false">IF(AND(#REF!&lt;&gt;#REF!,#REF!=#REF!,M316="positive",M317="negative"),1,"")</f>
        <v>#REF!</v>
      </c>
      <c r="T316" s="1" t="e">
        <f aca="false">IF(AND(#REF!=#REF!,K:K="stroke",M:M="positive",S316&lt;&gt;"1"),1,"")</f>
        <v>#REF!</v>
      </c>
      <c r="U316" s="1" t="e">
        <f aca="false">IF((AND(R316&lt;&gt;"",W316&lt;&gt;1,K:K="stroke",M:M="negative",#REF!=#REF!)),IF(W316&lt;&gt;0,"",1),"")</f>
        <v>#REF!</v>
      </c>
      <c r="V316" s="1" t="e">
        <f aca="false">IF(R316="","",(SUM(S316:U316)+W316))</f>
        <v>#REF!</v>
      </c>
      <c r="W316" s="1" t="e">
        <f aca="false">IF(#REF!&lt;&gt;#REF!,COUNTIFS($K$112:$K$1378,"up",#REF!,#REF!),"")</f>
        <v>#REF!</v>
      </c>
      <c r="X316" s="1" t="e">
        <f aca="false">IF(#REF!&lt;&gt;#REF!,COUNTIFS($K$112:$K$1378,"SRS",#REF!,#REF!),"")</f>
        <v>#REF!</v>
      </c>
      <c r="Y316" s="1" t="e">
        <f aca="false"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5.75" hidden="false" customHeight="false" outlineLevel="0" collapsed="false">
      <c r="A317" s="11" t="n">
        <f aca="false">I317+(H317*60)+(G317*3600)</f>
        <v>66882</v>
      </c>
      <c r="B317" s="16" t="str">
        <f aca="false">CONCATENATE(D317,E317,F317,G317,H317,I317)</f>
        <v>20171021183442</v>
      </c>
      <c r="C317" s="1" t="str">
        <f aca="false">CONCATENATE(D317,E317,F317)</f>
        <v>20171021</v>
      </c>
      <c r="D317" s="1" t="n">
        <v>2017</v>
      </c>
      <c r="E317" s="1" t="n">
        <v>10</v>
      </c>
      <c r="F317" s="1" t="n">
        <v>21</v>
      </c>
      <c r="G317" s="1" t="n">
        <v>18</v>
      </c>
      <c r="H317" s="1" t="n">
        <v>34</v>
      </c>
      <c r="I317" s="11" t="n">
        <v>42</v>
      </c>
      <c r="J317" s="11" t="n">
        <v>412</v>
      </c>
      <c r="K317" s="17" t="s">
        <v>21</v>
      </c>
      <c r="L317" s="1" t="e">
        <f aca="false"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 t="n">
        <v>0</v>
      </c>
      <c r="P317" s="1" t="e">
        <f aca="false">IF(#REF!=#REF!,IF(K317="Stroke",IF(K318="Stroke",IF(#REF!=#REF!,IF(Q317=Q318,IF((J318-J317)&lt;0,1000+J318-J317-O317,J318-J317-O317),""),""),""),""),"")</f>
        <v>#REF!</v>
      </c>
      <c r="Q317" s="11" t="n">
        <v>1</v>
      </c>
      <c r="R317" s="1" t="e">
        <f aca="false">IF(#REF!&lt;&gt;#REF!,COUNTIFS($K$112:$K$1378,$K$112,#REF!,#REF!),"")</f>
        <v>#REF!</v>
      </c>
      <c r="S317" s="1" t="e">
        <f aca="false">IF(AND(#REF!&lt;&gt;#REF!,#REF!=#REF!,M317="positive",M318="negative"),1,"")</f>
        <v>#REF!</v>
      </c>
      <c r="T317" s="1" t="e">
        <f aca="false">IF(AND(#REF!=#REF!,K:K="stroke",M:M="positive",S317&lt;&gt;"1"),1,"")</f>
        <v>#REF!</v>
      </c>
      <c r="U317" s="1" t="e">
        <f aca="false">IF((AND(R317&lt;&gt;"",W317&lt;&gt;1,K:K="stroke",M:M="negative",#REF!=#REF!)),IF(W317&lt;&gt;0,"",1),"")</f>
        <v>#REF!</v>
      </c>
      <c r="V317" s="1" t="e">
        <f aca="false">IF(R317="","",(SUM(S317:U317)+W317))</f>
        <v>#REF!</v>
      </c>
      <c r="W317" s="1" t="e">
        <f aca="false">IF(#REF!&lt;&gt;#REF!,COUNTIFS($K$112:$K$1378,"up",#REF!,#REF!),"")</f>
        <v>#REF!</v>
      </c>
      <c r="X317" s="1" t="e">
        <f aca="false">IF(#REF!&lt;&gt;#REF!,COUNTIFS($K$112:$K$1378,"SRS",#REF!,#REF!),"")</f>
        <v>#REF!</v>
      </c>
      <c r="Y317" s="1" t="e">
        <f aca="false"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5.75" hidden="false" customHeight="false" outlineLevel="0" collapsed="false">
      <c r="A318" s="11" t="n">
        <f aca="false">I318+(H318*60)+(G318*3600)</f>
        <v>66882</v>
      </c>
      <c r="B318" s="16" t="str">
        <f aca="false">CONCATENATE(D318,E318,F318,G318,H318,I318)</f>
        <v>20171021183442</v>
      </c>
      <c r="C318" s="1" t="str">
        <f aca="false">CONCATENATE(D318,E318,F318)</f>
        <v>20171021</v>
      </c>
      <c r="D318" s="1" t="n">
        <v>2017</v>
      </c>
      <c r="E318" s="1" t="n">
        <v>10</v>
      </c>
      <c r="F318" s="1" t="n">
        <v>21</v>
      </c>
      <c r="G318" s="1" t="n">
        <v>18</v>
      </c>
      <c r="H318" s="1" t="n">
        <v>34</v>
      </c>
      <c r="I318" s="11" t="n">
        <v>42</v>
      </c>
      <c r="J318" s="11" t="n">
        <v>415</v>
      </c>
      <c r="K318" s="17" t="s">
        <v>21</v>
      </c>
      <c r="L318" s="1" t="e">
        <f aca="false"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 t="n">
        <v>0</v>
      </c>
      <c r="P318" s="1" t="e">
        <f aca="false">IF(#REF!=#REF!,IF(K318="Stroke",IF(K319="Stroke",IF(#REF!=#REF!,IF(Q318=Q319,IF((J319-J318)&lt;0,1000+J319-J318-O318,J319-J318-O318),""),""),""),""),"")</f>
        <v>#REF!</v>
      </c>
      <c r="Q318" s="11" t="n">
        <v>1</v>
      </c>
      <c r="R318" s="1" t="e">
        <f aca="false">IF(#REF!&lt;&gt;#REF!,COUNTIFS($K$112:$K$1378,$K$112,#REF!,#REF!),"")</f>
        <v>#REF!</v>
      </c>
      <c r="S318" s="1" t="e">
        <f aca="false">IF(AND(#REF!&lt;&gt;#REF!,#REF!=#REF!,M318="positive",M319="negative"),1,"")</f>
        <v>#REF!</v>
      </c>
      <c r="T318" s="1" t="e">
        <f aca="false">IF(AND(#REF!=#REF!,K:K="stroke",M:M="positive",S318&lt;&gt;"1"),1,"")</f>
        <v>#REF!</v>
      </c>
      <c r="U318" s="1" t="e">
        <f aca="false">IF((AND(R318&lt;&gt;"",W318&lt;&gt;1,K:K="stroke",M:M="negative",#REF!=#REF!)),IF(W318&lt;&gt;0,"",1),"")</f>
        <v>#REF!</v>
      </c>
      <c r="V318" s="1" t="e">
        <f aca="false">IF(R318="","",(SUM(S318:U318)+W318))</f>
        <v>#REF!</v>
      </c>
      <c r="W318" s="1" t="e">
        <f aca="false">IF(#REF!&lt;&gt;#REF!,COUNTIFS($K$112:$K$1378,"up",#REF!,#REF!),"")</f>
        <v>#REF!</v>
      </c>
      <c r="X318" s="1" t="e">
        <f aca="false">IF(#REF!&lt;&gt;#REF!,COUNTIFS($K$112:$K$1378,"SRS",#REF!,#REF!),"")</f>
        <v>#REF!</v>
      </c>
      <c r="Y318" s="1" t="e">
        <f aca="false"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5.75" hidden="false" customHeight="false" outlineLevel="0" collapsed="false">
      <c r="A319" s="11" t="n">
        <f aca="false">I319+(H319*60)+(G319*3600)</f>
        <v>66882</v>
      </c>
      <c r="B319" s="16" t="str">
        <f aca="false">CONCATENATE(D319,E319,F319,G319,H319,I319)</f>
        <v>20171021183442</v>
      </c>
      <c r="C319" s="1" t="str">
        <f aca="false">CONCATENATE(D319,E319,F319)</f>
        <v>20171021</v>
      </c>
      <c r="D319" s="1" t="n">
        <v>2017</v>
      </c>
      <c r="E319" s="1" t="n">
        <v>10</v>
      </c>
      <c r="F319" s="1" t="n">
        <v>21</v>
      </c>
      <c r="G319" s="1" t="n">
        <v>18</v>
      </c>
      <c r="H319" s="1" t="n">
        <v>34</v>
      </c>
      <c r="I319" s="11" t="n">
        <v>42</v>
      </c>
      <c r="J319" s="11" t="n">
        <v>428</v>
      </c>
      <c r="K319" s="17" t="s">
        <v>21</v>
      </c>
      <c r="L319" s="1" t="e">
        <f aca="false"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 t="n">
        <v>0</v>
      </c>
      <c r="P319" s="1" t="e">
        <f aca="false">IF(#REF!=#REF!,IF(K319="Stroke",IF(K320="Stroke",IF(#REF!=#REF!,IF(Q319=Q320,IF((J320-J319)&lt;0,1000+J320-J319-O319,J320-J319-O319),""),""),""),""),"")</f>
        <v>#REF!</v>
      </c>
      <c r="Q319" s="11" t="n">
        <v>1</v>
      </c>
      <c r="R319" s="1" t="e">
        <f aca="false">IF(#REF!&lt;&gt;#REF!,COUNTIFS($K$112:$K$1378,$K$112,#REF!,#REF!),"")</f>
        <v>#REF!</v>
      </c>
      <c r="S319" s="1" t="e">
        <f aca="false">IF(AND(#REF!&lt;&gt;#REF!,#REF!=#REF!,M319="positive",M320="negative"),1,"")</f>
        <v>#REF!</v>
      </c>
      <c r="T319" s="1" t="e">
        <f aca="false">IF(AND(#REF!=#REF!,K:K="stroke",M:M="positive",S319&lt;&gt;"1"),1,"")</f>
        <v>#REF!</v>
      </c>
      <c r="U319" s="1" t="e">
        <f aca="false">IF((AND(R319&lt;&gt;"",W319&lt;&gt;1,K:K="stroke",M:M="negative",#REF!=#REF!)),IF(W319&lt;&gt;0,"",1),"")</f>
        <v>#REF!</v>
      </c>
      <c r="V319" s="1" t="e">
        <f aca="false">IF(R319="","",(SUM(S319:U319)+W319))</f>
        <v>#REF!</v>
      </c>
      <c r="W319" s="1" t="e">
        <f aca="false">IF(#REF!&lt;&gt;#REF!,COUNTIFS($K$112:$K$1378,"up",#REF!,#REF!),"")</f>
        <v>#REF!</v>
      </c>
      <c r="X319" s="1" t="e">
        <f aca="false">IF(#REF!&lt;&gt;#REF!,COUNTIFS($K$112:$K$1378,"SRS",#REF!,#REF!),"")</f>
        <v>#REF!</v>
      </c>
      <c r="Y319" s="1" t="e">
        <f aca="false"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5.75" hidden="false" customHeight="false" outlineLevel="0" collapsed="false">
      <c r="A320" s="11" t="n">
        <f aca="false">I320+(H320*60)+(G320*3600)</f>
        <v>66882</v>
      </c>
      <c r="B320" s="16" t="str">
        <f aca="false">CONCATENATE(D320,E320,F320,G320,H320,I320)</f>
        <v>20171021183442</v>
      </c>
      <c r="C320" s="1" t="str">
        <f aca="false">CONCATENATE(D320,E320,F320)</f>
        <v>20171021</v>
      </c>
      <c r="D320" s="1" t="n">
        <v>2017</v>
      </c>
      <c r="E320" s="1" t="n">
        <v>10</v>
      </c>
      <c r="F320" s="1" t="n">
        <v>21</v>
      </c>
      <c r="G320" s="1" t="n">
        <v>18</v>
      </c>
      <c r="H320" s="1" t="n">
        <v>34</v>
      </c>
      <c r="I320" s="11" t="n">
        <v>42</v>
      </c>
      <c r="J320" s="11" t="n">
        <v>431</v>
      </c>
      <c r="K320" s="17" t="s">
        <v>21</v>
      </c>
      <c r="L320" s="1" t="e">
        <f aca="false"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 t="n">
        <v>0</v>
      </c>
      <c r="P320" s="1" t="e">
        <f aca="false">IF(#REF!=#REF!,IF(K320="Stroke",IF(K321="Stroke",IF(#REF!=#REF!,IF(Q320=Q321,IF((J321-J320)&lt;0,1000+J321-J320-O320,J321-J320-O320),""),""),""),""),"")</f>
        <v>#REF!</v>
      </c>
      <c r="Q320" s="11" t="n">
        <v>1</v>
      </c>
      <c r="R320" s="1" t="e">
        <f aca="false">IF(#REF!&lt;&gt;#REF!,COUNTIFS($K$112:$K$1378,$K$112,#REF!,#REF!),"")</f>
        <v>#REF!</v>
      </c>
      <c r="S320" s="1" t="e">
        <f aca="false">IF(AND(#REF!&lt;&gt;#REF!,#REF!=#REF!,M320="positive",M321="negative"),1,"")</f>
        <v>#REF!</v>
      </c>
      <c r="T320" s="1" t="e">
        <f aca="false">IF(AND(#REF!=#REF!,K:K="stroke",M:M="positive",S320&lt;&gt;"1"),1,"")</f>
        <v>#REF!</v>
      </c>
      <c r="U320" s="1" t="e">
        <f aca="false">IF((AND(R320&lt;&gt;"",W320&lt;&gt;1,K:K="stroke",M:M="negative",#REF!=#REF!)),IF(W320&lt;&gt;0,"",1),"")</f>
        <v>#REF!</v>
      </c>
      <c r="V320" s="1" t="e">
        <f aca="false">IF(R320="","",(SUM(S320:U320)+W320))</f>
        <v>#REF!</v>
      </c>
      <c r="W320" s="1" t="e">
        <f aca="false">IF(#REF!&lt;&gt;#REF!,COUNTIFS($K$112:$K$1378,"up",#REF!,#REF!),"")</f>
        <v>#REF!</v>
      </c>
      <c r="X320" s="1" t="e">
        <f aca="false">IF(#REF!&lt;&gt;#REF!,COUNTIFS($K$112:$K$1378,"SRS",#REF!,#REF!),"")</f>
        <v>#REF!</v>
      </c>
      <c r="Y320" s="1" t="e">
        <f aca="false"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5.75" hidden="false" customHeight="false" outlineLevel="0" collapsed="false">
      <c r="A321" s="11" t="n">
        <f aca="false">I321+(H321*60)+(G321*3600)</f>
        <v>66882</v>
      </c>
      <c r="B321" s="16" t="str">
        <f aca="false">CONCATENATE(D321,E321,F321,G321,H321,I321)</f>
        <v>20171021183442</v>
      </c>
      <c r="C321" s="1" t="str">
        <f aca="false">CONCATENATE(D321,E321,F321)</f>
        <v>20171021</v>
      </c>
      <c r="D321" s="1" t="n">
        <v>2017</v>
      </c>
      <c r="E321" s="1" t="n">
        <v>10</v>
      </c>
      <c r="F321" s="1" t="n">
        <v>21</v>
      </c>
      <c r="G321" s="1" t="n">
        <v>18</v>
      </c>
      <c r="H321" s="1" t="n">
        <v>34</v>
      </c>
      <c r="I321" s="11" t="n">
        <v>42</v>
      </c>
      <c r="J321" s="11" t="n">
        <v>436</v>
      </c>
      <c r="K321" s="17" t="s">
        <v>21</v>
      </c>
      <c r="L321" s="1" t="e">
        <f aca="false"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 t="n">
        <v>0</v>
      </c>
      <c r="P321" s="1" t="e">
        <f aca="false">IF(#REF!=#REF!,IF(K321="Stroke",IF(K322="Stroke",IF(#REF!=#REF!,IF(Q321=Q322,IF((J322-J321)&lt;0,1000+J322-J321-O321,J322-J321-O321),""),""),""),""),"")</f>
        <v>#REF!</v>
      </c>
      <c r="Q321" s="11" t="n">
        <v>1</v>
      </c>
      <c r="R321" s="1" t="e">
        <f aca="false">IF(#REF!&lt;&gt;#REF!,COUNTIFS($K$112:$K$1378,$K$112,#REF!,#REF!),"")</f>
        <v>#REF!</v>
      </c>
      <c r="S321" s="1" t="e">
        <f aca="false">IF(AND(#REF!&lt;&gt;#REF!,#REF!=#REF!,M321="positive",M322="negative"),1,"")</f>
        <v>#REF!</v>
      </c>
      <c r="T321" s="1" t="e">
        <f aca="false">IF(AND(#REF!=#REF!,K:K="stroke",M:M="positive",S321&lt;&gt;"1"),1,"")</f>
        <v>#REF!</v>
      </c>
      <c r="U321" s="1" t="e">
        <f aca="false">IF((AND(R321&lt;&gt;"",W321&lt;&gt;1,K:K="stroke",M:M="negative",#REF!=#REF!)),IF(W321&lt;&gt;0,"",1),"")</f>
        <v>#REF!</v>
      </c>
      <c r="V321" s="1" t="e">
        <f aca="false">IF(R321="","",(SUM(S321:U321)+W321))</f>
        <v>#REF!</v>
      </c>
      <c r="W321" s="1" t="e">
        <f aca="false">IF(#REF!&lt;&gt;#REF!,COUNTIFS($K$112:$K$1378,"up",#REF!,#REF!),"")</f>
        <v>#REF!</v>
      </c>
      <c r="X321" s="1" t="e">
        <f aca="false">IF(#REF!&lt;&gt;#REF!,COUNTIFS($K$112:$K$1378,"SRS",#REF!,#REF!),"")</f>
        <v>#REF!</v>
      </c>
      <c r="Y321" s="1" t="e">
        <f aca="false"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5.75" hidden="false" customHeight="false" outlineLevel="0" collapsed="false">
      <c r="A322" s="11" t="n">
        <f aca="false">I322+(H322*60)+(G322*3600)</f>
        <v>66882</v>
      </c>
      <c r="B322" s="16" t="str">
        <f aca="false">CONCATENATE(D322,E322,F322,G322,H322,I322)</f>
        <v>20171021183442</v>
      </c>
      <c r="C322" s="1" t="str">
        <f aca="false">CONCATENATE(D322,E322,F322)</f>
        <v>20171021</v>
      </c>
      <c r="D322" s="1" t="n">
        <v>2017</v>
      </c>
      <c r="E322" s="1" t="n">
        <v>10</v>
      </c>
      <c r="F322" s="1" t="n">
        <v>21</v>
      </c>
      <c r="G322" s="1" t="n">
        <v>18</v>
      </c>
      <c r="H322" s="1" t="n">
        <v>34</v>
      </c>
      <c r="I322" s="11" t="n">
        <v>42</v>
      </c>
      <c r="J322" s="11" t="n">
        <v>447</v>
      </c>
      <c r="K322" s="17" t="s">
        <v>21</v>
      </c>
      <c r="L322" s="1" t="e">
        <f aca="false"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 t="n">
        <v>0</v>
      </c>
      <c r="P322" s="1" t="e">
        <f aca="false">IF(#REF!=#REF!,IF(K322="Stroke",IF(K323="Stroke",IF(#REF!=#REF!,IF(Q322=Q323,IF((J323-J322)&lt;0,1000+J323-J322-O322,J323-J322-O322),""),""),""),""),"")</f>
        <v>#REF!</v>
      </c>
      <c r="Q322" s="11" t="n">
        <v>1</v>
      </c>
      <c r="R322" s="1" t="e">
        <f aca="false">IF(#REF!&lt;&gt;#REF!,COUNTIFS($K$112:$K$1378,$K$112,#REF!,#REF!),"")</f>
        <v>#REF!</v>
      </c>
      <c r="S322" s="1" t="e">
        <f aca="false">IF(AND(#REF!&lt;&gt;#REF!,#REF!=#REF!,M322="positive",M323="negative"),1,"")</f>
        <v>#REF!</v>
      </c>
      <c r="T322" s="1" t="e">
        <f aca="false">IF(AND(#REF!=#REF!,K:K="stroke",M:M="positive",S322&lt;&gt;"1"),1,"")</f>
        <v>#REF!</v>
      </c>
      <c r="U322" s="1" t="e">
        <f aca="false">IF((AND(R322&lt;&gt;"",W322&lt;&gt;1,K:K="stroke",M:M="negative",#REF!=#REF!)),IF(W322&lt;&gt;0,"",1),"")</f>
        <v>#REF!</v>
      </c>
      <c r="V322" s="1" t="e">
        <f aca="false">IF(R322="","",(SUM(S322:U322)+W322))</f>
        <v>#REF!</v>
      </c>
      <c r="W322" s="1" t="e">
        <f aca="false">IF(#REF!&lt;&gt;#REF!,COUNTIFS($K$112:$K$1378,"up",#REF!,#REF!),"")</f>
        <v>#REF!</v>
      </c>
      <c r="X322" s="1" t="e">
        <f aca="false">IF(#REF!&lt;&gt;#REF!,COUNTIFS($K$112:$K$1378,"SRS",#REF!,#REF!),"")</f>
        <v>#REF!</v>
      </c>
      <c r="Y322" s="1" t="e">
        <f aca="false"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5.75" hidden="false" customHeight="false" outlineLevel="0" collapsed="false">
      <c r="A323" s="11" t="n">
        <f aca="false">I323+(H323*60)+(G323*3600)</f>
        <v>66882</v>
      </c>
      <c r="B323" s="16" t="str">
        <f aca="false">CONCATENATE(D323,E323,F323,G323,H323,I323)</f>
        <v>20171021183442</v>
      </c>
      <c r="C323" s="1" t="str">
        <f aca="false">CONCATENATE(D323,E323,F323)</f>
        <v>20171021</v>
      </c>
      <c r="D323" s="1" t="n">
        <v>2017</v>
      </c>
      <c r="E323" s="1" t="n">
        <v>10</v>
      </c>
      <c r="F323" s="1" t="n">
        <v>21</v>
      </c>
      <c r="G323" s="1" t="n">
        <v>18</v>
      </c>
      <c r="H323" s="1" t="n">
        <v>34</v>
      </c>
      <c r="I323" s="11" t="n">
        <v>42</v>
      </c>
      <c r="J323" s="11" t="n">
        <v>457</v>
      </c>
      <c r="K323" s="17" t="s">
        <v>21</v>
      </c>
      <c r="L323" s="1" t="e">
        <f aca="false"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 t="n">
        <v>0</v>
      </c>
      <c r="P323" s="1" t="e">
        <f aca="false">IF(#REF!=#REF!,IF(K323="Stroke",IF(K324="Stroke",IF(#REF!=#REF!,IF(Q323=Q324,IF((J324-J323)&lt;0,1000+J324-J323-O323,J324-J323-O323),""),""),""),""),"")</f>
        <v>#REF!</v>
      </c>
      <c r="Q323" s="11" t="n">
        <v>1</v>
      </c>
      <c r="R323" s="1" t="e">
        <f aca="false">IF(#REF!&lt;&gt;#REF!,COUNTIFS($K$112:$K$1378,$K$112,#REF!,#REF!),"")</f>
        <v>#REF!</v>
      </c>
      <c r="S323" s="1" t="e">
        <f aca="false">IF(AND(#REF!&lt;&gt;#REF!,#REF!=#REF!,M323="positive",M324="negative"),1,"")</f>
        <v>#REF!</v>
      </c>
      <c r="T323" s="1" t="e">
        <f aca="false">IF(AND(#REF!=#REF!,K:K="stroke",M:M="positive",S323&lt;&gt;"1"),1,"")</f>
        <v>#REF!</v>
      </c>
      <c r="U323" s="1" t="e">
        <f aca="false">IF((AND(R323&lt;&gt;"",W323&lt;&gt;1,K:K="stroke",M:M="negative",#REF!=#REF!)),IF(W323&lt;&gt;0,"",1),"")</f>
        <v>#REF!</v>
      </c>
      <c r="V323" s="1" t="e">
        <f aca="false">IF(R323="","",(SUM(S323:U323)+W323))</f>
        <v>#REF!</v>
      </c>
      <c r="W323" s="1" t="e">
        <f aca="false">IF(#REF!&lt;&gt;#REF!,COUNTIFS($K$112:$K$1378,"up",#REF!,#REF!),"")</f>
        <v>#REF!</v>
      </c>
      <c r="X323" s="1" t="e">
        <f aca="false">IF(#REF!&lt;&gt;#REF!,COUNTIFS($K$112:$K$1378,"SRS",#REF!,#REF!),"")</f>
        <v>#REF!</v>
      </c>
      <c r="Y323" s="1" t="e">
        <f aca="false"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5.75" hidden="false" customHeight="false" outlineLevel="0" collapsed="false">
      <c r="A324" s="11" t="n">
        <f aca="false">I324+(H324*60)+(G324*3600)</f>
        <v>66882</v>
      </c>
      <c r="B324" s="16" t="str">
        <f aca="false">CONCATENATE(D324,E324,F324,G324,H324,I324)</f>
        <v>20171021183442</v>
      </c>
      <c r="C324" s="1" t="str">
        <f aca="false">CONCATENATE(D324,E324,F324)</f>
        <v>20171021</v>
      </c>
      <c r="D324" s="1" t="n">
        <v>2017</v>
      </c>
      <c r="E324" s="1" t="n">
        <v>10</v>
      </c>
      <c r="F324" s="1" t="n">
        <v>21</v>
      </c>
      <c r="G324" s="1" t="n">
        <v>18</v>
      </c>
      <c r="H324" s="1" t="n">
        <v>34</v>
      </c>
      <c r="I324" s="11" t="n">
        <v>42</v>
      </c>
      <c r="J324" s="11" t="n">
        <v>460</v>
      </c>
      <c r="K324" s="17" t="s">
        <v>21</v>
      </c>
      <c r="L324" s="1" t="e">
        <f aca="false"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 t="n">
        <v>0</v>
      </c>
      <c r="P324" s="1" t="e">
        <f aca="false">IF(#REF!=#REF!,IF(K324="Stroke",IF(K325="Stroke",IF(#REF!=#REF!,IF(Q324=Q325,IF((J325-J324)&lt;0,1000+J325-J324-O324,J325-J324-O324),""),""),""),""),"")</f>
        <v>#REF!</v>
      </c>
      <c r="Q324" s="11" t="n">
        <v>1</v>
      </c>
      <c r="R324" s="1" t="e">
        <f aca="false">IF(#REF!&lt;&gt;#REF!,COUNTIFS($K$112:$K$1378,$K$112,#REF!,#REF!),"")</f>
        <v>#REF!</v>
      </c>
      <c r="S324" s="1" t="e">
        <f aca="false">IF(AND(#REF!&lt;&gt;#REF!,#REF!=#REF!,M324="positive",M325="negative"),1,"")</f>
        <v>#REF!</v>
      </c>
      <c r="T324" s="1" t="e">
        <f aca="false">IF(AND(#REF!=#REF!,K:K="stroke",M:M="positive",S324&lt;&gt;"1"),1,"")</f>
        <v>#REF!</v>
      </c>
      <c r="U324" s="1" t="e">
        <f aca="false">IF((AND(R324&lt;&gt;"",W324&lt;&gt;1,K:K="stroke",M:M="negative",#REF!=#REF!)),IF(W324&lt;&gt;0,"",1),"")</f>
        <v>#REF!</v>
      </c>
      <c r="V324" s="1" t="e">
        <f aca="false">IF(R324="","",(SUM(S324:U324)+W324))</f>
        <v>#REF!</v>
      </c>
      <c r="W324" s="1" t="e">
        <f aca="false">IF(#REF!&lt;&gt;#REF!,COUNTIFS($K$112:$K$1378,"up",#REF!,#REF!),"")</f>
        <v>#REF!</v>
      </c>
      <c r="X324" s="1" t="e">
        <f aca="false">IF(#REF!&lt;&gt;#REF!,COUNTIFS($K$112:$K$1378,"SRS",#REF!,#REF!),"")</f>
        <v>#REF!</v>
      </c>
      <c r="Y324" s="1" t="e">
        <f aca="false"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="5" customFormat="true" ht="15.75" hidden="false" customHeight="false" outlineLevel="0" collapsed="false">
      <c r="A325" s="11" t="n">
        <f aca="false">I325+(H325*60)+(G325*3600)</f>
        <v>66882</v>
      </c>
      <c r="B325" s="16" t="str">
        <f aca="false">CONCATENATE(D325,E325,F325,G325,H325,I325)</f>
        <v>20171021183442</v>
      </c>
      <c r="C325" s="1" t="str">
        <f aca="false">CONCATENATE(D325,E325,F325)</f>
        <v>20171021</v>
      </c>
      <c r="D325" s="1" t="n">
        <v>2017</v>
      </c>
      <c r="E325" s="1" t="n">
        <v>10</v>
      </c>
      <c r="F325" s="1" t="n">
        <v>21</v>
      </c>
      <c r="G325" s="1" t="n">
        <v>18</v>
      </c>
      <c r="H325" s="1" t="n">
        <v>34</v>
      </c>
      <c r="I325" s="11" t="n">
        <v>42</v>
      </c>
      <c r="J325" s="11" t="n">
        <v>471</v>
      </c>
      <c r="K325" s="17" t="s">
        <v>21</v>
      </c>
      <c r="L325" s="1" t="e">
        <f aca="false"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 t="n">
        <v>0</v>
      </c>
      <c r="P325" s="1" t="e">
        <f aca="false">IF(#REF!=#REF!,IF(K325="Stroke",IF(K326="Stroke",IF(#REF!=#REF!,IF(Q325=Q326,IF((J326-J325)&lt;0,1000+J326-J325-O325,J326-J325-O325),""),""),""),""),"")</f>
        <v>#REF!</v>
      </c>
      <c r="Q325" s="11" t="n">
        <v>1</v>
      </c>
      <c r="R325" s="1" t="e">
        <f aca="false">IF(#REF!&lt;&gt;#REF!,COUNTIFS($K$112:$K$1378,$K$112,#REF!,#REF!),"")</f>
        <v>#REF!</v>
      </c>
      <c r="S325" s="1" t="e">
        <f aca="false">IF(AND(#REF!&lt;&gt;#REF!,#REF!=#REF!,M325="positive",M326="negative"),1,"")</f>
        <v>#REF!</v>
      </c>
      <c r="T325" s="1" t="e">
        <f aca="false">IF(AND(#REF!=#REF!,K:K="stroke",M:M="positive",S325&lt;&gt;"1"),1,"")</f>
        <v>#REF!</v>
      </c>
      <c r="U325" s="1" t="e">
        <f aca="false">IF((AND(R325&lt;&gt;"",W325&lt;&gt;1,K:K="stroke",M:M="negative",#REF!=#REF!)),IF(W325&lt;&gt;0,"",1),"")</f>
        <v>#REF!</v>
      </c>
      <c r="V325" s="1" t="e">
        <f aca="false">IF(R325="","",(SUM(S325:U325)+W325))</f>
        <v>#REF!</v>
      </c>
      <c r="W325" s="1" t="e">
        <f aca="false">IF(#REF!&lt;&gt;#REF!,COUNTIFS($K$112:$K$1378,"up",#REF!,#REF!),"")</f>
        <v>#REF!</v>
      </c>
      <c r="X325" s="1" t="e">
        <f aca="false">IF(#REF!&lt;&gt;#REF!,COUNTIFS($K$112:$K$1378,"SRS",#REF!,#REF!),"")</f>
        <v>#REF!</v>
      </c>
      <c r="Y325" s="1" t="e">
        <f aca="false"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5.75" hidden="false" customHeight="false" outlineLevel="0" collapsed="false">
      <c r="A326" s="11" t="n">
        <f aca="false">I326+(H326*60)+(G326*3600)</f>
        <v>66882</v>
      </c>
      <c r="B326" s="16" t="str">
        <f aca="false">CONCATENATE(D326,E326,F326,G326,H326,I326)</f>
        <v>20171021183442</v>
      </c>
      <c r="C326" s="1" t="str">
        <f aca="false">CONCATENATE(D326,E326,F326)</f>
        <v>20171021</v>
      </c>
      <c r="D326" s="1" t="n">
        <v>2017</v>
      </c>
      <c r="E326" s="1" t="n">
        <v>10</v>
      </c>
      <c r="F326" s="1" t="n">
        <v>21</v>
      </c>
      <c r="G326" s="1" t="n">
        <v>18</v>
      </c>
      <c r="H326" s="1" t="n">
        <v>34</v>
      </c>
      <c r="I326" s="11" t="n">
        <v>42</v>
      </c>
      <c r="J326" s="11" t="n">
        <v>473</v>
      </c>
      <c r="K326" s="17" t="s">
        <v>21</v>
      </c>
      <c r="L326" s="1" t="e">
        <f aca="false"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 t="n">
        <v>0</v>
      </c>
      <c r="P326" s="1" t="e">
        <f aca="false">IF(#REF!=#REF!,IF(K326="Stroke",IF(K327="Stroke",IF(#REF!=#REF!,IF(Q326=Q327,IF((J327-J326)&lt;0,1000+J327-J326-O326,J327-J326-O326),""),""),""),""),"")</f>
        <v>#REF!</v>
      </c>
      <c r="Q326" s="11" t="n">
        <v>1</v>
      </c>
      <c r="R326" s="1" t="e">
        <f aca="false">IF(#REF!&lt;&gt;#REF!,COUNTIFS($K$112:$K$1378,$K$112,#REF!,#REF!),"")</f>
        <v>#REF!</v>
      </c>
      <c r="S326" s="1" t="e">
        <f aca="false">IF(AND(#REF!&lt;&gt;#REF!,#REF!=#REF!,M326="positive",M327="negative"),1,"")</f>
        <v>#REF!</v>
      </c>
      <c r="T326" s="1" t="e">
        <f aca="false">IF(AND(#REF!=#REF!,K:K="stroke",M:M="positive",S326&lt;&gt;"1"),1,"")</f>
        <v>#REF!</v>
      </c>
      <c r="U326" s="1" t="e">
        <f aca="false">IF((AND(R326&lt;&gt;"",W326&lt;&gt;1,K:K="stroke",M:M="negative",#REF!=#REF!)),IF(W326&lt;&gt;0,"",1),"")</f>
        <v>#REF!</v>
      </c>
      <c r="V326" s="1" t="e">
        <f aca="false">IF(R326="","",(SUM(S326:U326)+W326))</f>
        <v>#REF!</v>
      </c>
      <c r="W326" s="1" t="e">
        <f aca="false">IF(#REF!&lt;&gt;#REF!,COUNTIFS($K$112:$K$1378,"up",#REF!,#REF!),"")</f>
        <v>#REF!</v>
      </c>
      <c r="X326" s="1" t="e">
        <f aca="false">IF(#REF!&lt;&gt;#REF!,COUNTIFS($K$112:$K$1378,"SRS",#REF!,#REF!),"")</f>
        <v>#REF!</v>
      </c>
      <c r="Y326" s="1" t="e">
        <f aca="false"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5.75" hidden="false" customHeight="false" outlineLevel="0" collapsed="false">
      <c r="A327" s="11" t="n">
        <f aca="false">I327+(H327*60)+(G327*3600)</f>
        <v>66882</v>
      </c>
      <c r="B327" s="16" t="str">
        <f aca="false">CONCATENATE(D327,E327,F327,G327,H327,I327)</f>
        <v>20171021183442</v>
      </c>
      <c r="C327" s="1" t="str">
        <f aca="false">CONCATENATE(D327,E327,F327)</f>
        <v>20171021</v>
      </c>
      <c r="D327" s="1" t="n">
        <v>2017</v>
      </c>
      <c r="E327" s="1" t="n">
        <v>10</v>
      </c>
      <c r="F327" s="1" t="n">
        <v>21</v>
      </c>
      <c r="G327" s="1" t="n">
        <v>18</v>
      </c>
      <c r="H327" s="1" t="n">
        <v>34</v>
      </c>
      <c r="I327" s="11" t="n">
        <v>42</v>
      </c>
      <c r="J327" s="11" t="n">
        <v>479</v>
      </c>
      <c r="K327" s="17" t="s">
        <v>21</v>
      </c>
      <c r="L327" s="1" t="e">
        <f aca="false"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 t="n">
        <v>0</v>
      </c>
      <c r="P327" s="1" t="e">
        <f aca="false">IF(#REF!=#REF!,IF(K327="Stroke",IF(K328="Stroke",IF(#REF!=#REF!,IF(Q327=Q328,IF((J328-J327)&lt;0,1000+J328-J327-O327,J328-J327-O327),""),""),""),""),"")</f>
        <v>#REF!</v>
      </c>
      <c r="Q327" s="11" t="n">
        <v>1</v>
      </c>
      <c r="R327" s="1" t="e">
        <f aca="false">IF(#REF!&lt;&gt;#REF!,COUNTIFS($K$112:$K$1378,$K$112,#REF!,#REF!),"")</f>
        <v>#REF!</v>
      </c>
      <c r="S327" s="1" t="e">
        <f aca="false">IF(AND(#REF!&lt;&gt;#REF!,#REF!=#REF!,M327="positive",M328="negative"),1,"")</f>
        <v>#REF!</v>
      </c>
      <c r="T327" s="1" t="e">
        <f aca="false">IF(AND(#REF!=#REF!,K:K="stroke",M:M="positive",S327&lt;&gt;"1"),1,"")</f>
        <v>#REF!</v>
      </c>
      <c r="U327" s="1" t="e">
        <f aca="false">IF((AND(R327&lt;&gt;"",W327&lt;&gt;1,K:K="stroke",M:M="negative",#REF!=#REF!)),IF(W327&lt;&gt;0,"",1),"")</f>
        <v>#REF!</v>
      </c>
      <c r="V327" s="1" t="e">
        <f aca="false">IF(R327="","",(SUM(S327:U327)+W327))</f>
        <v>#REF!</v>
      </c>
      <c r="W327" s="1" t="e">
        <f aca="false">IF(#REF!&lt;&gt;#REF!,COUNTIFS($K$112:$K$1378,"up",#REF!,#REF!),"")</f>
        <v>#REF!</v>
      </c>
      <c r="X327" s="1" t="e">
        <f aca="false">IF(#REF!&lt;&gt;#REF!,COUNTIFS($K$112:$K$1378,"SRS",#REF!,#REF!),"")</f>
        <v>#REF!</v>
      </c>
      <c r="Y327" s="1" t="e">
        <f aca="false"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5.75" hidden="false" customHeight="false" outlineLevel="0" collapsed="false">
      <c r="A328" s="11" t="n">
        <f aca="false">I328+(H328*60)+(G328*3600)</f>
        <v>66882</v>
      </c>
      <c r="B328" s="16" t="str">
        <f aca="false">CONCATENATE(D328,E328,F328,G328,H328,I328)</f>
        <v>20171021183442</v>
      </c>
      <c r="C328" s="1" t="str">
        <f aca="false">CONCATENATE(D328,E328,F328)</f>
        <v>20171021</v>
      </c>
      <c r="D328" s="1" t="n">
        <v>2017</v>
      </c>
      <c r="E328" s="1" t="n">
        <v>10</v>
      </c>
      <c r="F328" s="1" t="n">
        <v>21</v>
      </c>
      <c r="G328" s="1" t="n">
        <v>18</v>
      </c>
      <c r="H328" s="1" t="n">
        <v>34</v>
      </c>
      <c r="I328" s="11" t="n">
        <v>42</v>
      </c>
      <c r="J328" s="11" t="n">
        <v>488</v>
      </c>
      <c r="K328" s="17" t="s">
        <v>21</v>
      </c>
      <c r="L328" s="1" t="e">
        <f aca="false"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 t="n">
        <v>0</v>
      </c>
      <c r="P328" s="1" t="e">
        <f aca="false">IF(#REF!=#REF!,IF(K328="Stroke",IF(K329="Stroke",IF(#REF!=#REF!,IF(Q328=Q329,IF((J329-J328)&lt;0,1000+J329-J328-O328,J329-J328-O328),""),""),""),""),"")</f>
        <v>#REF!</v>
      </c>
      <c r="Q328" s="11" t="n">
        <v>1</v>
      </c>
      <c r="R328" s="1" t="e">
        <f aca="false">IF(#REF!&lt;&gt;#REF!,COUNTIFS($K$112:$K$1378,$K$112,#REF!,#REF!),"")</f>
        <v>#REF!</v>
      </c>
      <c r="S328" s="1" t="e">
        <f aca="false">IF(AND(#REF!&lt;&gt;#REF!,#REF!=#REF!,M328="positive",M329="negative"),1,"")</f>
        <v>#REF!</v>
      </c>
      <c r="T328" s="1" t="e">
        <f aca="false">IF(AND(#REF!=#REF!,K:K="stroke",M:M="positive",S328&lt;&gt;"1"),1,"")</f>
        <v>#REF!</v>
      </c>
      <c r="U328" s="1" t="e">
        <f aca="false">IF((AND(R328&lt;&gt;"",W328&lt;&gt;1,K:K="stroke",M:M="negative",#REF!=#REF!)),IF(W328&lt;&gt;0,"",1),"")</f>
        <v>#REF!</v>
      </c>
      <c r="V328" s="1" t="e">
        <f aca="false">IF(R328="","",(SUM(S328:U328)+W328))</f>
        <v>#REF!</v>
      </c>
      <c r="W328" s="1" t="e">
        <f aca="false">IF(#REF!&lt;&gt;#REF!,COUNTIFS($K$112:$K$1378,"up",#REF!,#REF!),"")</f>
        <v>#REF!</v>
      </c>
      <c r="X328" s="1" t="e">
        <f aca="false">IF(#REF!&lt;&gt;#REF!,COUNTIFS($K$112:$K$1378,"SRS",#REF!,#REF!),"")</f>
        <v>#REF!</v>
      </c>
      <c r="Y328" s="1" t="e">
        <f aca="false"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5.75" hidden="false" customHeight="false" outlineLevel="0" collapsed="false">
      <c r="A329" s="11" t="n">
        <f aca="false">I329+(H329*60)+(G329*3600)</f>
        <v>66882</v>
      </c>
      <c r="B329" s="16" t="str">
        <f aca="false">CONCATENATE(D329,E329,F329,G329,H329,I329)</f>
        <v>20171021183442</v>
      </c>
      <c r="C329" s="1" t="str">
        <f aca="false">CONCATENATE(D329,E329,F329)</f>
        <v>20171021</v>
      </c>
      <c r="D329" s="1" t="n">
        <v>2017</v>
      </c>
      <c r="E329" s="1" t="n">
        <v>10</v>
      </c>
      <c r="F329" s="1" t="n">
        <v>21</v>
      </c>
      <c r="G329" s="1" t="n">
        <v>18</v>
      </c>
      <c r="H329" s="1" t="n">
        <v>34</v>
      </c>
      <c r="I329" s="11" t="n">
        <v>42</v>
      </c>
      <c r="J329" s="11" t="n">
        <v>493</v>
      </c>
      <c r="K329" s="17" t="s">
        <v>21</v>
      </c>
      <c r="L329" s="1" t="e">
        <f aca="false"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 t="n">
        <v>0</v>
      </c>
      <c r="P329" s="1" t="e">
        <f aca="false">IF(#REF!=#REF!,IF(K329="Stroke",IF(K330="Stroke",IF(#REF!=#REF!,IF(Q329=Q330,IF((J330-J329)&lt;0,1000+J330-J329-O329,J330-J329-O329),""),""),""),""),"")</f>
        <v>#REF!</v>
      </c>
      <c r="Q329" s="11" t="n">
        <v>1</v>
      </c>
      <c r="R329" s="1" t="e">
        <f aca="false">IF(#REF!&lt;&gt;#REF!,COUNTIFS($K$112:$K$1378,$K$112,#REF!,#REF!),"")</f>
        <v>#REF!</v>
      </c>
      <c r="S329" s="1" t="e">
        <f aca="false">IF(AND(#REF!&lt;&gt;#REF!,#REF!=#REF!,M329="positive",M330="negative"),1,"")</f>
        <v>#REF!</v>
      </c>
      <c r="T329" s="1" t="e">
        <f aca="false">IF(AND(#REF!=#REF!,K:K="stroke",M:M="positive",S329&lt;&gt;"1"),1,"")</f>
        <v>#REF!</v>
      </c>
      <c r="U329" s="1" t="e">
        <f aca="false">IF((AND(R329&lt;&gt;"",W329&lt;&gt;1,K:K="stroke",M:M="negative",#REF!=#REF!)),IF(W329&lt;&gt;0,"",1),"")</f>
        <v>#REF!</v>
      </c>
      <c r="V329" s="1" t="e">
        <f aca="false">IF(R329="","",(SUM(S329:U329)+W329))</f>
        <v>#REF!</v>
      </c>
      <c r="W329" s="1" t="e">
        <f aca="false">IF(#REF!&lt;&gt;#REF!,COUNTIFS($K$112:$K$1378,"up",#REF!,#REF!),"")</f>
        <v>#REF!</v>
      </c>
      <c r="X329" s="1" t="e">
        <f aca="false">IF(#REF!&lt;&gt;#REF!,COUNTIFS($K$112:$K$1378,"SRS",#REF!,#REF!),"")</f>
        <v>#REF!</v>
      </c>
      <c r="Y329" s="1" t="e">
        <f aca="false"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5.75" hidden="false" customHeight="false" outlineLevel="0" collapsed="false">
      <c r="A330" s="11" t="n">
        <f aca="false">I330+(H330*60)+(G330*3600)</f>
        <v>66882</v>
      </c>
      <c r="B330" s="16" t="str">
        <f aca="false">CONCATENATE(D330,E330,F330,G330,H330,I330)</f>
        <v>20171021183442</v>
      </c>
      <c r="C330" s="1" t="str">
        <f aca="false">CONCATENATE(D330,E330,F330)</f>
        <v>20171021</v>
      </c>
      <c r="D330" s="1" t="n">
        <v>2017</v>
      </c>
      <c r="E330" s="1" t="n">
        <v>10</v>
      </c>
      <c r="F330" s="1" t="n">
        <v>21</v>
      </c>
      <c r="G330" s="1" t="n">
        <v>18</v>
      </c>
      <c r="H330" s="1" t="n">
        <v>34</v>
      </c>
      <c r="I330" s="11" t="n">
        <v>42</v>
      </c>
      <c r="J330" s="11" t="n">
        <v>520</v>
      </c>
      <c r="K330" s="17" t="s">
        <v>21</v>
      </c>
      <c r="L330" s="1" t="e">
        <f aca="false"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 t="n">
        <v>0</v>
      </c>
      <c r="P330" s="1" t="e">
        <f aca="false">IF(#REF!=#REF!,IF(K330="Stroke",IF(K331="Stroke",IF(#REF!=#REF!,IF(Q330=Q331,IF((J331-J330)&lt;0,1000+J331-J330-O330,J331-J330-O330),""),""),""),""),"")</f>
        <v>#REF!</v>
      </c>
      <c r="Q330" s="11" t="n">
        <v>1</v>
      </c>
      <c r="R330" s="1" t="e">
        <f aca="false">IF(#REF!&lt;&gt;#REF!,COUNTIFS($K$112:$K$1378,$K$112,#REF!,#REF!),"")</f>
        <v>#REF!</v>
      </c>
      <c r="S330" s="1" t="e">
        <f aca="false">IF(AND(#REF!&lt;&gt;#REF!,#REF!=#REF!,M330="positive",M331="negative"),1,"")</f>
        <v>#REF!</v>
      </c>
      <c r="T330" s="1" t="e">
        <f aca="false">IF(AND(#REF!=#REF!,K:K="stroke",M:M="positive",S330&lt;&gt;"1"),1,"")</f>
        <v>#REF!</v>
      </c>
      <c r="U330" s="1" t="e">
        <f aca="false">IF((AND(R330&lt;&gt;"",W330&lt;&gt;1,K:K="stroke",M:M="negative",#REF!=#REF!)),IF(W330&lt;&gt;0,"",1),"")</f>
        <v>#REF!</v>
      </c>
      <c r="V330" s="1" t="e">
        <f aca="false">IF(R330="","",(SUM(S330:U330)+W330))</f>
        <v>#REF!</v>
      </c>
      <c r="W330" s="1" t="e">
        <f aca="false">IF(#REF!&lt;&gt;#REF!,COUNTIFS($K$112:$K$1378,"up",#REF!,#REF!),"")</f>
        <v>#REF!</v>
      </c>
      <c r="X330" s="1" t="e">
        <f aca="false">IF(#REF!&lt;&gt;#REF!,COUNTIFS($K$112:$K$1378,"SRS",#REF!,#REF!),"")</f>
        <v>#REF!</v>
      </c>
      <c r="Y330" s="1" t="e">
        <f aca="false"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5.75" hidden="false" customHeight="false" outlineLevel="0" collapsed="false">
      <c r="A331" s="11" t="n">
        <f aca="false">I331+(H331*60)+(G331*3600)</f>
        <v>66882</v>
      </c>
      <c r="B331" s="16" t="str">
        <f aca="false">CONCATENATE(D331,E331,F331,G331,H331,I331)</f>
        <v>20171021183442</v>
      </c>
      <c r="C331" s="1" t="str">
        <f aca="false">CONCATENATE(D331,E331,F331)</f>
        <v>20171021</v>
      </c>
      <c r="D331" s="1" t="n">
        <v>2017</v>
      </c>
      <c r="E331" s="1" t="n">
        <v>10</v>
      </c>
      <c r="F331" s="1" t="n">
        <v>21</v>
      </c>
      <c r="G331" s="1" t="n">
        <v>18</v>
      </c>
      <c r="H331" s="1" t="n">
        <v>34</v>
      </c>
      <c r="I331" s="11" t="n">
        <v>42</v>
      </c>
      <c r="J331" s="11" t="n">
        <v>524</v>
      </c>
      <c r="K331" s="17" t="s">
        <v>21</v>
      </c>
      <c r="L331" s="1" t="e">
        <f aca="false"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 t="n">
        <v>0</v>
      </c>
      <c r="P331" s="1" t="e">
        <f aca="false">IF(#REF!=#REF!,IF(K331="Stroke",IF(K332="Stroke",IF(#REF!=#REF!,IF(Q331=Q332,IF((J332-J331)&lt;0,1000+J332-J331-O331,J332-J331-O331),""),""),""),""),"")</f>
        <v>#REF!</v>
      </c>
      <c r="Q331" s="11" t="n">
        <v>1</v>
      </c>
      <c r="R331" s="1" t="e">
        <f aca="false">IF(#REF!&lt;&gt;#REF!,COUNTIFS($K$112:$K$1378,$K$112,#REF!,#REF!),"")</f>
        <v>#REF!</v>
      </c>
      <c r="S331" s="1" t="e">
        <f aca="false">IF(AND(#REF!&lt;&gt;#REF!,#REF!=#REF!,M331="positive",M332="negative"),1,"")</f>
        <v>#REF!</v>
      </c>
      <c r="T331" s="1" t="e">
        <f aca="false">IF(AND(#REF!=#REF!,K:K="stroke",M:M="positive",S331&lt;&gt;"1"),1,"")</f>
        <v>#REF!</v>
      </c>
      <c r="U331" s="1" t="e">
        <f aca="false">IF((AND(R331&lt;&gt;"",W331&lt;&gt;1,K:K="stroke",M:M="negative",#REF!=#REF!)),IF(W331&lt;&gt;0,"",1),"")</f>
        <v>#REF!</v>
      </c>
      <c r="V331" s="1" t="e">
        <f aca="false">IF(R331="","",(SUM(S331:U331)+W331))</f>
        <v>#REF!</v>
      </c>
      <c r="W331" s="1" t="e">
        <f aca="false">IF(#REF!&lt;&gt;#REF!,COUNTIFS($K$112:$K$1378,"up",#REF!,#REF!),"")</f>
        <v>#REF!</v>
      </c>
      <c r="X331" s="1" t="e">
        <f aca="false">IF(#REF!&lt;&gt;#REF!,COUNTIFS($K$112:$K$1378,"SRS",#REF!,#REF!),"")</f>
        <v>#REF!</v>
      </c>
      <c r="Y331" s="1" t="e">
        <f aca="false"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5.75" hidden="false" customHeight="false" outlineLevel="0" collapsed="false">
      <c r="A332" s="11" t="n">
        <f aca="false">I332+(H332*60)+(G332*3600)</f>
        <v>66882</v>
      </c>
      <c r="B332" s="16" t="str">
        <f aca="false">CONCATENATE(D332,E332,F332,G332,H332,I332)</f>
        <v>20171021183442</v>
      </c>
      <c r="C332" s="1" t="str">
        <f aca="false">CONCATENATE(D332,E332,F332)</f>
        <v>20171021</v>
      </c>
      <c r="D332" s="1" t="n">
        <v>2017</v>
      </c>
      <c r="E332" s="1" t="n">
        <v>10</v>
      </c>
      <c r="F332" s="1" t="n">
        <v>21</v>
      </c>
      <c r="G332" s="1" t="n">
        <v>18</v>
      </c>
      <c r="H332" s="1" t="n">
        <v>34</v>
      </c>
      <c r="I332" s="11" t="n">
        <v>42</v>
      </c>
      <c r="J332" s="11" t="n">
        <v>530</v>
      </c>
      <c r="K332" s="17" t="s">
        <v>21</v>
      </c>
      <c r="L332" s="1" t="e">
        <f aca="false"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 t="n">
        <v>0</v>
      </c>
      <c r="P332" s="1" t="e">
        <f aca="false">IF(#REF!=#REF!,IF(K332="Stroke",IF(K333="Stroke",IF(#REF!=#REF!,IF(Q332=Q333,IF((J333-J332)&lt;0,1000+J333-J332-O332,J333-J332-O332),""),""),""),""),"")</f>
        <v>#REF!</v>
      </c>
      <c r="Q332" s="11" t="n">
        <v>1</v>
      </c>
      <c r="R332" s="1" t="e">
        <f aca="false">IF(#REF!&lt;&gt;#REF!,COUNTIFS($K$112:$K$1378,$K$112,#REF!,#REF!),"")</f>
        <v>#REF!</v>
      </c>
      <c r="S332" s="1" t="e">
        <f aca="false">IF(AND(#REF!&lt;&gt;#REF!,#REF!=#REF!,M332="positive",M333="negative"),1,"")</f>
        <v>#REF!</v>
      </c>
      <c r="T332" s="1" t="e">
        <f aca="false">IF(AND(#REF!=#REF!,K:K="stroke",M:M="positive",S332&lt;&gt;"1"),1,"")</f>
        <v>#REF!</v>
      </c>
      <c r="U332" s="1" t="e">
        <f aca="false">IF((AND(R332&lt;&gt;"",W332&lt;&gt;1,K:K="stroke",M:M="negative",#REF!=#REF!)),IF(W332&lt;&gt;0,"",1),"")</f>
        <v>#REF!</v>
      </c>
      <c r="V332" s="1" t="e">
        <f aca="false">IF(R332="","",(SUM(S332:U332)+W332))</f>
        <v>#REF!</v>
      </c>
      <c r="W332" s="1" t="e">
        <f aca="false">IF(#REF!&lt;&gt;#REF!,COUNTIFS($K$112:$K$1378,"up",#REF!,#REF!),"")</f>
        <v>#REF!</v>
      </c>
      <c r="X332" s="1" t="e">
        <f aca="false">IF(#REF!&lt;&gt;#REF!,COUNTIFS($K$112:$K$1378,"SRS",#REF!,#REF!),"")</f>
        <v>#REF!</v>
      </c>
      <c r="Y332" s="1" t="e">
        <f aca="false"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5.75" hidden="false" customHeight="false" outlineLevel="0" collapsed="false">
      <c r="A333" s="11" t="n">
        <f aca="false">I333+(H333*60)+(G333*3600)</f>
        <v>66882</v>
      </c>
      <c r="B333" s="16" t="str">
        <f aca="false">CONCATENATE(D333,E333,F333,G333,H333,I333)</f>
        <v>20171021183442</v>
      </c>
      <c r="C333" s="1" t="str">
        <f aca="false">CONCATENATE(D333,E333,F333)</f>
        <v>20171021</v>
      </c>
      <c r="D333" s="1" t="n">
        <v>2017</v>
      </c>
      <c r="E333" s="1" t="n">
        <v>10</v>
      </c>
      <c r="F333" s="1" t="n">
        <v>21</v>
      </c>
      <c r="G333" s="1" t="n">
        <v>18</v>
      </c>
      <c r="H333" s="1" t="n">
        <v>34</v>
      </c>
      <c r="I333" s="11" t="n">
        <v>42</v>
      </c>
      <c r="J333" s="11" t="n">
        <v>533</v>
      </c>
      <c r="K333" s="17" t="s">
        <v>21</v>
      </c>
      <c r="L333" s="1" t="e">
        <f aca="false"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 t="n">
        <v>0</v>
      </c>
      <c r="P333" s="1" t="e">
        <f aca="false">IF(#REF!=#REF!,IF(K333="Stroke",IF(K334="Stroke",IF(#REF!=#REF!,IF(Q333=Q334,IF((J334-J333)&lt;0,1000+J334-J333-O333,J334-J333-O333),""),""),""),""),"")</f>
        <v>#REF!</v>
      </c>
      <c r="Q333" s="11" t="n">
        <v>1</v>
      </c>
      <c r="R333" s="1" t="e">
        <f aca="false">IF(#REF!&lt;&gt;#REF!,COUNTIFS($K$112:$K$1378,$K$112,#REF!,#REF!),"")</f>
        <v>#REF!</v>
      </c>
      <c r="S333" s="1" t="e">
        <f aca="false">IF(AND(#REF!&lt;&gt;#REF!,#REF!=#REF!,M333="positive",M334="negative"),1,"")</f>
        <v>#REF!</v>
      </c>
      <c r="T333" s="1" t="e">
        <f aca="false">IF(AND(#REF!=#REF!,K:K="stroke",M:M="positive",S333&lt;&gt;"1"),1,"")</f>
        <v>#REF!</v>
      </c>
      <c r="U333" s="1" t="e">
        <f aca="false">IF((AND(R333&lt;&gt;"",W333&lt;&gt;1,K:K="stroke",M:M="negative",#REF!=#REF!)),IF(W333&lt;&gt;0,"",1),"")</f>
        <v>#REF!</v>
      </c>
      <c r="V333" s="1" t="e">
        <f aca="false">IF(R333="","",(SUM(S333:U333)+W333))</f>
        <v>#REF!</v>
      </c>
      <c r="W333" s="1" t="e">
        <f aca="false">IF(#REF!&lt;&gt;#REF!,COUNTIFS($K$112:$K$1378,"up",#REF!,#REF!),"")</f>
        <v>#REF!</v>
      </c>
      <c r="X333" s="1" t="e">
        <f aca="false">IF(#REF!&lt;&gt;#REF!,COUNTIFS($K$112:$K$1378,"SRS",#REF!,#REF!),"")</f>
        <v>#REF!</v>
      </c>
      <c r="Y333" s="1" t="e">
        <f aca="false"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5.75" hidden="false" customHeight="false" outlineLevel="0" collapsed="false">
      <c r="A334" s="11" t="n">
        <f aca="false">I334+(H334*60)+(G334*3600)</f>
        <v>66882</v>
      </c>
      <c r="B334" s="16" t="str">
        <f aca="false">CONCATENATE(D334,E334,F334,G334,H334,I334)</f>
        <v>20171021183442</v>
      </c>
      <c r="C334" s="1" t="str">
        <f aca="false">CONCATENATE(D334,E334,F334)</f>
        <v>20171021</v>
      </c>
      <c r="D334" s="1" t="n">
        <v>2017</v>
      </c>
      <c r="E334" s="1" t="n">
        <v>10</v>
      </c>
      <c r="F334" s="1" t="n">
        <v>21</v>
      </c>
      <c r="G334" s="1" t="n">
        <v>18</v>
      </c>
      <c r="H334" s="1" t="n">
        <v>34</v>
      </c>
      <c r="I334" s="11" t="n">
        <v>42</v>
      </c>
      <c r="J334" s="11" t="n">
        <v>570</v>
      </c>
      <c r="K334" s="17" t="s">
        <v>21</v>
      </c>
      <c r="L334" s="1" t="e">
        <f aca="false"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 t="n">
        <v>0</v>
      </c>
      <c r="P334" s="1" t="e">
        <f aca="false">IF(#REF!=#REF!,IF(K334="Stroke",IF(K335="Stroke",IF(#REF!=#REF!,IF(Q334=Q335,IF((J335-J334)&lt;0,1000+J335-J334-O334,J335-J334-O334),""),""),""),""),"")</f>
        <v>#REF!</v>
      </c>
      <c r="Q334" s="11" t="n">
        <v>1</v>
      </c>
      <c r="R334" s="1" t="e">
        <f aca="false">IF(#REF!&lt;&gt;#REF!,COUNTIFS($K$112:$K$1378,$K$112,#REF!,#REF!),"")</f>
        <v>#REF!</v>
      </c>
      <c r="S334" s="1" t="e">
        <f aca="false">IF(AND(#REF!&lt;&gt;#REF!,#REF!=#REF!,M334="positive",M335="negative"),1,"")</f>
        <v>#REF!</v>
      </c>
      <c r="T334" s="1" t="e">
        <f aca="false">IF(AND(#REF!=#REF!,K:K="stroke",M:M="positive",S334&lt;&gt;"1"),1,"")</f>
        <v>#REF!</v>
      </c>
      <c r="U334" s="1" t="e">
        <f aca="false">IF((AND(R334&lt;&gt;"",W334&lt;&gt;1,K:K="stroke",M:M="negative",#REF!=#REF!)),IF(W334&lt;&gt;0,"",1),"")</f>
        <v>#REF!</v>
      </c>
      <c r="V334" s="1" t="e">
        <f aca="false">IF(R334="","",(SUM(S334:U334)+W334))</f>
        <v>#REF!</v>
      </c>
      <c r="W334" s="1" t="e">
        <f aca="false">IF(#REF!&lt;&gt;#REF!,COUNTIFS($K$112:$K$1378,"up",#REF!,#REF!),"")</f>
        <v>#REF!</v>
      </c>
      <c r="X334" s="1" t="e">
        <f aca="false">IF(#REF!&lt;&gt;#REF!,COUNTIFS($K$112:$K$1378,"SRS",#REF!,#REF!),"")</f>
        <v>#REF!</v>
      </c>
      <c r="Y334" s="1" t="e">
        <f aca="false"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="5" customFormat="true" ht="15.75" hidden="false" customHeight="false" outlineLevel="0" collapsed="false">
      <c r="A335" s="11" t="n">
        <f aca="false">I335+(H335*60)+(G335*3600)</f>
        <v>66882</v>
      </c>
      <c r="B335" s="16" t="str">
        <f aca="false">CONCATENATE(D335,E335,F335,G335,H335,I335)</f>
        <v>20171021183442</v>
      </c>
      <c r="C335" s="1" t="str">
        <f aca="false">CONCATENATE(D335,E335,F335)</f>
        <v>20171021</v>
      </c>
      <c r="D335" s="1" t="n">
        <v>2017</v>
      </c>
      <c r="E335" s="1" t="n">
        <v>10</v>
      </c>
      <c r="F335" s="1" t="n">
        <v>21</v>
      </c>
      <c r="G335" s="1" t="n">
        <v>18</v>
      </c>
      <c r="H335" s="1" t="n">
        <v>34</v>
      </c>
      <c r="I335" s="11" t="n">
        <v>42</v>
      </c>
      <c r="J335" s="11" t="n">
        <v>618</v>
      </c>
      <c r="K335" s="17" t="s">
        <v>21</v>
      </c>
      <c r="L335" s="1" t="e">
        <f aca="false"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 t="n">
        <v>0</v>
      </c>
      <c r="P335" s="1" t="e">
        <f aca="false">IF(#REF!=#REF!,IF(K335="Stroke",IF(K336="Stroke",IF(#REF!=#REF!,IF(Q335=Q336,IF((J336-J335)&lt;0,1000+J336-J335-O335,J336-J335-O335),""),""),""),""),"")</f>
        <v>#REF!</v>
      </c>
      <c r="Q335" s="11" t="n">
        <v>1</v>
      </c>
      <c r="R335" s="1" t="e">
        <f aca="false">IF(#REF!&lt;&gt;#REF!,COUNTIFS($K$112:$K$1378,$K$112,#REF!,#REF!),"")</f>
        <v>#REF!</v>
      </c>
      <c r="S335" s="1" t="e">
        <f aca="false">IF(AND(#REF!&lt;&gt;#REF!,#REF!=#REF!,M335="positive",M336="negative"),1,"")</f>
        <v>#REF!</v>
      </c>
      <c r="T335" s="1" t="e">
        <f aca="false">IF(AND(#REF!=#REF!,K:K="stroke",M:M="positive",S335&lt;&gt;"1"),1,"")</f>
        <v>#REF!</v>
      </c>
      <c r="U335" s="1" t="e">
        <f aca="false">IF((AND(R335&lt;&gt;"",W335&lt;&gt;1,K:K="stroke",M:M="negative",#REF!=#REF!)),IF(W335&lt;&gt;0,"",1),"")</f>
        <v>#REF!</v>
      </c>
      <c r="V335" s="1" t="e">
        <f aca="false">IF(R335="","",(SUM(S335:U335)+W335))</f>
        <v>#REF!</v>
      </c>
      <c r="W335" s="1" t="e">
        <f aca="false">IF(#REF!&lt;&gt;#REF!,COUNTIFS($K$112:$K$1378,"up",#REF!,#REF!),"")</f>
        <v>#REF!</v>
      </c>
      <c r="X335" s="1" t="e">
        <f aca="false">IF(#REF!&lt;&gt;#REF!,COUNTIFS($K$112:$K$1378,"SRS",#REF!,#REF!),"")</f>
        <v>#REF!</v>
      </c>
      <c r="Y335" s="1" t="e">
        <f aca="false"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="5" customFormat="true" ht="15.75" hidden="false" customHeight="false" outlineLevel="0" collapsed="false">
      <c r="A336" s="11" t="n">
        <f aca="false">I336+(H336*60)+(G336*3600)</f>
        <v>66882</v>
      </c>
      <c r="B336" s="16" t="str">
        <f aca="false">CONCATENATE(D336,E336,F336,G336,H336,I336)</f>
        <v>20171021183442</v>
      </c>
      <c r="C336" s="1" t="str">
        <f aca="false">CONCATENATE(D336,E336,F336)</f>
        <v>20171021</v>
      </c>
      <c r="D336" s="1" t="n">
        <v>2017</v>
      </c>
      <c r="E336" s="1" t="n">
        <v>10</v>
      </c>
      <c r="F336" s="1" t="n">
        <v>21</v>
      </c>
      <c r="G336" s="1" t="n">
        <v>18</v>
      </c>
      <c r="H336" s="1" t="n">
        <v>34</v>
      </c>
      <c r="I336" s="11" t="n">
        <v>42</v>
      </c>
      <c r="J336" s="11" t="n">
        <v>642</v>
      </c>
      <c r="K336" s="17" t="s">
        <v>21</v>
      </c>
      <c r="L336" s="1" t="e">
        <f aca="false"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 t="n">
        <v>0</v>
      </c>
      <c r="P336" s="1" t="e">
        <f aca="false">IF(#REF!=#REF!,IF(K336="Stroke",IF(K337="Stroke",IF(#REF!=#REF!,IF(Q336=Q337,IF((J337-J336)&lt;0,1000+J337-J336-O336,J337-J336-O336),""),""),""),""),"")</f>
        <v>#REF!</v>
      </c>
      <c r="Q336" s="11" t="n">
        <v>1</v>
      </c>
      <c r="R336" s="1" t="e">
        <f aca="false">IF(#REF!&lt;&gt;#REF!,COUNTIFS($K$112:$K$1378,$K$112,#REF!,#REF!),"")</f>
        <v>#REF!</v>
      </c>
      <c r="S336" s="1" t="e">
        <f aca="false">IF(AND(#REF!&lt;&gt;#REF!,#REF!=#REF!,M336="positive",M337="negative"),1,"")</f>
        <v>#REF!</v>
      </c>
      <c r="T336" s="1" t="e">
        <f aca="false">IF(AND(#REF!=#REF!,K:K="stroke",M:M="positive",S336&lt;&gt;"1"),1,"")</f>
        <v>#REF!</v>
      </c>
      <c r="U336" s="1" t="e">
        <f aca="false">IF((AND(R336&lt;&gt;"",W336&lt;&gt;1,K:K="stroke",M:M="negative",#REF!=#REF!)),IF(W336&lt;&gt;0,"",1),"")</f>
        <v>#REF!</v>
      </c>
      <c r="V336" s="1" t="e">
        <f aca="false">IF(R336="","",(SUM(S336:U336)+W336))</f>
        <v>#REF!</v>
      </c>
      <c r="W336" s="1" t="e">
        <f aca="false">IF(#REF!&lt;&gt;#REF!,COUNTIFS($K$112:$K$1378,"up",#REF!,#REF!),"")</f>
        <v>#REF!</v>
      </c>
      <c r="X336" s="1" t="e">
        <f aca="false">IF(#REF!&lt;&gt;#REF!,COUNTIFS($K$112:$K$1378,"SRS",#REF!,#REF!),"")</f>
        <v>#REF!</v>
      </c>
      <c r="Y336" s="1" t="e">
        <f aca="false"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5.75" hidden="false" customHeight="false" outlineLevel="0" collapsed="false">
      <c r="A337" s="11" t="n">
        <f aca="false">I337+(H337*60)+(G337*3600)</f>
        <v>66882</v>
      </c>
      <c r="B337" s="16" t="str">
        <f aca="false">CONCATENATE(D337,E337,F337,G337,H337,I337)</f>
        <v>20171021183442</v>
      </c>
      <c r="C337" s="1" t="str">
        <f aca="false">CONCATENATE(D337,E337,F337)</f>
        <v>20171021</v>
      </c>
      <c r="D337" s="1" t="n">
        <v>2017</v>
      </c>
      <c r="E337" s="1" t="n">
        <v>10</v>
      </c>
      <c r="F337" s="1" t="n">
        <v>21</v>
      </c>
      <c r="G337" s="1" t="n">
        <v>18</v>
      </c>
      <c r="H337" s="1" t="n">
        <v>34</v>
      </c>
      <c r="I337" s="11" t="n">
        <v>42</v>
      </c>
      <c r="J337" s="11" t="n">
        <v>696</v>
      </c>
      <c r="K337" s="17" t="s">
        <v>21</v>
      </c>
      <c r="L337" s="1" t="e">
        <f aca="false"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 t="n">
        <v>0</v>
      </c>
      <c r="P337" s="1" t="e">
        <f aca="false">IF(#REF!=#REF!,IF(K337="Stroke",IF(K338="Stroke",IF(#REF!=#REF!,IF(Q337=Q338,IF((J338-J337)&lt;0,1000+J338-J337-O337,J338-J337-O337),""),""),""),""),"")</f>
        <v>#REF!</v>
      </c>
      <c r="Q337" s="11" t="n">
        <v>1</v>
      </c>
      <c r="R337" s="1" t="e">
        <f aca="false">IF(#REF!&lt;&gt;#REF!,COUNTIFS($K$112:$K$1378,$K$112,#REF!,#REF!),"")</f>
        <v>#REF!</v>
      </c>
      <c r="S337" s="1" t="e">
        <f aca="false">IF(AND(#REF!&lt;&gt;#REF!,#REF!=#REF!,M337="positive",M338="negative"),1,"")</f>
        <v>#REF!</v>
      </c>
      <c r="T337" s="1" t="e">
        <f aca="false">IF(AND(#REF!=#REF!,K:K="stroke",M:M="positive",S337&lt;&gt;"1"),1,"")</f>
        <v>#REF!</v>
      </c>
      <c r="U337" s="1" t="e">
        <f aca="false">IF((AND(R337&lt;&gt;"",W337&lt;&gt;1,K:K="stroke",M:M="negative",#REF!=#REF!)),IF(W337&lt;&gt;0,"",1),"")</f>
        <v>#REF!</v>
      </c>
      <c r="V337" s="1" t="e">
        <f aca="false">IF(R337="","",(SUM(S337:U337)+W337))</f>
        <v>#REF!</v>
      </c>
      <c r="W337" s="1" t="e">
        <f aca="false">IF(#REF!&lt;&gt;#REF!,COUNTIFS($K$112:$K$1378,"up",#REF!,#REF!),"")</f>
        <v>#REF!</v>
      </c>
      <c r="X337" s="1" t="e">
        <f aca="false">IF(#REF!&lt;&gt;#REF!,COUNTIFS($K$112:$K$1378,"SRS",#REF!,#REF!),"")</f>
        <v>#REF!</v>
      </c>
      <c r="Y337" s="1" t="e">
        <f aca="false"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5.75" hidden="false" customHeight="false" outlineLevel="0" collapsed="false">
      <c r="A338" s="11" t="n">
        <f aca="false">I338+(H338*60)+(G338*3600)</f>
        <v>66882</v>
      </c>
      <c r="B338" s="16" t="str">
        <f aca="false">CONCATENATE(D338,E338,F338,G338,H338,I338)</f>
        <v>20171021183442</v>
      </c>
      <c r="C338" s="1" t="str">
        <f aca="false">CONCATENATE(D338,E338,F338)</f>
        <v>20171021</v>
      </c>
      <c r="D338" s="1" t="n">
        <v>2017</v>
      </c>
      <c r="E338" s="1" t="n">
        <v>10</v>
      </c>
      <c r="F338" s="1" t="n">
        <v>21</v>
      </c>
      <c r="G338" s="1" t="n">
        <v>18</v>
      </c>
      <c r="H338" s="1" t="n">
        <v>34</v>
      </c>
      <c r="I338" s="11" t="n">
        <v>42</v>
      </c>
      <c r="J338" s="11" t="n">
        <v>741</v>
      </c>
      <c r="K338" s="17" t="s">
        <v>21</v>
      </c>
      <c r="L338" s="1" t="e">
        <f aca="false"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 t="n">
        <v>0</v>
      </c>
      <c r="P338" s="1" t="e">
        <f aca="false">IF(#REF!=#REF!,IF(K338="Stroke",IF(K339="Stroke",IF(#REF!=#REF!,IF(Q338=Q339,IF((J339-J338)&lt;0,1000+J339-J338-O338,J339-J338-O338),""),""),""),""),"")</f>
        <v>#REF!</v>
      </c>
      <c r="Q338" s="11" t="n">
        <v>1</v>
      </c>
      <c r="R338" s="1" t="e">
        <f aca="false">IF(#REF!&lt;&gt;#REF!,COUNTIFS($K$112:$K$1378,$K$112,#REF!,#REF!),"")</f>
        <v>#REF!</v>
      </c>
      <c r="S338" s="1" t="e">
        <f aca="false">IF(AND(#REF!&lt;&gt;#REF!,#REF!=#REF!,M338="positive",M339="negative"),1,"")</f>
        <v>#REF!</v>
      </c>
      <c r="T338" s="1" t="e">
        <f aca="false">IF(AND(#REF!=#REF!,K:K="stroke",M:M="positive",S338&lt;&gt;"1"),1,"")</f>
        <v>#REF!</v>
      </c>
      <c r="U338" s="1" t="e">
        <f aca="false">IF((AND(R338&lt;&gt;"",W338&lt;&gt;1,K:K="stroke",M:M="negative",#REF!=#REF!)),IF(W338&lt;&gt;0,"",1),"")</f>
        <v>#REF!</v>
      </c>
      <c r="V338" s="1" t="e">
        <f aca="false">IF(R338="","",(SUM(S338:U338)+W338))</f>
        <v>#REF!</v>
      </c>
      <c r="W338" s="1" t="e">
        <f aca="false">IF(#REF!&lt;&gt;#REF!,COUNTIFS($K$112:$K$1378,"up",#REF!,#REF!),"")</f>
        <v>#REF!</v>
      </c>
      <c r="X338" s="1" t="e">
        <f aca="false">IF(#REF!&lt;&gt;#REF!,COUNTIFS($K$112:$K$1378,"SRS",#REF!,#REF!),"")</f>
        <v>#REF!</v>
      </c>
      <c r="Y338" s="1" t="e">
        <f aca="false"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5.75" hidden="false" customHeight="false" outlineLevel="0" collapsed="false">
      <c r="A339" s="11" t="n">
        <f aca="false">I339+(H339*60)+(G339*3600)</f>
        <v>66882</v>
      </c>
      <c r="B339" s="16" t="str">
        <f aca="false">CONCATENATE(D339,E339,F339,G339,H339,I339)</f>
        <v>20171021183442</v>
      </c>
      <c r="C339" s="1" t="str">
        <f aca="false">CONCATENATE(D339,E339,F339)</f>
        <v>20171021</v>
      </c>
      <c r="D339" s="1" t="n">
        <v>2017</v>
      </c>
      <c r="E339" s="1" t="n">
        <v>10</v>
      </c>
      <c r="F339" s="1" t="n">
        <v>21</v>
      </c>
      <c r="G339" s="1" t="n">
        <v>18</v>
      </c>
      <c r="H339" s="1" t="n">
        <v>34</v>
      </c>
      <c r="I339" s="11" t="n">
        <v>42</v>
      </c>
      <c r="J339" s="11" t="n">
        <v>808</v>
      </c>
      <c r="K339" s="17" t="s">
        <v>21</v>
      </c>
      <c r="L339" s="1" t="e">
        <f aca="false"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 t="n">
        <v>0</v>
      </c>
      <c r="P339" s="1" t="e">
        <f aca="false">IF(#REF!=#REF!,IF(K339="Stroke",IF(K340="Stroke",IF(#REF!=#REF!,IF(Q339=Q340,IF((J340-J339)&lt;0,1000+J340-J339-O339,J340-J339-O339),""),""),""),""),"")</f>
        <v>#REF!</v>
      </c>
      <c r="Q339" s="11" t="n">
        <v>1</v>
      </c>
      <c r="R339" s="1" t="e">
        <f aca="false">IF(#REF!&lt;&gt;#REF!,COUNTIFS($K$112:$K$1378,$K$112,#REF!,#REF!),"")</f>
        <v>#REF!</v>
      </c>
      <c r="S339" s="1" t="e">
        <f aca="false">IF(AND(#REF!&lt;&gt;#REF!,#REF!=#REF!,M339="positive",M340="negative"),1,"")</f>
        <v>#REF!</v>
      </c>
      <c r="T339" s="1" t="e">
        <f aca="false">IF(AND(#REF!=#REF!,K:K="stroke",M:M="positive",S339&lt;&gt;"1"),1,"")</f>
        <v>#REF!</v>
      </c>
      <c r="U339" s="1" t="e">
        <f aca="false">IF((AND(R339&lt;&gt;"",W339&lt;&gt;1,K:K="stroke",M:M="negative",#REF!=#REF!)),IF(W339&lt;&gt;0,"",1),"")</f>
        <v>#REF!</v>
      </c>
      <c r="V339" s="1" t="e">
        <f aca="false">IF(R339="","",(SUM(S339:U339)+W339))</f>
        <v>#REF!</v>
      </c>
      <c r="W339" s="1" t="e">
        <f aca="false">IF(#REF!&lt;&gt;#REF!,COUNTIFS($K$112:$K$1378,"up",#REF!,#REF!),"")</f>
        <v>#REF!</v>
      </c>
      <c r="X339" s="1" t="e">
        <f aca="false">IF(#REF!&lt;&gt;#REF!,COUNTIFS($K$112:$K$1378,"SRS",#REF!,#REF!),"")</f>
        <v>#REF!</v>
      </c>
      <c r="Y339" s="1" t="e">
        <f aca="false"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5.75" hidden="false" customHeight="false" outlineLevel="0" collapsed="false">
      <c r="A340" s="1" t="n">
        <f aca="false">I340+(H340*60)+(G340*3600)</f>
        <v>66882</v>
      </c>
      <c r="B340" s="2" t="str">
        <f aca="false">CONCATENATE(D340,E340,F340,G340,H340,I340)</f>
        <v>20171021183442</v>
      </c>
      <c r="C340" s="1" t="str">
        <f aca="false">CONCATENATE(D340,E340,F340)</f>
        <v>20171021</v>
      </c>
      <c r="D340" s="1" t="n">
        <v>2017</v>
      </c>
      <c r="E340" s="1" t="n">
        <v>10</v>
      </c>
      <c r="F340" s="1" t="n">
        <v>21</v>
      </c>
      <c r="G340" s="1" t="n">
        <v>18</v>
      </c>
      <c r="H340" s="1" t="n">
        <v>34</v>
      </c>
      <c r="I340" s="1" t="n">
        <v>42</v>
      </c>
      <c r="J340" s="1" t="n">
        <v>877</v>
      </c>
      <c r="K340" s="1" t="s">
        <v>23</v>
      </c>
      <c r="L340" s="1" t="e">
        <f aca="false"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 t="n">
        <v>269</v>
      </c>
      <c r="P340" s="1" t="e">
        <f aca="false">IF(#REF!=#REF!,IF(K340="Stroke",IF(K341="Stroke",IF(#REF!=#REF!,IF(Q340=Q341,IF((J341-J340)&lt;0,1000+J341-J340-O340,J341-J340-O340),""),""),""),""),"")</f>
        <v>#REF!</v>
      </c>
      <c r="Q340" s="1" t="n">
        <v>1</v>
      </c>
      <c r="R340" s="1" t="e">
        <f aca="false">IF(#REF!&lt;&gt;#REF!,COUNTIFS($K$112:$K$1378,$K$112,#REF!,#REF!),"")</f>
        <v>#REF!</v>
      </c>
      <c r="S340" s="1" t="e">
        <f aca="false">IF(AND(#REF!&lt;&gt;#REF!,#REF!=#REF!,M340="positive",M341="negative"),1,"")</f>
        <v>#REF!</v>
      </c>
      <c r="T340" s="1" t="e">
        <f aca="false">IF(AND(#REF!=#REF!,K:K="stroke",M:M="positive",S340&lt;&gt;"1"),1,"")</f>
        <v>#REF!</v>
      </c>
      <c r="U340" s="1" t="e">
        <f aca="false">IF((AND(R340&lt;&gt;"",W340&lt;&gt;1,K:K="stroke",M:M="negative",#REF!=#REF!)),IF(W340&lt;&gt;0,"",1),"")</f>
        <v>#REF!</v>
      </c>
      <c r="V340" s="1" t="e">
        <f aca="false">IF(R340="","",(SUM(S340:U340)+W340))</f>
        <v>#REF!</v>
      </c>
      <c r="W340" s="1" t="e">
        <f aca="false">IF(#REF!&lt;&gt;#REF!,COUNTIFS($K$112:$K$1378,"up",#REF!,#REF!),"")</f>
        <v>#REF!</v>
      </c>
      <c r="X340" s="1" t="e">
        <f aca="false">IF(#REF!&lt;&gt;#REF!,COUNTIFS($K$112:$K$1378,"SRS",#REF!,#REF!),"")</f>
        <v>#REF!</v>
      </c>
      <c r="Y340" s="1" t="e">
        <f aca="false">IF(R340&lt;&gt;"",IF(R340=1,"",COUNTIFS($O$112:$O$1378,"&gt;40",#REF!,#REF!)),"")</f>
        <v>#REF!</v>
      </c>
      <c r="Z340" s="1" t="s">
        <v>19</v>
      </c>
    </row>
    <row r="341" s="5" customFormat="true" ht="15.7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.75" hidden="false" customHeight="false" outlineLevel="0" collapsed="false">
      <c r="A342" s="1" t="n">
        <f aca="false">I342+(H342*60)+(G342*3600)</f>
        <v>67116</v>
      </c>
      <c r="B342" s="2" t="str">
        <f aca="false">CONCATENATE(D342,E342,F342,G342,H342,I342)</f>
        <v>20171021183836</v>
      </c>
      <c r="C342" s="1" t="str">
        <f aca="false">CONCATENATE(D342,E342,F342)</f>
        <v>20171021</v>
      </c>
      <c r="D342" s="1" t="n">
        <v>2017</v>
      </c>
      <c r="E342" s="1" t="n">
        <v>10</v>
      </c>
      <c r="F342" s="1" t="n">
        <v>21</v>
      </c>
      <c r="G342" s="1" t="n">
        <v>18</v>
      </c>
      <c r="H342" s="1" t="n">
        <v>38</v>
      </c>
      <c r="I342" s="1" t="n">
        <v>36</v>
      </c>
      <c r="J342" s="1" t="n">
        <v>749</v>
      </c>
      <c r="K342" s="1" t="s">
        <v>11</v>
      </c>
      <c r="L342" s="1" t="e">
        <f aca="false"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 t="n">
        <v>143</v>
      </c>
      <c r="P342" s="1" t="e">
        <f aca="false">IF(#REF!=#REF!,IF(K342="Stroke",IF(K343="Stroke",IF(#REF!=#REF!,IF(Q342=Q343,IF((J343-J342)&lt;0,1000+J343-J342-O342,J343-J342-O342),""),""),""),""),"")</f>
        <v>#REF!</v>
      </c>
      <c r="Q342" s="1" t="n">
        <v>1</v>
      </c>
      <c r="R342" s="1" t="e">
        <f aca="false">IF(#REF!&lt;&gt;#REF!,COUNTIFS($K$112:$K$1378,$K$112,#REF!,#REF!),"")</f>
        <v>#REF!</v>
      </c>
      <c r="S342" s="1" t="e">
        <f aca="false">IF(AND(#REF!&lt;&gt;#REF!,#REF!=#REF!,M342="positive",M343="negative"),1,"")</f>
        <v>#REF!</v>
      </c>
      <c r="T342" s="1" t="e">
        <f aca="false">IF(AND(#REF!=#REF!,K:K="stroke",M:M="positive",S342&lt;&gt;"1"),1,"")</f>
        <v>#REF!</v>
      </c>
      <c r="U342" s="1" t="e">
        <f aca="false">IF((AND(R342&lt;&gt;"",W342&lt;&gt;1,K:K="stroke",M:M="negative",#REF!=#REF!)),IF(W342&lt;&gt;0,"",1),"")</f>
        <v>#REF!</v>
      </c>
      <c r="V342" s="1" t="e">
        <f aca="false">IF(R342="","",(SUM(S342:U342)+W342))</f>
        <v>#REF!</v>
      </c>
      <c r="W342" s="1" t="e">
        <f aca="false">IF(#REF!&lt;&gt;#REF!,COUNTIFS($K$112:$K$1378,"up",#REF!,#REF!),"")</f>
        <v>#REF!</v>
      </c>
      <c r="X342" s="1" t="e">
        <f aca="false">IF(#REF!&lt;&gt;#REF!,COUNTIFS($K$112:$K$1378,"SRS",#REF!,#REF!),"")</f>
        <v>#REF!</v>
      </c>
      <c r="Y342" s="1" t="e">
        <f aca="false">IF(R342&lt;&gt;"",IF(R342=1,"",COUNTIFS($O$112:$O$1378,"&gt;40",#REF!,#REF!)),"")</f>
        <v>#REF!</v>
      </c>
    </row>
    <row r="343" customFormat="false" ht="15.75" hidden="false" customHeight="false" outlineLevel="0" collapsed="false">
      <c r="A343" s="1" t="n">
        <f aca="false">I343+(H343*60)+(G343*3600)</f>
        <v>67116</v>
      </c>
      <c r="B343" s="2" t="str">
        <f aca="false">CONCATENATE(D343,E343,F343,G343,H343,I343)</f>
        <v>20171021183836</v>
      </c>
      <c r="C343" s="1" t="str">
        <f aca="false">CONCATENATE(D343,E343,F343)</f>
        <v>20171021</v>
      </c>
      <c r="D343" s="1" t="n">
        <v>2017</v>
      </c>
      <c r="E343" s="1" t="n">
        <v>10</v>
      </c>
      <c r="F343" s="1" t="n">
        <v>21</v>
      </c>
      <c r="G343" s="1" t="n">
        <v>18</v>
      </c>
      <c r="H343" s="1" t="n">
        <v>38</v>
      </c>
      <c r="I343" s="1" t="n">
        <v>36</v>
      </c>
      <c r="J343" s="1" t="n">
        <v>911</v>
      </c>
      <c r="K343" s="1" t="s">
        <v>11</v>
      </c>
      <c r="L343" s="1" t="e">
        <f aca="false"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 t="n">
        <v>82</v>
      </c>
      <c r="P343" s="1" t="e">
        <f aca="false">IF(#REF!=#REF!,IF(K343="Stroke",IF(K344="Stroke",IF(#REF!=#REF!,IF(Q343=Q344,IF((J344-J343)&lt;0,1000+J344-J343-O343,J344-J343-O343),""),""),""),""),"")</f>
        <v>#REF!</v>
      </c>
      <c r="Q343" s="1" t="n">
        <v>1</v>
      </c>
      <c r="R343" s="1" t="e">
        <f aca="false">IF(#REF!&lt;&gt;#REF!,COUNTIFS($K$112:$K$1378,$K$112,#REF!,#REF!),"")</f>
        <v>#REF!</v>
      </c>
      <c r="S343" s="1" t="e">
        <f aca="false">IF(AND(#REF!&lt;&gt;#REF!,#REF!=#REF!,M343="positive",M344="negative"),1,"")</f>
        <v>#REF!</v>
      </c>
      <c r="T343" s="1" t="e">
        <f aca="false">IF(AND(#REF!=#REF!,K:K="stroke",M:M="positive",S343&lt;&gt;"1"),1,"")</f>
        <v>#REF!</v>
      </c>
      <c r="U343" s="1" t="e">
        <f aca="false">IF((AND(R343&lt;&gt;"",W343&lt;&gt;1,K:K="stroke",M:M="negative",#REF!=#REF!)),IF(W343&lt;&gt;0,"",1),"")</f>
        <v>#REF!</v>
      </c>
      <c r="V343" s="1" t="e">
        <f aca="false">IF(R343="","",(SUM(S343:U343)+W343))</f>
        <v>#REF!</v>
      </c>
      <c r="W343" s="1" t="e">
        <f aca="false">IF(#REF!&lt;&gt;#REF!,COUNTIFS($K$112:$K$1378,"up",#REF!,#REF!),"")</f>
        <v>#REF!</v>
      </c>
      <c r="X343" s="1" t="e">
        <f aca="false">IF(#REF!&lt;&gt;#REF!,COUNTIFS($K$112:$K$1378,"SRS",#REF!,#REF!),"")</f>
        <v>#REF!</v>
      </c>
      <c r="Y343" s="1" t="e">
        <f aca="false">IF(R343&lt;&gt;"",IF(R343=1,"",COUNTIFS($O$112:$O$1378,"&gt;40",#REF!,#REF!)),"")</f>
        <v>#REF!</v>
      </c>
    </row>
    <row r="344" customFormat="false" ht="15.7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.75" hidden="false" customHeight="false" outlineLevel="0" collapsed="false">
      <c r="A345" s="11" t="n">
        <f aca="false">I345+(H345*60)+(G345*3600)</f>
        <v>67192</v>
      </c>
      <c r="B345" s="16" t="str">
        <f aca="false">CONCATENATE(D345,E345,F345,G345,H345,I345)</f>
        <v>20171021183952</v>
      </c>
      <c r="C345" s="1" t="str">
        <f aca="false">CONCATENATE(D345,E345,F345)</f>
        <v>20171021</v>
      </c>
      <c r="D345" s="1" t="n">
        <v>2017</v>
      </c>
      <c r="E345" s="1" t="n">
        <v>10</v>
      </c>
      <c r="F345" s="1" t="n">
        <v>21</v>
      </c>
      <c r="G345" s="1" t="n">
        <v>18</v>
      </c>
      <c r="H345" s="11" t="n">
        <v>39</v>
      </c>
      <c r="I345" s="11" t="n">
        <v>52</v>
      </c>
      <c r="J345" s="11" t="n">
        <v>410</v>
      </c>
      <c r="K345" s="17" t="s">
        <v>21</v>
      </c>
      <c r="L345" s="1" t="e">
        <f aca="false"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 t="n">
        <v>0</v>
      </c>
      <c r="P345" s="1" t="e">
        <f aca="false">IF(#REF!=#REF!,IF(K345="Stroke",IF(K346="Stroke",IF(#REF!=#REF!,IF(Q345=Q346,IF((J346-J345)&lt;0,1000+J346-J345-O345,J346-J345-O345),""),""),""),""),"")</f>
        <v>#REF!</v>
      </c>
      <c r="Q345" s="11" t="n">
        <v>1</v>
      </c>
      <c r="R345" s="1" t="e">
        <f aca="false">IF(#REF!&lt;&gt;#REF!,COUNTIFS($K$112:$K$1378,$K$112,#REF!,#REF!),"")</f>
        <v>#REF!</v>
      </c>
      <c r="S345" s="1" t="e">
        <f aca="false">IF(AND(#REF!&lt;&gt;#REF!,#REF!=#REF!,M345="positive",M346="negative"),1,"")</f>
        <v>#REF!</v>
      </c>
      <c r="T345" s="1" t="e">
        <f aca="false">IF(AND(#REF!=#REF!,K:K="stroke",M:M="positive",S345&lt;&gt;"1"),1,"")</f>
        <v>#REF!</v>
      </c>
      <c r="U345" s="1" t="e">
        <f aca="false">IF((AND(R345&lt;&gt;"",W345&lt;&gt;1,K:K="stroke",M:M="negative",#REF!=#REF!)),IF(W345&lt;&gt;0,"",1),"")</f>
        <v>#REF!</v>
      </c>
      <c r="V345" s="1" t="e">
        <f aca="false">IF(R345="","",(SUM(S345:U345)+W345))</f>
        <v>#REF!</v>
      </c>
      <c r="W345" s="1" t="e">
        <f aca="false">IF(#REF!&lt;&gt;#REF!,COUNTIFS($K$112:$K$1378,"up",#REF!,#REF!),"")</f>
        <v>#REF!</v>
      </c>
      <c r="X345" s="1" t="e">
        <f aca="false">IF(#REF!&lt;&gt;#REF!,COUNTIFS($K$112:$K$1378,"SRS",#REF!,#REF!),"")</f>
        <v>#REF!</v>
      </c>
      <c r="Y345" s="1" t="e">
        <f aca="false"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5.75" hidden="false" customHeight="false" outlineLevel="0" collapsed="false">
      <c r="A346" s="11" t="n">
        <f aca="false">I346+(H346*60)+(G346*3600)</f>
        <v>67192</v>
      </c>
      <c r="B346" s="16" t="str">
        <f aca="false">CONCATENATE(D346,E346,F346,G346,H346,I346)</f>
        <v>20171021183952</v>
      </c>
      <c r="C346" s="1" t="str">
        <f aca="false">CONCATENATE(D346,E346,F346)</f>
        <v>20171021</v>
      </c>
      <c r="D346" s="1" t="n">
        <v>2017</v>
      </c>
      <c r="E346" s="1" t="n">
        <v>10</v>
      </c>
      <c r="F346" s="1" t="n">
        <v>21</v>
      </c>
      <c r="G346" s="1" t="n">
        <v>18</v>
      </c>
      <c r="H346" s="11" t="n">
        <v>39</v>
      </c>
      <c r="I346" s="11" t="n">
        <v>52</v>
      </c>
      <c r="J346" s="11" t="n">
        <v>431</v>
      </c>
      <c r="K346" s="17" t="s">
        <v>21</v>
      </c>
      <c r="L346" s="1" t="e">
        <f aca="false"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 t="n">
        <v>0</v>
      </c>
      <c r="P346" s="1" t="e">
        <f aca="false">IF(#REF!=#REF!,IF(K346="Stroke",IF(K347="Stroke",IF(#REF!=#REF!,IF(Q346=Q347,IF((J347-J346)&lt;0,1000+J347-J346-O346,J347-J346-O346),""),""),""),""),"")</f>
        <v>#REF!</v>
      </c>
      <c r="Q346" s="11" t="n">
        <v>1</v>
      </c>
      <c r="R346" s="1" t="e">
        <f aca="false">IF(#REF!&lt;&gt;#REF!,COUNTIFS($K$112:$K$1378,$K$112,#REF!,#REF!),"")</f>
        <v>#REF!</v>
      </c>
      <c r="S346" s="1" t="e">
        <f aca="false">IF(AND(#REF!&lt;&gt;#REF!,#REF!=#REF!,M346="positive",M347="negative"),1,"")</f>
        <v>#REF!</v>
      </c>
      <c r="T346" s="1" t="e">
        <f aca="false">IF(AND(#REF!=#REF!,K:K="stroke",M:M="positive",S346&lt;&gt;"1"),1,"")</f>
        <v>#REF!</v>
      </c>
      <c r="U346" s="1" t="e">
        <f aca="false">IF((AND(R346&lt;&gt;"",W346&lt;&gt;1,K:K="stroke",M:M="negative",#REF!=#REF!)),IF(W346&lt;&gt;0,"",1),"")</f>
        <v>#REF!</v>
      </c>
      <c r="V346" s="1" t="e">
        <f aca="false">IF(R346="","",(SUM(S346:U346)+W346))</f>
        <v>#REF!</v>
      </c>
      <c r="W346" s="1" t="e">
        <f aca="false">IF(#REF!&lt;&gt;#REF!,COUNTIFS($K$112:$K$1378,"up",#REF!,#REF!),"")</f>
        <v>#REF!</v>
      </c>
      <c r="X346" s="1" t="e">
        <f aca="false">IF(#REF!&lt;&gt;#REF!,COUNTIFS($K$112:$K$1378,"SRS",#REF!,#REF!),"")</f>
        <v>#REF!</v>
      </c>
      <c r="Y346" s="1" t="e">
        <f aca="false"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5.75" hidden="false" customHeight="false" outlineLevel="0" collapsed="false">
      <c r="A347" s="11" t="n">
        <f aca="false">I347+(H347*60)+(G347*3600)</f>
        <v>67192</v>
      </c>
      <c r="B347" s="16" t="str">
        <f aca="false">CONCATENATE(D347,E347,F347,G347,H347,I347)</f>
        <v>20171021183952</v>
      </c>
      <c r="C347" s="1" t="str">
        <f aca="false">CONCATENATE(D347,E347,F347)</f>
        <v>20171021</v>
      </c>
      <c r="D347" s="1" t="n">
        <v>2017</v>
      </c>
      <c r="E347" s="1" t="n">
        <v>10</v>
      </c>
      <c r="F347" s="1" t="n">
        <v>21</v>
      </c>
      <c r="G347" s="1" t="n">
        <v>18</v>
      </c>
      <c r="H347" s="11" t="n">
        <v>39</v>
      </c>
      <c r="I347" s="11" t="n">
        <v>52</v>
      </c>
      <c r="J347" s="11" t="n">
        <v>440</v>
      </c>
      <c r="K347" s="17" t="s">
        <v>21</v>
      </c>
      <c r="L347" s="1" t="e">
        <f aca="false"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 t="n">
        <v>0</v>
      </c>
      <c r="P347" s="1" t="e">
        <f aca="false">IF(#REF!=#REF!,IF(K347="Stroke",IF(K348="Stroke",IF(#REF!=#REF!,IF(Q347=Q348,IF((J348-J347)&lt;0,1000+J348-J347-O347,J348-J347-O347),""),""),""),""),"")</f>
        <v>#REF!</v>
      </c>
      <c r="Q347" s="11" t="n">
        <v>1</v>
      </c>
      <c r="R347" s="1" t="e">
        <f aca="false">IF(#REF!&lt;&gt;#REF!,COUNTIFS($K$112:$K$1378,$K$112,#REF!,#REF!),"")</f>
        <v>#REF!</v>
      </c>
      <c r="S347" s="1" t="e">
        <f aca="false">IF(AND(#REF!&lt;&gt;#REF!,#REF!=#REF!,M347="positive",M348="negative"),1,"")</f>
        <v>#REF!</v>
      </c>
      <c r="T347" s="1" t="e">
        <f aca="false">IF(AND(#REF!=#REF!,K:K="stroke",M:M="positive",S347&lt;&gt;"1"),1,"")</f>
        <v>#REF!</v>
      </c>
      <c r="U347" s="1" t="e">
        <f aca="false">IF((AND(R347&lt;&gt;"",W347&lt;&gt;1,K:K="stroke",M:M="negative",#REF!=#REF!)),IF(W347&lt;&gt;0,"",1),"")</f>
        <v>#REF!</v>
      </c>
      <c r="V347" s="1" t="e">
        <f aca="false">IF(R347="","",(SUM(S347:U347)+W347))</f>
        <v>#REF!</v>
      </c>
      <c r="W347" s="1" t="e">
        <f aca="false">IF(#REF!&lt;&gt;#REF!,COUNTIFS($K$112:$K$1378,"up",#REF!,#REF!),"")</f>
        <v>#REF!</v>
      </c>
      <c r="X347" s="1" t="e">
        <f aca="false">IF(#REF!&lt;&gt;#REF!,COUNTIFS($K$112:$K$1378,"SRS",#REF!,#REF!),"")</f>
        <v>#REF!</v>
      </c>
      <c r="Y347" s="1" t="e">
        <f aca="false"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="5" customFormat="true" ht="15.75" hidden="false" customHeight="false" outlineLevel="0" collapsed="false">
      <c r="A348" s="11" t="n">
        <f aca="false">I348+(H348*60)+(G348*3600)</f>
        <v>67192</v>
      </c>
      <c r="B348" s="16" t="str">
        <f aca="false">CONCATENATE(D348,E348,F348,G348,H348,I348)</f>
        <v>20171021183952</v>
      </c>
      <c r="C348" s="1" t="str">
        <f aca="false">CONCATENATE(D348,E348,F348)</f>
        <v>20171021</v>
      </c>
      <c r="D348" s="1" t="n">
        <v>2017</v>
      </c>
      <c r="E348" s="1" t="n">
        <v>10</v>
      </c>
      <c r="F348" s="1" t="n">
        <v>21</v>
      </c>
      <c r="G348" s="1" t="n">
        <v>18</v>
      </c>
      <c r="H348" s="11" t="n">
        <v>39</v>
      </c>
      <c r="I348" s="11" t="n">
        <v>52</v>
      </c>
      <c r="J348" s="11" t="n">
        <v>444</v>
      </c>
      <c r="K348" s="17" t="s">
        <v>21</v>
      </c>
      <c r="L348" s="1" t="e">
        <f aca="false"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 t="n">
        <v>0</v>
      </c>
      <c r="P348" s="1" t="e">
        <f aca="false">IF(#REF!=#REF!,IF(K348="Stroke",IF(K349="Stroke",IF(#REF!=#REF!,IF(Q348=Q349,IF((J349-J348)&lt;0,1000+J349-J348-O348,J349-J348-O348),""),""),""),""),"")</f>
        <v>#REF!</v>
      </c>
      <c r="Q348" s="11" t="n">
        <v>1</v>
      </c>
      <c r="R348" s="1" t="e">
        <f aca="false">IF(#REF!&lt;&gt;#REF!,COUNTIFS($K$112:$K$1378,$K$112,#REF!,#REF!),"")</f>
        <v>#REF!</v>
      </c>
      <c r="S348" s="1" t="e">
        <f aca="false">IF(AND(#REF!&lt;&gt;#REF!,#REF!=#REF!,M348="positive",M349="negative"),1,"")</f>
        <v>#REF!</v>
      </c>
      <c r="T348" s="1" t="e">
        <f aca="false">IF(AND(#REF!=#REF!,K:K="stroke",M:M="positive",S348&lt;&gt;"1"),1,"")</f>
        <v>#REF!</v>
      </c>
      <c r="U348" s="1" t="e">
        <f aca="false">IF((AND(R348&lt;&gt;"",W348&lt;&gt;1,K:K="stroke",M:M="negative",#REF!=#REF!)),IF(W348&lt;&gt;0,"",1),"")</f>
        <v>#REF!</v>
      </c>
      <c r="V348" s="1" t="e">
        <f aca="false">IF(R348="","",(SUM(S348:U348)+W348))</f>
        <v>#REF!</v>
      </c>
      <c r="W348" s="1" t="e">
        <f aca="false">IF(#REF!&lt;&gt;#REF!,COUNTIFS($K$112:$K$1378,"up",#REF!,#REF!),"")</f>
        <v>#REF!</v>
      </c>
      <c r="X348" s="1" t="e">
        <f aca="false">IF(#REF!&lt;&gt;#REF!,COUNTIFS($K$112:$K$1378,"SRS",#REF!,#REF!),"")</f>
        <v>#REF!</v>
      </c>
      <c r="Y348" s="1" t="e">
        <f aca="false"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5.75" hidden="false" customHeight="false" outlineLevel="0" collapsed="false">
      <c r="A349" s="11" t="n">
        <f aca="false">I349+(H349*60)+(G349*3600)</f>
        <v>67192</v>
      </c>
      <c r="B349" s="16" t="str">
        <f aca="false">CONCATENATE(D349,E349,F349,G349,H349,I349)</f>
        <v>20171021183952</v>
      </c>
      <c r="C349" s="1" t="str">
        <f aca="false">CONCATENATE(D349,E349,F349)</f>
        <v>20171021</v>
      </c>
      <c r="D349" s="1" t="n">
        <v>2017</v>
      </c>
      <c r="E349" s="1" t="n">
        <v>10</v>
      </c>
      <c r="F349" s="1" t="n">
        <v>21</v>
      </c>
      <c r="G349" s="1" t="n">
        <v>18</v>
      </c>
      <c r="H349" s="11" t="n">
        <v>39</v>
      </c>
      <c r="I349" s="11" t="n">
        <v>52</v>
      </c>
      <c r="J349" s="11" t="n">
        <v>467</v>
      </c>
      <c r="K349" s="17" t="s">
        <v>21</v>
      </c>
      <c r="L349" s="1" t="e">
        <f aca="false"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 t="n">
        <v>0</v>
      </c>
      <c r="P349" s="1" t="e">
        <f aca="false">IF(#REF!=#REF!,IF(K349="Stroke",IF(K350="Stroke",IF(#REF!=#REF!,IF(Q349=Q350,IF((J350-J349)&lt;0,1000+J350-J349-O349,J350-J349-O349),""),""),""),""),"")</f>
        <v>#REF!</v>
      </c>
      <c r="Q349" s="11" t="n">
        <v>1</v>
      </c>
      <c r="R349" s="1" t="e">
        <f aca="false">IF(#REF!&lt;&gt;#REF!,COUNTIFS($K$112:$K$1378,$K$112,#REF!,#REF!),"")</f>
        <v>#REF!</v>
      </c>
      <c r="S349" s="1" t="e">
        <f aca="false">IF(AND(#REF!&lt;&gt;#REF!,#REF!=#REF!,M349="positive",M350="negative"),1,"")</f>
        <v>#REF!</v>
      </c>
      <c r="T349" s="1" t="e">
        <f aca="false">IF(AND(#REF!=#REF!,K:K="stroke",M:M="positive",S349&lt;&gt;"1"),1,"")</f>
        <v>#REF!</v>
      </c>
      <c r="U349" s="1" t="e">
        <f aca="false">IF((AND(R349&lt;&gt;"",W349&lt;&gt;1,K:K="stroke",M:M="negative",#REF!=#REF!)),IF(W349&lt;&gt;0,"",1),"")</f>
        <v>#REF!</v>
      </c>
      <c r="V349" s="1" t="e">
        <f aca="false">IF(R349="","",(SUM(S349:U349)+W349))</f>
        <v>#REF!</v>
      </c>
      <c r="W349" s="1" t="e">
        <f aca="false">IF(#REF!&lt;&gt;#REF!,COUNTIFS($K$112:$K$1378,"up",#REF!,#REF!),"")</f>
        <v>#REF!</v>
      </c>
      <c r="X349" s="1" t="e">
        <f aca="false">IF(#REF!&lt;&gt;#REF!,COUNTIFS($K$112:$K$1378,"SRS",#REF!,#REF!),"")</f>
        <v>#REF!</v>
      </c>
      <c r="Y349" s="1" t="e">
        <f aca="false"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5.75" hidden="false" customHeight="false" outlineLevel="0" collapsed="false">
      <c r="A350" s="11" t="n">
        <f aca="false">I350+(H350*60)+(G350*3600)</f>
        <v>67192</v>
      </c>
      <c r="B350" s="16" t="str">
        <f aca="false">CONCATENATE(D350,E350,F350,G350,H350,I350)</f>
        <v>20171021183952</v>
      </c>
      <c r="C350" s="1" t="str">
        <f aca="false">CONCATENATE(D350,E350,F350)</f>
        <v>20171021</v>
      </c>
      <c r="D350" s="1" t="n">
        <v>2017</v>
      </c>
      <c r="E350" s="1" t="n">
        <v>10</v>
      </c>
      <c r="F350" s="1" t="n">
        <v>21</v>
      </c>
      <c r="G350" s="1" t="n">
        <v>18</v>
      </c>
      <c r="H350" s="11" t="n">
        <v>39</v>
      </c>
      <c r="I350" s="11" t="n">
        <v>52</v>
      </c>
      <c r="J350" s="11" t="n">
        <v>491</v>
      </c>
      <c r="K350" s="17" t="s">
        <v>21</v>
      </c>
      <c r="L350" s="1" t="e">
        <f aca="false"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 t="n">
        <v>0</v>
      </c>
      <c r="P350" s="1" t="e">
        <f aca="false">IF(#REF!=#REF!,IF(K350="Stroke",IF(K351="Stroke",IF(#REF!=#REF!,IF(Q350=Q351,IF((J351-J350)&lt;0,1000+J351-J350-O350,J351-J350-O350),""),""),""),""),"")</f>
        <v>#REF!</v>
      </c>
      <c r="Q350" s="11" t="n">
        <v>1</v>
      </c>
      <c r="R350" s="1" t="e">
        <f aca="false">IF(#REF!&lt;&gt;#REF!,COUNTIFS($K$112:$K$1378,$K$112,#REF!,#REF!),"")</f>
        <v>#REF!</v>
      </c>
      <c r="S350" s="1" t="e">
        <f aca="false">IF(AND(#REF!&lt;&gt;#REF!,#REF!=#REF!,M350="positive",M351="negative"),1,"")</f>
        <v>#REF!</v>
      </c>
      <c r="T350" s="1" t="e">
        <f aca="false">IF(AND(#REF!=#REF!,K:K="stroke",M:M="positive",S350&lt;&gt;"1"),1,"")</f>
        <v>#REF!</v>
      </c>
      <c r="U350" s="1" t="e">
        <f aca="false">IF((AND(R350&lt;&gt;"",W350&lt;&gt;1,K:K="stroke",M:M="negative",#REF!=#REF!)),IF(W350&lt;&gt;0,"",1),"")</f>
        <v>#REF!</v>
      </c>
      <c r="V350" s="1" t="e">
        <f aca="false">IF(R350="","",(SUM(S350:U350)+W350))</f>
        <v>#REF!</v>
      </c>
      <c r="W350" s="1" t="e">
        <f aca="false">IF(#REF!&lt;&gt;#REF!,COUNTIFS($K$112:$K$1378,"up",#REF!,#REF!),"")</f>
        <v>#REF!</v>
      </c>
      <c r="X350" s="1" t="e">
        <f aca="false">IF(#REF!&lt;&gt;#REF!,COUNTIFS($K$112:$K$1378,"SRS",#REF!,#REF!),"")</f>
        <v>#REF!</v>
      </c>
      <c r="Y350" s="1" t="e">
        <f aca="false"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5.75" hidden="false" customHeight="false" outlineLevel="0" collapsed="false">
      <c r="A351" s="11" t="n">
        <f aca="false">I351+(H351*60)+(G351*3600)</f>
        <v>67192</v>
      </c>
      <c r="B351" s="16" t="str">
        <f aca="false">CONCATENATE(D351,E351,F351,G351,H351,I351)</f>
        <v>20171021183952</v>
      </c>
      <c r="C351" s="1" t="str">
        <f aca="false">CONCATENATE(D351,E351,F351)</f>
        <v>20171021</v>
      </c>
      <c r="D351" s="1" t="n">
        <v>2017</v>
      </c>
      <c r="E351" s="1" t="n">
        <v>10</v>
      </c>
      <c r="F351" s="1" t="n">
        <v>21</v>
      </c>
      <c r="G351" s="1" t="n">
        <v>18</v>
      </c>
      <c r="H351" s="11" t="n">
        <v>39</v>
      </c>
      <c r="I351" s="11" t="n">
        <v>52</v>
      </c>
      <c r="J351" s="11" t="n">
        <v>514</v>
      </c>
      <c r="K351" s="17" t="s">
        <v>21</v>
      </c>
      <c r="L351" s="1" t="e">
        <f aca="false"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 t="n">
        <v>0</v>
      </c>
      <c r="P351" s="1" t="e">
        <f aca="false">IF(#REF!=#REF!,IF(K351="Stroke",IF(K352="Stroke",IF(#REF!=#REF!,IF(Q351=Q352,IF((J352-J351)&lt;0,1000+J352-J351-O351,J352-J351-O351),""),""),""),""),"")</f>
        <v>#REF!</v>
      </c>
      <c r="Q351" s="11" t="n">
        <v>1</v>
      </c>
      <c r="R351" s="1" t="e">
        <f aca="false">IF(#REF!&lt;&gt;#REF!,COUNTIFS($K$112:$K$1378,$K$112,#REF!,#REF!),"")</f>
        <v>#REF!</v>
      </c>
      <c r="S351" s="1" t="e">
        <f aca="false">IF(AND(#REF!&lt;&gt;#REF!,#REF!=#REF!,M351="positive",M352="negative"),1,"")</f>
        <v>#REF!</v>
      </c>
      <c r="T351" s="1" t="e">
        <f aca="false">IF(AND(#REF!=#REF!,K:K="stroke",M:M="positive",S351&lt;&gt;"1"),1,"")</f>
        <v>#REF!</v>
      </c>
      <c r="U351" s="1" t="e">
        <f aca="false">IF((AND(R351&lt;&gt;"",W351&lt;&gt;1,K:K="stroke",M:M="negative",#REF!=#REF!)),IF(W351&lt;&gt;0,"",1),"")</f>
        <v>#REF!</v>
      </c>
      <c r="V351" s="1" t="e">
        <f aca="false">IF(R351="","",(SUM(S351:U351)+W351))</f>
        <v>#REF!</v>
      </c>
      <c r="W351" s="1" t="e">
        <f aca="false">IF(#REF!&lt;&gt;#REF!,COUNTIFS($K$112:$K$1378,"up",#REF!,#REF!),"")</f>
        <v>#REF!</v>
      </c>
      <c r="X351" s="1" t="e">
        <f aca="false">IF(#REF!&lt;&gt;#REF!,COUNTIFS($K$112:$K$1378,"SRS",#REF!,#REF!),"")</f>
        <v>#REF!</v>
      </c>
      <c r="Y351" s="1" t="e">
        <f aca="false"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5.75" hidden="false" customHeight="false" outlineLevel="0" collapsed="false">
      <c r="A352" s="11" t="n">
        <f aca="false">I352+(H352*60)+(G352*3600)</f>
        <v>67192</v>
      </c>
      <c r="B352" s="16" t="str">
        <f aca="false">CONCATENATE(D352,E352,F352,G352,H352,I352)</f>
        <v>20171021183952</v>
      </c>
      <c r="C352" s="1" t="str">
        <f aca="false">CONCATENATE(D352,E352,F352)</f>
        <v>20171021</v>
      </c>
      <c r="D352" s="1" t="n">
        <v>2017</v>
      </c>
      <c r="E352" s="1" t="n">
        <v>10</v>
      </c>
      <c r="F352" s="1" t="n">
        <v>21</v>
      </c>
      <c r="G352" s="1" t="n">
        <v>18</v>
      </c>
      <c r="H352" s="11" t="n">
        <v>39</v>
      </c>
      <c r="I352" s="11" t="n">
        <v>52</v>
      </c>
      <c r="J352" s="11" t="n">
        <v>586</v>
      </c>
      <c r="K352" s="17" t="s">
        <v>21</v>
      </c>
      <c r="L352" s="1" t="e">
        <f aca="false"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 t="n">
        <v>0</v>
      </c>
      <c r="P352" s="1" t="e">
        <f aca="false">IF(#REF!=#REF!,IF(K352="Stroke",IF(K353="Stroke",IF(#REF!=#REF!,IF(Q352=Q353,IF((J353-J352)&lt;0,1000+J353-J352-O352,J353-J352-O352),""),""),""),""),"")</f>
        <v>#REF!</v>
      </c>
      <c r="Q352" s="11" t="n">
        <v>1</v>
      </c>
      <c r="R352" s="1" t="e">
        <f aca="false">IF(#REF!&lt;&gt;#REF!,COUNTIFS($K$112:$K$1378,$K$112,#REF!,#REF!),"")</f>
        <v>#REF!</v>
      </c>
      <c r="S352" s="1" t="e">
        <f aca="false">IF(AND(#REF!&lt;&gt;#REF!,#REF!=#REF!,M352="positive",M353="negative"),1,"")</f>
        <v>#REF!</v>
      </c>
      <c r="T352" s="1" t="e">
        <f aca="false">IF(AND(#REF!=#REF!,K:K="stroke",M:M="positive",S352&lt;&gt;"1"),1,"")</f>
        <v>#REF!</v>
      </c>
      <c r="U352" s="1" t="e">
        <f aca="false">IF((AND(R352&lt;&gt;"",W352&lt;&gt;1,K:K="stroke",M:M="negative",#REF!=#REF!)),IF(W352&lt;&gt;0,"",1),"")</f>
        <v>#REF!</v>
      </c>
      <c r="V352" s="1" t="e">
        <f aca="false">IF(R352="","",(SUM(S352:U352)+W352))</f>
        <v>#REF!</v>
      </c>
      <c r="W352" s="1" t="e">
        <f aca="false">IF(#REF!&lt;&gt;#REF!,COUNTIFS($K$112:$K$1378,"up",#REF!,#REF!),"")</f>
        <v>#REF!</v>
      </c>
      <c r="X352" s="1" t="e">
        <f aca="false">IF(#REF!&lt;&gt;#REF!,COUNTIFS($K$112:$K$1378,"SRS",#REF!,#REF!),"")</f>
        <v>#REF!</v>
      </c>
      <c r="Y352" s="1" t="e">
        <f aca="false"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="5" customFormat="true" ht="15.75" hidden="false" customHeight="false" outlineLevel="0" collapsed="false">
      <c r="A353" s="11" t="n">
        <f aca="false">I353+(H353*60)+(G353*3600)</f>
        <v>67192</v>
      </c>
      <c r="B353" s="16" t="str">
        <f aca="false">CONCATENATE(D353,E353,F353,G353,H353,I353)</f>
        <v>20171021183952</v>
      </c>
      <c r="C353" s="1" t="str">
        <f aca="false">CONCATENATE(D353,E353,F353)</f>
        <v>20171021</v>
      </c>
      <c r="D353" s="1" t="n">
        <v>2017</v>
      </c>
      <c r="E353" s="1" t="n">
        <v>10</v>
      </c>
      <c r="F353" s="1" t="n">
        <v>21</v>
      </c>
      <c r="G353" s="1" t="n">
        <v>18</v>
      </c>
      <c r="H353" s="11" t="n">
        <v>39</v>
      </c>
      <c r="I353" s="11" t="n">
        <v>52</v>
      </c>
      <c r="J353" s="11" t="n">
        <v>590</v>
      </c>
      <c r="K353" s="17" t="s">
        <v>21</v>
      </c>
      <c r="L353" s="1" t="e">
        <f aca="false"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 t="n">
        <v>0</v>
      </c>
      <c r="P353" s="1" t="e">
        <f aca="false">IF(#REF!=#REF!,IF(K353="Stroke",IF(K354="Stroke",IF(#REF!=#REF!,IF(Q353=Q354,IF((J354-J353)&lt;0,1000+J354-J353-O353,J354-J353-O353),""),""),""),""),"")</f>
        <v>#REF!</v>
      </c>
      <c r="Q353" s="11" t="n">
        <v>1</v>
      </c>
      <c r="R353" s="1" t="e">
        <f aca="false">IF(#REF!&lt;&gt;#REF!,COUNTIFS($K$112:$K$1378,$K$112,#REF!,#REF!),"")</f>
        <v>#REF!</v>
      </c>
      <c r="S353" s="1" t="e">
        <f aca="false">IF(AND(#REF!&lt;&gt;#REF!,#REF!=#REF!,M353="positive",M354="negative"),1,"")</f>
        <v>#REF!</v>
      </c>
      <c r="T353" s="1" t="e">
        <f aca="false">IF(AND(#REF!=#REF!,K:K="stroke",M:M="positive",S353&lt;&gt;"1"),1,"")</f>
        <v>#REF!</v>
      </c>
      <c r="U353" s="1" t="e">
        <f aca="false">IF((AND(R353&lt;&gt;"",W353&lt;&gt;1,K:K="stroke",M:M="negative",#REF!=#REF!)),IF(W353&lt;&gt;0,"",1),"")</f>
        <v>#REF!</v>
      </c>
      <c r="V353" s="1" t="e">
        <f aca="false">IF(R353="","",(SUM(S353:U353)+W353))</f>
        <v>#REF!</v>
      </c>
      <c r="W353" s="1" t="e">
        <f aca="false">IF(#REF!&lt;&gt;#REF!,COUNTIFS($K$112:$K$1378,"up",#REF!,#REF!),"")</f>
        <v>#REF!</v>
      </c>
      <c r="X353" s="1" t="e">
        <f aca="false">IF(#REF!&lt;&gt;#REF!,COUNTIFS($K$112:$K$1378,"SRS",#REF!,#REF!),"")</f>
        <v>#REF!</v>
      </c>
      <c r="Y353" s="1" t="e">
        <f aca="false"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5.75" hidden="false" customHeight="false" outlineLevel="0" collapsed="false">
      <c r="A354" s="11" t="n">
        <f aca="false">I354+(H354*60)+(G354*3600)</f>
        <v>67192</v>
      </c>
      <c r="B354" s="16" t="str">
        <f aca="false">CONCATENATE(D354,E354,F354,G354,H354,I354)</f>
        <v>20171021183952</v>
      </c>
      <c r="C354" s="1" t="str">
        <f aca="false">CONCATENATE(D354,E354,F354)</f>
        <v>20171021</v>
      </c>
      <c r="D354" s="1" t="n">
        <v>2017</v>
      </c>
      <c r="E354" s="1" t="n">
        <v>10</v>
      </c>
      <c r="F354" s="1" t="n">
        <v>21</v>
      </c>
      <c r="G354" s="1" t="n">
        <v>18</v>
      </c>
      <c r="H354" s="11" t="n">
        <v>39</v>
      </c>
      <c r="I354" s="11" t="n">
        <v>52</v>
      </c>
      <c r="J354" s="11" t="n">
        <v>616</v>
      </c>
      <c r="K354" s="17" t="s">
        <v>21</v>
      </c>
      <c r="L354" s="1" t="e">
        <f aca="false"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 t="n">
        <v>0</v>
      </c>
      <c r="P354" s="1" t="e">
        <f aca="false">IF(#REF!=#REF!,IF(K354="Stroke",IF(K355="Stroke",IF(#REF!=#REF!,IF(Q354=Q355,IF((J355-J354)&lt;0,1000+J355-J354-O354,J355-J354-O354),""),""),""),""),"")</f>
        <v>#REF!</v>
      </c>
      <c r="Q354" s="11" t="n">
        <v>1</v>
      </c>
      <c r="R354" s="1" t="e">
        <f aca="false">IF(#REF!&lt;&gt;#REF!,COUNTIFS($K$112:$K$1378,$K$112,#REF!,#REF!),"")</f>
        <v>#REF!</v>
      </c>
      <c r="S354" s="1" t="e">
        <f aca="false">IF(AND(#REF!&lt;&gt;#REF!,#REF!=#REF!,M354="positive",M355="negative"),1,"")</f>
        <v>#REF!</v>
      </c>
      <c r="T354" s="1" t="e">
        <f aca="false">IF(AND(#REF!=#REF!,K:K="stroke",M:M="positive",S354&lt;&gt;"1"),1,"")</f>
        <v>#REF!</v>
      </c>
      <c r="U354" s="1" t="e">
        <f aca="false">IF((AND(R354&lt;&gt;"",W354&lt;&gt;1,K:K="stroke",M:M="negative",#REF!=#REF!)),IF(W354&lt;&gt;0,"",1),"")</f>
        <v>#REF!</v>
      </c>
      <c r="V354" s="1" t="e">
        <f aca="false">IF(R354="","",(SUM(S354:U354)+W354))</f>
        <v>#REF!</v>
      </c>
      <c r="W354" s="1" t="e">
        <f aca="false">IF(#REF!&lt;&gt;#REF!,COUNTIFS($K$112:$K$1378,"up",#REF!,#REF!),"")</f>
        <v>#REF!</v>
      </c>
      <c r="X354" s="1" t="e">
        <f aca="false">IF(#REF!&lt;&gt;#REF!,COUNTIFS($K$112:$K$1378,"SRS",#REF!,#REF!),"")</f>
        <v>#REF!</v>
      </c>
      <c r="Y354" s="1" t="e">
        <f aca="false"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5.75" hidden="false" customHeight="false" outlineLevel="0" collapsed="false">
      <c r="A355" s="11" t="n">
        <f aca="false">I355+(H355*60)+(G355*3600)</f>
        <v>67192</v>
      </c>
      <c r="B355" s="16" t="str">
        <f aca="false">CONCATENATE(D355,E355,F355,G355,H355,I355)</f>
        <v>20171021183952</v>
      </c>
      <c r="C355" s="1" t="str">
        <f aca="false">CONCATENATE(D355,E355,F355)</f>
        <v>20171021</v>
      </c>
      <c r="D355" s="1" t="n">
        <v>2017</v>
      </c>
      <c r="E355" s="1" t="n">
        <v>10</v>
      </c>
      <c r="F355" s="1" t="n">
        <v>21</v>
      </c>
      <c r="G355" s="1" t="n">
        <v>18</v>
      </c>
      <c r="H355" s="11" t="n">
        <v>39</v>
      </c>
      <c r="I355" s="11" t="n">
        <v>52</v>
      </c>
      <c r="J355" s="11" t="n">
        <v>639</v>
      </c>
      <c r="K355" s="17" t="s">
        <v>21</v>
      </c>
      <c r="L355" s="1" t="e">
        <f aca="false"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 t="n">
        <v>0</v>
      </c>
      <c r="P355" s="1" t="e">
        <f aca="false">IF(#REF!=#REF!,IF(K355="Stroke",IF(K356="Stroke",IF(#REF!=#REF!,IF(Q355=Q356,IF((J356-J355)&lt;0,1000+J356-J355-O355,J356-J355-O355),""),""),""),""),"")</f>
        <v>#REF!</v>
      </c>
      <c r="Q355" s="11" t="n">
        <v>1</v>
      </c>
      <c r="R355" s="1" t="e">
        <f aca="false">IF(#REF!&lt;&gt;#REF!,COUNTIFS($K$112:$K$1378,$K$112,#REF!,#REF!),"")</f>
        <v>#REF!</v>
      </c>
      <c r="S355" s="1" t="e">
        <f aca="false">IF(AND(#REF!&lt;&gt;#REF!,#REF!=#REF!,M355="positive",M356="negative"),1,"")</f>
        <v>#REF!</v>
      </c>
      <c r="T355" s="1" t="e">
        <f aca="false">IF(AND(#REF!=#REF!,K:K="stroke",M:M="positive",S355&lt;&gt;"1"),1,"")</f>
        <v>#REF!</v>
      </c>
      <c r="U355" s="1" t="e">
        <f aca="false">IF((AND(R355&lt;&gt;"",W355&lt;&gt;1,K:K="stroke",M:M="negative",#REF!=#REF!)),IF(W355&lt;&gt;0,"",1),"")</f>
        <v>#REF!</v>
      </c>
      <c r="V355" s="1" t="e">
        <f aca="false">IF(R355="","",(SUM(S355:U355)+W355))</f>
        <v>#REF!</v>
      </c>
      <c r="W355" s="1" t="e">
        <f aca="false">IF(#REF!&lt;&gt;#REF!,COUNTIFS($K$112:$K$1378,"up",#REF!,#REF!),"")</f>
        <v>#REF!</v>
      </c>
      <c r="X355" s="1" t="e">
        <f aca="false">IF(#REF!&lt;&gt;#REF!,COUNTIFS($K$112:$K$1378,"SRS",#REF!,#REF!),"")</f>
        <v>#REF!</v>
      </c>
      <c r="Y355" s="1" t="e">
        <f aca="false"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5.75" hidden="false" customHeight="false" outlineLevel="0" collapsed="false">
      <c r="A356" s="11" t="n">
        <f aca="false">I356+(H356*60)+(G356*3600)</f>
        <v>67192</v>
      </c>
      <c r="B356" s="16" t="str">
        <f aca="false">CONCATENATE(D356,E356,F356,G356,H356,I356)</f>
        <v>20171021183952</v>
      </c>
      <c r="C356" s="1" t="str">
        <f aca="false">CONCATENATE(D356,E356,F356)</f>
        <v>20171021</v>
      </c>
      <c r="D356" s="1" t="n">
        <v>2017</v>
      </c>
      <c r="E356" s="1" t="n">
        <v>10</v>
      </c>
      <c r="F356" s="1" t="n">
        <v>21</v>
      </c>
      <c r="G356" s="1" t="n">
        <v>18</v>
      </c>
      <c r="H356" s="11" t="n">
        <v>39</v>
      </c>
      <c r="I356" s="11" t="n">
        <v>52</v>
      </c>
      <c r="J356" s="11" t="n">
        <v>662</v>
      </c>
      <c r="K356" s="17" t="s">
        <v>21</v>
      </c>
      <c r="L356" s="1" t="e">
        <f aca="false"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 t="n">
        <v>0</v>
      </c>
      <c r="P356" s="1" t="e">
        <f aca="false">IF(#REF!=#REF!,IF(K356="Stroke",IF(K357="Stroke",IF(#REF!=#REF!,IF(Q356=Q357,IF((J357-J356)&lt;0,1000+J357-J356-O356,J357-J356-O356),""),""),""),""),"")</f>
        <v>#REF!</v>
      </c>
      <c r="Q356" s="11" t="n">
        <v>1</v>
      </c>
      <c r="R356" s="1" t="e">
        <f aca="false">IF(#REF!&lt;&gt;#REF!,COUNTIFS($K$112:$K$1378,$K$112,#REF!,#REF!),"")</f>
        <v>#REF!</v>
      </c>
      <c r="S356" s="1" t="e">
        <f aca="false">IF(AND(#REF!&lt;&gt;#REF!,#REF!=#REF!,M356="positive",M357="negative"),1,"")</f>
        <v>#REF!</v>
      </c>
      <c r="T356" s="1" t="e">
        <f aca="false">IF(AND(#REF!=#REF!,K:K="stroke",M:M="positive",S356&lt;&gt;"1"),1,"")</f>
        <v>#REF!</v>
      </c>
      <c r="U356" s="1" t="e">
        <f aca="false">IF((AND(R356&lt;&gt;"",W356&lt;&gt;1,K:K="stroke",M:M="negative",#REF!=#REF!)),IF(W356&lt;&gt;0,"",1),"")</f>
        <v>#REF!</v>
      </c>
      <c r="V356" s="1" t="e">
        <f aca="false">IF(R356="","",(SUM(S356:U356)+W356))</f>
        <v>#REF!</v>
      </c>
      <c r="W356" s="1" t="e">
        <f aca="false">IF(#REF!&lt;&gt;#REF!,COUNTIFS($K$112:$K$1378,"up",#REF!,#REF!),"")</f>
        <v>#REF!</v>
      </c>
      <c r="X356" s="1" t="e">
        <f aca="false">IF(#REF!&lt;&gt;#REF!,COUNTIFS($K$112:$K$1378,"SRS",#REF!,#REF!),"")</f>
        <v>#REF!</v>
      </c>
      <c r="Y356" s="1" t="e">
        <f aca="false"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5.75" hidden="false" customHeight="false" outlineLevel="0" collapsed="false">
      <c r="A357" s="1" t="n">
        <f aca="false">I357+(H357*60)+(G357*3600)</f>
        <v>67192</v>
      </c>
      <c r="B357" s="2" t="str">
        <f aca="false">CONCATENATE(D357,E357,F357,G357,H357,I357)</f>
        <v>20171021183952</v>
      </c>
      <c r="C357" s="19" t="str">
        <f aca="false">CONCATENATE(D357,E357,F357)</f>
        <v>20171021</v>
      </c>
      <c r="D357" s="19" t="n">
        <v>2017</v>
      </c>
      <c r="E357" s="19" t="n">
        <v>10</v>
      </c>
      <c r="F357" s="19" t="n">
        <v>21</v>
      </c>
      <c r="G357" s="19" t="n">
        <v>18</v>
      </c>
      <c r="H357" s="20" t="n">
        <v>39</v>
      </c>
      <c r="I357" s="20" t="n">
        <v>52</v>
      </c>
      <c r="J357" s="19" t="n">
        <v>677</v>
      </c>
      <c r="K357" s="19" t="s">
        <v>16</v>
      </c>
      <c r="L357" s="19" t="e">
        <f aca="false">IF(#REF!=#REF!,IF(K357="Stroke",IF(K358="Stroke",IF((J358-J357)&lt;0,1000+J358-J357,J358-J357),""),""),"")</f>
        <v>#REF!</v>
      </c>
      <c r="M357" s="19" t="s">
        <v>1</v>
      </c>
      <c r="N357" s="19" t="s">
        <v>2</v>
      </c>
      <c r="O357" s="19" t="n">
        <v>0</v>
      </c>
      <c r="P357" s="1" t="e">
        <f aca="false">IF(#REF!=#REF!,IF(K357="Stroke",IF(K358="Stroke",IF(#REF!=#REF!,IF(Q357=Q358,IF((J358-J357)&lt;0,1000+J358-J357-O357,J358-J357-O357),""),""),""),""),"")</f>
        <v>#REF!</v>
      </c>
      <c r="Q357" s="19"/>
      <c r="R357" s="1" t="e">
        <f aca="false">IF(#REF!&lt;&gt;#REF!,COUNTIFS($K$112:$K$1378,$K$112,#REF!,#REF!),"")</f>
        <v>#REF!</v>
      </c>
      <c r="S357" s="1" t="e">
        <f aca="false">IF(AND(#REF!&lt;&gt;#REF!,#REF!=#REF!,M357="positive",M358="negative"),1,"")</f>
        <v>#REF!</v>
      </c>
      <c r="T357" s="1" t="e">
        <f aca="false">IF(AND(#REF!=#REF!,K:K="stroke",M:M="positive",S357&lt;&gt;"1"),1,"")</f>
        <v>#REF!</v>
      </c>
      <c r="U357" s="1" t="e">
        <f aca="false">IF((AND(R357&lt;&gt;"",W357&lt;&gt;1,K:K="stroke",M:M="negative",#REF!=#REF!)),IF(W357&lt;&gt;0,"",1),"")</f>
        <v>#REF!</v>
      </c>
      <c r="V357" s="1" t="e">
        <f aca="false">IF(R357="","",(SUM(S357:U357)+W357))</f>
        <v>#REF!</v>
      </c>
      <c r="W357" s="1" t="e">
        <f aca="false">IF(#REF!&lt;&gt;#REF!,COUNTIFS($K$112:$K$1378,"up",#REF!,#REF!),"")</f>
        <v>#REF!</v>
      </c>
      <c r="X357" s="1" t="e">
        <f aca="false">IF(#REF!&lt;&gt;#REF!,COUNTIFS($K$112:$K$1378,"SRS",#REF!,#REF!),"")</f>
        <v>#REF!</v>
      </c>
      <c r="Y357" s="1" t="e">
        <f aca="false">IF(R357&lt;&gt;"",IF(R357=1,"",COUNTIFS($O$112:$O$1378,"&gt;40",#REF!,#REF!)),"")</f>
        <v>#REF!</v>
      </c>
    </row>
    <row r="358" customFormat="false" ht="15.75" hidden="false" customHeight="false" outlineLevel="0" collapsed="false">
      <c r="A358" s="1" t="n">
        <f aca="false">I358+(H358*60)+(G358*3600)</f>
        <v>67192</v>
      </c>
      <c r="B358" s="2" t="str">
        <f aca="false">CONCATENATE(D358,E358,F358,G358,H358,I358)</f>
        <v>20171021183952</v>
      </c>
      <c r="C358" s="1" t="str">
        <f aca="false">CONCATENATE(D358,E358,F358)</f>
        <v>20171021</v>
      </c>
      <c r="D358" s="1" t="n">
        <v>2017</v>
      </c>
      <c r="E358" s="1" t="n">
        <v>10</v>
      </c>
      <c r="F358" s="1" t="n">
        <v>21</v>
      </c>
      <c r="G358" s="1" t="n">
        <v>18</v>
      </c>
      <c r="H358" s="11" t="n">
        <v>39</v>
      </c>
      <c r="I358" s="1" t="n">
        <v>52</v>
      </c>
      <c r="J358" s="1" t="n">
        <v>694</v>
      </c>
      <c r="K358" s="1" t="s">
        <v>23</v>
      </c>
      <c r="L358" s="1" t="e">
        <f aca="false"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 t="n">
        <v>11</v>
      </c>
      <c r="P358" s="1" t="e">
        <f aca="false">IF(#REF!=#REF!,IF(K358="Stroke",IF(K359="Stroke",IF(#REF!=#REF!,IF(Q358=Q359,IF((J359-J358)&lt;0,1000+J359-J358-O358,J359-J358-O358),""),""),""),""),"")</f>
        <v>#REF!</v>
      </c>
      <c r="Q358" s="1" t="n">
        <v>1</v>
      </c>
      <c r="R358" s="1" t="e">
        <f aca="false">IF(#REF!&lt;&gt;#REF!,COUNTIFS($K$112:$K$1378,$K$112,#REF!,#REF!),"")</f>
        <v>#REF!</v>
      </c>
      <c r="S358" s="1" t="e">
        <f aca="false">IF(AND(#REF!&lt;&gt;#REF!,#REF!=#REF!,M358="positive",M359="negative"),1,"")</f>
        <v>#REF!</v>
      </c>
      <c r="T358" s="1" t="e">
        <f aca="false">IF(AND(#REF!=#REF!,K:K="stroke",M:M="positive",S358&lt;&gt;"1"),1,"")</f>
        <v>#REF!</v>
      </c>
      <c r="U358" s="1" t="e">
        <f aca="false">IF((AND(R358&lt;&gt;"",W358&lt;&gt;1,K:K="stroke",M:M="negative",#REF!=#REF!)),IF(W358&lt;&gt;0,"",1),"")</f>
        <v>#REF!</v>
      </c>
      <c r="V358" s="1" t="e">
        <f aca="false">IF(R358="","",(SUM(S358:U358)+W358))</f>
        <v>#REF!</v>
      </c>
      <c r="W358" s="1" t="e">
        <f aca="false">IF(#REF!&lt;&gt;#REF!,COUNTIFS($K$112:$K$1378,"up",#REF!,#REF!),"")</f>
        <v>#REF!</v>
      </c>
      <c r="X358" s="1" t="e">
        <f aca="false">IF(#REF!&lt;&gt;#REF!,COUNTIFS($K$112:$K$1378,"SRS",#REF!,#REF!),"")</f>
        <v>#REF!</v>
      </c>
      <c r="Y358" s="1" t="e">
        <f aca="false">IF(R358&lt;&gt;"",IF(R358=1,"",COUNTIFS($O$112:$O$1378,"&gt;40",#REF!,#REF!)),"")</f>
        <v>#REF!</v>
      </c>
    </row>
    <row r="359" customFormat="false" ht="15.75" hidden="false" customHeight="false" outlineLevel="0" collapsed="false">
      <c r="A359" s="1" t="n">
        <f aca="false">I359+(H359*60)+(G359*3600)</f>
        <v>67192</v>
      </c>
      <c r="B359" s="2" t="str">
        <f aca="false">CONCATENATE(D359,E359,F359,G359,H359,I359)</f>
        <v>20171021183952</v>
      </c>
      <c r="C359" s="1" t="str">
        <f aca="false">CONCATENATE(D359,E359,F359)</f>
        <v>20171021</v>
      </c>
      <c r="D359" s="1" t="n">
        <v>2017</v>
      </c>
      <c r="E359" s="1" t="n">
        <v>10</v>
      </c>
      <c r="F359" s="1" t="n">
        <v>21</v>
      </c>
      <c r="G359" s="1" t="n">
        <v>18</v>
      </c>
      <c r="H359" s="1" t="n">
        <v>39</v>
      </c>
      <c r="I359" s="1" t="n">
        <v>52</v>
      </c>
      <c r="J359" s="1" t="n">
        <v>749</v>
      </c>
      <c r="K359" s="1" t="s">
        <v>23</v>
      </c>
      <c r="L359" s="1" t="e">
        <f aca="false"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 t="n">
        <v>11</v>
      </c>
      <c r="P359" s="1" t="e">
        <f aca="false">IF(#REF!=#REF!,IF(K359="Stroke",IF(K360="Stroke",IF(#REF!=#REF!,IF(Q359=Q360,IF((J360-J359)&lt;0,1000+J360-J359-O359,J360-J359-O359),""),""),""),""),"")</f>
        <v>#REF!</v>
      </c>
      <c r="Q359" s="1" t="n">
        <v>1</v>
      </c>
      <c r="R359" s="1" t="e">
        <f aca="false">IF(#REF!&lt;&gt;#REF!,COUNTIFS($K$112:$K$1378,$K$112,#REF!,#REF!),"")</f>
        <v>#REF!</v>
      </c>
      <c r="S359" s="1" t="e">
        <f aca="false">IF(AND(#REF!&lt;&gt;#REF!,#REF!=#REF!,M359="positive",M360="negative"),1,"")</f>
        <v>#REF!</v>
      </c>
      <c r="T359" s="1" t="e">
        <f aca="false">IF(AND(#REF!=#REF!,K:K="stroke",M:M="positive",S359&lt;&gt;"1"),1,"")</f>
        <v>#REF!</v>
      </c>
      <c r="U359" s="1" t="e">
        <f aca="false">IF((AND(R359&lt;&gt;"",W359&lt;&gt;1,K:K="stroke",M:M="negative",#REF!=#REF!)),IF(W359&lt;&gt;0,"",1),"")</f>
        <v>#REF!</v>
      </c>
      <c r="V359" s="1" t="e">
        <f aca="false">IF(R359="","",(SUM(S359:U359)+W359))</f>
        <v>#REF!</v>
      </c>
      <c r="W359" s="1" t="e">
        <f aca="false">IF(#REF!&lt;&gt;#REF!,COUNTIFS($K$112:$K$1378,"up",#REF!,#REF!),"")</f>
        <v>#REF!</v>
      </c>
      <c r="X359" s="1" t="e">
        <f aca="false">IF(#REF!&lt;&gt;#REF!,COUNTIFS($K$112:$K$1378,"SRS",#REF!,#REF!),"")</f>
        <v>#REF!</v>
      </c>
      <c r="Y359" s="1" t="e">
        <f aca="false">IF(R359&lt;&gt;"",IF(R359=1,"",COUNTIFS($O$112:$O$1378,"&gt;40",#REF!,#REF!)),"")</f>
        <v>#REF!</v>
      </c>
    </row>
    <row r="360" customFormat="false" ht="15.75" hidden="false" customHeight="false" outlineLevel="0" collapsed="false">
      <c r="A360" s="1" t="n">
        <f aca="false">I360+(H360*60)+(G360*3600)</f>
        <v>67192</v>
      </c>
      <c r="B360" s="2" t="str">
        <f aca="false">CONCATENATE(D360,E360,F360,G360,H360,I360)</f>
        <v>20171021183952</v>
      </c>
      <c r="C360" s="1" t="str">
        <f aca="false">CONCATENATE(D360,E360,F360)</f>
        <v>20171021</v>
      </c>
      <c r="D360" s="1" t="n">
        <v>2017</v>
      </c>
      <c r="E360" s="1" t="n">
        <v>10</v>
      </c>
      <c r="F360" s="1" t="n">
        <v>21</v>
      </c>
      <c r="G360" s="1" t="n">
        <v>18</v>
      </c>
      <c r="H360" s="1" t="n">
        <v>39</v>
      </c>
      <c r="I360" s="1" t="n">
        <v>52</v>
      </c>
      <c r="J360" s="1" t="n">
        <v>774</v>
      </c>
      <c r="K360" s="1" t="s">
        <v>16</v>
      </c>
      <c r="L360" s="1" t="e">
        <f aca="false"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 t="n">
        <v>0</v>
      </c>
      <c r="P360" s="1" t="e">
        <f aca="false">IF(#REF!=#REF!,IF(K360="Stroke",IF(K361="Stroke",IF(#REF!=#REF!,IF(Q360=Q361,IF((J361-J360)&lt;0,1000+J361-J360-O360,J361-J360-O360),""),""),""),""),"")</f>
        <v>#REF!</v>
      </c>
      <c r="R360" s="1" t="e">
        <f aca="false">IF(#REF!&lt;&gt;#REF!,COUNTIFS($K$112:$K$1378,$K$112,#REF!,#REF!),"")</f>
        <v>#REF!</v>
      </c>
      <c r="S360" s="1" t="e">
        <f aca="false">IF(AND(#REF!&lt;&gt;#REF!,#REF!=#REF!,M360="positive",M361="negative"),1,"")</f>
        <v>#REF!</v>
      </c>
      <c r="T360" s="1" t="e">
        <f aca="false">IF(AND(#REF!=#REF!,K:K="stroke",M:M="positive",S360&lt;&gt;"1"),1,"")</f>
        <v>#REF!</v>
      </c>
      <c r="U360" s="1" t="e">
        <f aca="false">IF((AND(R360&lt;&gt;"",W360&lt;&gt;1,K:K="stroke",M:M="negative",#REF!=#REF!)),IF(W360&lt;&gt;0,"",1),"")</f>
        <v>#REF!</v>
      </c>
      <c r="V360" s="1" t="e">
        <f aca="false">IF(R360="","",(SUM(S360:U360)+W360))</f>
        <v>#REF!</v>
      </c>
      <c r="W360" s="1" t="e">
        <f aca="false">IF(#REF!&lt;&gt;#REF!,COUNTIFS($K$112:$K$1378,"up",#REF!,#REF!),"")</f>
        <v>#REF!</v>
      </c>
      <c r="X360" s="1" t="e">
        <f aca="false">IF(#REF!&lt;&gt;#REF!,COUNTIFS($K$112:$K$1378,"SRS",#REF!,#REF!),"")</f>
        <v>#REF!</v>
      </c>
      <c r="Y360" s="1" t="e">
        <f aca="false">IF(R360&lt;&gt;"",IF(R360=1,"",COUNTIFS($O$112:$O$1378,"&gt;40",#REF!,#REF!)),"")</f>
        <v>#REF!</v>
      </c>
      <c r="Z360" s="12" t="s">
        <v>34</v>
      </c>
    </row>
    <row r="361" customFormat="false" ht="15.75" hidden="false" customHeight="false" outlineLevel="0" collapsed="false">
      <c r="A361" s="1" t="n">
        <f aca="false">I361+(H361*60)+(G361*3600)</f>
        <v>67192</v>
      </c>
      <c r="B361" s="2" t="str">
        <f aca="false">CONCATENATE(D361,E361,F361,G361,H361,I361)</f>
        <v>20171021183952</v>
      </c>
      <c r="C361" s="1" t="str">
        <f aca="false">CONCATENATE(D361,E361,F361)</f>
        <v>20171021</v>
      </c>
      <c r="D361" s="1" t="n">
        <v>2017</v>
      </c>
      <c r="E361" s="1" t="n">
        <v>10</v>
      </c>
      <c r="F361" s="1" t="n">
        <v>21</v>
      </c>
      <c r="G361" s="1" t="n">
        <v>18</v>
      </c>
      <c r="H361" s="1" t="n">
        <v>39</v>
      </c>
      <c r="I361" s="1" t="n">
        <v>52</v>
      </c>
      <c r="J361" s="1" t="n">
        <v>780</v>
      </c>
      <c r="K361" s="1" t="s">
        <v>23</v>
      </c>
      <c r="L361" s="1" t="e">
        <f aca="false"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 t="n">
        <v>3</v>
      </c>
      <c r="P361" s="1" t="e">
        <f aca="false">IF(#REF!=#REF!,IF(K361="Stroke",IF(K362="Stroke",IF(#REF!=#REF!,IF(Q361=Q362,IF((J362-J361)&lt;0,1000+J362-J361-O361,J362-J361-O361),""),""),""),""),"")</f>
        <v>#REF!</v>
      </c>
      <c r="Q361" s="1" t="n">
        <v>1</v>
      </c>
      <c r="R361" s="1" t="e">
        <f aca="false">IF(#REF!&lt;&gt;#REF!,COUNTIFS($K$112:$K$1378,$K$112,#REF!,#REF!),"")</f>
        <v>#REF!</v>
      </c>
      <c r="S361" s="1" t="e">
        <f aca="false">IF(AND(#REF!&lt;&gt;#REF!,#REF!=#REF!,M361="positive",M362="negative"),1,"")</f>
        <v>#REF!</v>
      </c>
      <c r="T361" s="1" t="e">
        <f aca="false">IF(AND(#REF!=#REF!,K:K="stroke",M:M="positive",S361&lt;&gt;"1"),1,"")</f>
        <v>#REF!</v>
      </c>
      <c r="U361" s="1" t="e">
        <f aca="false">IF((AND(R361&lt;&gt;"",W361&lt;&gt;1,K:K="stroke",M:M="negative",#REF!=#REF!)),IF(W361&lt;&gt;0,"",1),"")</f>
        <v>#REF!</v>
      </c>
      <c r="V361" s="1" t="e">
        <f aca="false">IF(R361="","",(SUM(S361:U361)+W361))</f>
        <v>#REF!</v>
      </c>
      <c r="W361" s="1" t="e">
        <f aca="false">IF(#REF!&lt;&gt;#REF!,COUNTIFS($K$112:$K$1378,"up",#REF!,#REF!),"")</f>
        <v>#REF!</v>
      </c>
      <c r="X361" s="1" t="e">
        <f aca="false">IF(#REF!&lt;&gt;#REF!,COUNTIFS($K$112:$K$1378,"SRS",#REF!,#REF!),"")</f>
        <v>#REF!</v>
      </c>
      <c r="Y361" s="1" t="e">
        <f aca="false">IF(R361&lt;&gt;"",IF(R361=1,"",COUNTIFS($O$112:$O$1378,"&gt;40",#REF!,#REF!)),"")</f>
        <v>#REF!</v>
      </c>
    </row>
    <row r="362" customFormat="false" ht="15.75" hidden="false" customHeight="false" outlineLevel="0" collapsed="false">
      <c r="A362" s="1" t="n">
        <f aca="false">I362+(H362*60)+(G362*3600)</f>
        <v>67192</v>
      </c>
      <c r="B362" s="2" t="str">
        <f aca="false">CONCATENATE(D362,E362,F362,G362,H362,I362)</f>
        <v>20171021183952</v>
      </c>
      <c r="C362" s="1" t="str">
        <f aca="false">CONCATENATE(D362,E362,F362)</f>
        <v>20171021</v>
      </c>
      <c r="D362" s="1" t="n">
        <v>2017</v>
      </c>
      <c r="E362" s="1" t="n">
        <v>10</v>
      </c>
      <c r="F362" s="1" t="n">
        <v>21</v>
      </c>
      <c r="G362" s="1" t="n">
        <v>18</v>
      </c>
      <c r="H362" s="1" t="n">
        <v>39</v>
      </c>
      <c r="I362" s="1" t="n">
        <v>52</v>
      </c>
      <c r="J362" s="1" t="n">
        <v>825</v>
      </c>
      <c r="K362" s="1" t="s">
        <v>16</v>
      </c>
      <c r="L362" s="1" t="e">
        <f aca="false"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 t="n">
        <v>0</v>
      </c>
      <c r="P362" s="1" t="e">
        <f aca="false">IF(#REF!=#REF!,IF(K362="Stroke",IF(K363="Stroke",IF(#REF!=#REF!,IF(Q362=Q363,IF((J363-J362)&lt;0,1000+J363-J362-O362,J363-J362-O362),""),""),""),""),"")</f>
        <v>#REF!</v>
      </c>
      <c r="R362" s="1" t="e">
        <f aca="false">IF(#REF!&lt;&gt;#REF!,COUNTIFS($K$112:$K$1378,$K$112,#REF!,#REF!),"")</f>
        <v>#REF!</v>
      </c>
      <c r="S362" s="1" t="e">
        <f aca="false">IF(AND(#REF!&lt;&gt;#REF!,#REF!=#REF!,M362="positive",M363="negative"),1,"")</f>
        <v>#REF!</v>
      </c>
      <c r="T362" s="1" t="e">
        <f aca="false">IF(AND(#REF!=#REF!,K:K="stroke",M:M="positive",S362&lt;&gt;"1"),1,"")</f>
        <v>#REF!</v>
      </c>
      <c r="U362" s="1" t="e">
        <f aca="false">IF((AND(R362&lt;&gt;"",W362&lt;&gt;1,K:K="stroke",M:M="negative",#REF!=#REF!)),IF(W362&lt;&gt;0,"",1),"")</f>
        <v>#REF!</v>
      </c>
      <c r="V362" s="1" t="e">
        <f aca="false">IF(R362="","",(SUM(S362:U362)+W362))</f>
        <v>#REF!</v>
      </c>
      <c r="W362" s="1" t="e">
        <f aca="false">IF(#REF!&lt;&gt;#REF!,COUNTIFS($K$112:$K$1378,"up",#REF!,#REF!),"")</f>
        <v>#REF!</v>
      </c>
      <c r="X362" s="1" t="e">
        <f aca="false">IF(#REF!&lt;&gt;#REF!,COUNTIFS($K$112:$K$1378,"SRS",#REF!,#REF!),"")</f>
        <v>#REF!</v>
      </c>
      <c r="Y362" s="1" t="e">
        <f aca="false">IF(R362&lt;&gt;"",IF(R362=1,"",COUNTIFS($O$112:$O$1378,"&gt;40",#REF!,#REF!)),"")</f>
        <v>#REF!</v>
      </c>
    </row>
    <row r="363" customFormat="false" ht="15.7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0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.75" hidden="false" customHeight="false" outlineLevel="0" collapsed="false">
      <c r="A364" s="11" t="n">
        <f aca="false">I364+(H364*60)+(G364*3600)</f>
        <v>67315</v>
      </c>
      <c r="B364" s="16" t="str">
        <f aca="false">CONCATENATE(D364,E364,F364,G364,H364,I364)</f>
        <v>20171021184155</v>
      </c>
      <c r="C364" s="11" t="str">
        <f aca="false">CONCATENATE(D364,E364,F364)</f>
        <v>20171021</v>
      </c>
      <c r="D364" s="11" t="n">
        <v>2017</v>
      </c>
      <c r="E364" s="11" t="n">
        <v>10</v>
      </c>
      <c r="F364" s="11" t="n">
        <v>21</v>
      </c>
      <c r="G364" s="11" t="n">
        <v>18</v>
      </c>
      <c r="H364" s="11" t="n">
        <v>41</v>
      </c>
      <c r="I364" s="11" t="n">
        <v>55</v>
      </c>
      <c r="J364" s="11" t="n">
        <v>527</v>
      </c>
      <c r="K364" s="17" t="s">
        <v>21</v>
      </c>
      <c r="L364" s="1" t="e">
        <f aca="false"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 t="n">
        <v>0</v>
      </c>
      <c r="P364" s="1" t="e">
        <f aca="false">IF(#REF!=#REF!,IF(K364="Stroke",IF(K365="Stroke",IF(#REF!=#REF!,IF(Q364=Q365,IF((J365-J364)&lt;0,1000+J365-J364-O364,J365-J364-O364),""),""),""),""),"")</f>
        <v>#REF!</v>
      </c>
      <c r="Q364" s="11" t="n">
        <v>1</v>
      </c>
      <c r="R364" s="1" t="e">
        <f aca="false">IF(#REF!&lt;&gt;#REF!,COUNTIFS($K$112:$K$1378,$K$112,#REF!,#REF!),"")</f>
        <v>#REF!</v>
      </c>
      <c r="S364" s="1" t="e">
        <f aca="false">IF(AND(#REF!&lt;&gt;#REF!,#REF!=#REF!,M364="positive",M365="negative"),1,"")</f>
        <v>#REF!</v>
      </c>
      <c r="T364" s="1" t="e">
        <f aca="false">IF(AND(#REF!=#REF!,K:K="stroke",M:M="positive",S364&lt;&gt;"1"),1,"")</f>
        <v>#REF!</v>
      </c>
      <c r="U364" s="1" t="e">
        <f aca="false">IF((AND(R364&lt;&gt;"",W364&lt;&gt;1,K:K="stroke",M:M="negative",#REF!=#REF!)),IF(W364&lt;&gt;0,"",1),"")</f>
        <v>#REF!</v>
      </c>
      <c r="V364" s="1" t="e">
        <f aca="false">IF(R364="","",(SUM(S364:U364)+W364))</f>
        <v>#REF!</v>
      </c>
      <c r="W364" s="1" t="e">
        <f aca="false">IF(#REF!&lt;&gt;#REF!,COUNTIFS($K$112:$K$1378,"up",#REF!,#REF!),"")</f>
        <v>#REF!</v>
      </c>
      <c r="X364" s="1" t="e">
        <f aca="false">IF(#REF!&lt;&gt;#REF!,COUNTIFS($K$112:$K$1378,"SRS",#REF!,#REF!),"")</f>
        <v>#REF!</v>
      </c>
      <c r="Y364" s="1" t="e">
        <f aca="false"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customFormat="false" ht="15.7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.7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4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4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.7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4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4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.75" hidden="false" customHeight="false" outlineLevel="0" collapsed="false">
      <c r="A368" s="1" t="n">
        <f aca="false">I368+(H368*60)+(G368*3600)</f>
        <v>51049</v>
      </c>
      <c r="B368" s="2" t="str">
        <f aca="false">CONCATENATE(D368,E368,F368,G368,H368,I368)</f>
        <v>20171112141049</v>
      </c>
      <c r="C368" s="1" t="str">
        <f aca="false">CONCATENATE(D368,E368,F368)</f>
        <v>20171112</v>
      </c>
      <c r="D368" s="1" t="n">
        <v>2017</v>
      </c>
      <c r="E368" s="1" t="n">
        <v>11</v>
      </c>
      <c r="F368" s="1" t="n">
        <v>12</v>
      </c>
      <c r="G368" s="1" t="n">
        <v>14</v>
      </c>
      <c r="H368" s="1" t="n">
        <v>10</v>
      </c>
      <c r="I368" s="1" t="n">
        <v>49</v>
      </c>
      <c r="J368" s="1" t="n">
        <v>453</v>
      </c>
      <c r="K368" s="15" t="s">
        <v>16</v>
      </c>
      <c r="L368" s="1" t="e">
        <f aca="false"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 t="n">
        <v>0</v>
      </c>
      <c r="P368" s="1" t="e">
        <f aca="false">IF(#REF!=#REF!,IF(K368="Stroke",IF(K369="Stroke",IF(#REF!=#REF!,IF(Q368=Q369,IF((J369-J368)&lt;0,1000+J369-J368-O368,J369-J368-O368),""),""),""),""),"")</f>
        <v>#REF!</v>
      </c>
      <c r="R368" s="1" t="e">
        <f aca="false">IF(#REF!&lt;&gt;#REF!,COUNTIFS($K$112:$K$1378,$K$112,#REF!,#REF!),"")</f>
        <v>#REF!</v>
      </c>
      <c r="S368" s="1" t="e">
        <f aca="false">IF(AND(#REF!&lt;&gt;#REF!,#REF!=#REF!,M368="positive",M369="negative"),1,"")</f>
        <v>#REF!</v>
      </c>
      <c r="T368" s="1" t="e">
        <f aca="false">IF(AND(#REF!=#REF!,K:K="stroke",M:M="positive",S368&lt;&gt;"1"),1,"")</f>
        <v>#REF!</v>
      </c>
      <c r="U368" s="1" t="e">
        <f aca="false">IF((AND(R368&lt;&gt;"",W368&lt;&gt;1,K:K="stroke",M:M="negative",#REF!=#REF!)),IF(W368&lt;&gt;0,"",1),"")</f>
        <v>#REF!</v>
      </c>
      <c r="V368" s="1" t="e">
        <f aca="false">IF(R368="","",(SUM(S368:U368)+W368))</f>
        <v>#REF!</v>
      </c>
      <c r="W368" s="1" t="e">
        <f aca="false">IF(#REF!&lt;&gt;#REF!,COUNTIFS($K$112:$K$1378,"up",#REF!,#REF!),"")</f>
        <v>#REF!</v>
      </c>
      <c r="X368" s="1" t="e">
        <f aca="false">IF(#REF!&lt;&gt;#REF!,COUNTIFS($K$112:$K$1378,"SRS",#REF!,#REF!),"")</f>
        <v>#REF!</v>
      </c>
      <c r="Y368" s="1" t="e">
        <f aca="false">IF(R368&lt;&gt;"",IF(R368=1,"",COUNTIFS($O$112:$O$1378,"&gt;40",#REF!,#REF!)),"")</f>
        <v>#REF!</v>
      </c>
    </row>
    <row r="369" customFormat="false" ht="15.7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4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4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.75" hidden="false" customHeight="false" outlineLevel="0" collapsed="false">
      <c r="A370" s="1" t="n">
        <f aca="false">I370+(H370*60)+(G370*3600)</f>
        <v>51067</v>
      </c>
      <c r="B370" s="2" t="str">
        <f aca="false">CONCATENATE(D370,E370,F370,G370,H370,I370)</f>
        <v>2017111214117</v>
      </c>
      <c r="C370" s="1" t="str">
        <f aca="false">CONCATENATE(D370,E370,F370)</f>
        <v>20171112</v>
      </c>
      <c r="D370" s="1" t="n">
        <v>2017</v>
      </c>
      <c r="E370" s="1" t="n">
        <v>11</v>
      </c>
      <c r="F370" s="1" t="n">
        <v>12</v>
      </c>
      <c r="G370" s="1" t="n">
        <v>14</v>
      </c>
      <c r="H370" s="1" t="n">
        <v>11</v>
      </c>
      <c r="I370" s="1" t="n">
        <v>7</v>
      </c>
      <c r="J370" s="1" t="n">
        <v>154</v>
      </c>
      <c r="K370" s="15" t="s">
        <v>16</v>
      </c>
      <c r="L370" s="1" t="e">
        <f aca="false"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 t="n">
        <v>0</v>
      </c>
      <c r="P370" s="1" t="e">
        <f aca="false">IF(#REF!=#REF!,IF(K370="Stroke",IF(K371="Stroke",IF(#REF!=#REF!,IF(Q370=Q371,IF((J371-J370)&lt;0,1000+J371-J370-O370,J371-J370-O370),""),""),""),""),"")</f>
        <v>#REF!</v>
      </c>
      <c r="Q370" s="15"/>
      <c r="R370" s="1" t="e">
        <f aca="false">IF(#REF!&lt;&gt;#REF!,COUNTIFS($K$112:$K$1378,$K$112,#REF!,#REF!),"")</f>
        <v>#REF!</v>
      </c>
      <c r="S370" s="1" t="e">
        <f aca="false">IF(AND(#REF!&lt;&gt;#REF!,#REF!=#REF!,M370="positive",M371="negative"),1,"")</f>
        <v>#REF!</v>
      </c>
      <c r="T370" s="1" t="e">
        <f aca="false">IF(AND(#REF!=#REF!,K:K="stroke",M:M="positive",S370&lt;&gt;"1"),1,"")</f>
        <v>#REF!</v>
      </c>
      <c r="U370" s="1" t="e">
        <f aca="false">IF((AND(R370&lt;&gt;"",W370&lt;&gt;1,K:K="stroke",M:M="negative",#REF!=#REF!)),IF(W370&lt;&gt;0,"",1),"")</f>
        <v>#REF!</v>
      </c>
      <c r="V370" s="1" t="e">
        <f aca="false">IF(R370="","",(SUM(S370:U370)+W370))</f>
        <v>#REF!</v>
      </c>
      <c r="W370" s="1" t="e">
        <f aca="false">IF(#REF!&lt;&gt;#REF!,COUNTIFS($K$112:$K$1378,"up",#REF!,#REF!),"")</f>
        <v>#REF!</v>
      </c>
      <c r="X370" s="1" t="e">
        <f aca="false">IF(#REF!&lt;&gt;#REF!,COUNTIFS($K$112:$K$1378,"SRS",#REF!,#REF!),"")</f>
        <v>#REF!</v>
      </c>
      <c r="Y370" s="1" t="e">
        <f aca="false">IF(#REF!&lt;&gt;#REF!,1,"")</f>
        <v>#REF!</v>
      </c>
    </row>
    <row r="371" customFormat="false" ht="15.75" hidden="false" customHeight="false" outlineLevel="0" collapsed="false">
      <c r="A371" s="1" t="n">
        <f aca="false">I371+(H371*60)+(G371*3600)</f>
        <v>51067</v>
      </c>
      <c r="B371" s="2" t="str">
        <f aca="false">CONCATENATE(D371,E371,F371,G371,H371,I371)</f>
        <v>2017111214117</v>
      </c>
      <c r="C371" s="1" t="str">
        <f aca="false">CONCATENATE(D371,E371,F371)</f>
        <v>20171112</v>
      </c>
      <c r="D371" s="1" t="n">
        <v>2017</v>
      </c>
      <c r="E371" s="1" t="n">
        <v>11</v>
      </c>
      <c r="F371" s="1" t="n">
        <v>12</v>
      </c>
      <c r="G371" s="1" t="n">
        <v>14</v>
      </c>
      <c r="H371" s="1" t="n">
        <v>11</v>
      </c>
      <c r="I371" s="1" t="n">
        <v>7</v>
      </c>
      <c r="J371" s="1" t="n">
        <v>170</v>
      </c>
      <c r="K371" s="15" t="s">
        <v>16</v>
      </c>
      <c r="L371" s="1" t="e">
        <f aca="false"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 t="n">
        <v>0</v>
      </c>
      <c r="P371" s="1" t="e">
        <f aca="false">IF(#REF!=#REF!,IF(K371="Stroke",IF(K372="Stroke",IF(#REF!=#REF!,IF(Q371=Q372,IF((J372-J371)&lt;0,1000+J372-J371-O371,J372-J371-O371),""),""),""),""),"")</f>
        <v>#REF!</v>
      </c>
      <c r="Q371" s="15"/>
      <c r="R371" s="1" t="e">
        <f aca="false">IF(#REF!&lt;&gt;#REF!,COUNTIFS($K$112:$K$1378,$K$112,#REF!,#REF!),"")</f>
        <v>#REF!</v>
      </c>
      <c r="S371" s="1" t="e">
        <f aca="false">IF(AND(#REF!&lt;&gt;#REF!,#REF!=#REF!,M371="positive",M372="negative"),1,"")</f>
        <v>#REF!</v>
      </c>
      <c r="T371" s="1" t="e">
        <f aca="false">IF(AND(#REF!=#REF!,K:K="stroke",M:M="positive",S371&lt;&gt;"1"),1,"")</f>
        <v>#REF!</v>
      </c>
      <c r="U371" s="1" t="e">
        <f aca="false">IF((AND(R371&lt;&gt;"",W371&lt;&gt;1,K:K="stroke",M:M="negative",#REF!=#REF!)),IF(W371&lt;&gt;0,"",1),"")</f>
        <v>#REF!</v>
      </c>
      <c r="V371" s="1" t="e">
        <f aca="false">IF(R371="","",(SUM(S371:U371)+W371))</f>
        <v>#REF!</v>
      </c>
      <c r="W371" s="1" t="e">
        <f aca="false">IF(#REF!&lt;&gt;#REF!,COUNTIFS($K$112:$K$1378,"up",#REF!,#REF!),"")</f>
        <v>#REF!</v>
      </c>
      <c r="X371" s="1" t="e">
        <f aca="false">IF(#REF!&lt;&gt;#REF!,COUNTIFS($K$112:$K$1378,"SRS",#REF!,#REF!),"")</f>
        <v>#REF!</v>
      </c>
      <c r="Y371" s="1" t="e">
        <f aca="false">IF(#REF!&lt;&gt;#REF!,1,"")</f>
        <v>#REF!</v>
      </c>
    </row>
    <row r="372" customFormat="false" ht="15.75" hidden="false" customHeight="false" outlineLevel="0" collapsed="false">
      <c r="A372" s="1" t="n">
        <f aca="false">I372+(H372*60)+(G372*3600)</f>
        <v>51067</v>
      </c>
      <c r="B372" s="2" t="str">
        <f aca="false">CONCATENATE(D372,E372,F372,G372,H372,I372)</f>
        <v>2017111214117</v>
      </c>
      <c r="C372" s="1" t="str">
        <f aca="false">CONCATENATE(D372,E372,F372)</f>
        <v>20171112</v>
      </c>
      <c r="D372" s="1" t="n">
        <v>2017</v>
      </c>
      <c r="E372" s="1" t="n">
        <v>11</v>
      </c>
      <c r="F372" s="1" t="n">
        <v>12</v>
      </c>
      <c r="G372" s="1" t="n">
        <v>14</v>
      </c>
      <c r="H372" s="1" t="n">
        <v>11</v>
      </c>
      <c r="I372" s="1" t="n">
        <v>7</v>
      </c>
      <c r="J372" s="1" t="n">
        <v>229</v>
      </c>
      <c r="K372" s="15" t="s">
        <v>16</v>
      </c>
      <c r="L372" s="1" t="e">
        <f aca="false"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 t="n">
        <v>0</v>
      </c>
      <c r="P372" s="1" t="e">
        <f aca="false">IF(#REF!=#REF!,IF(K372="Stroke",IF(K373="Stroke",IF(#REF!=#REF!,IF(Q372=Q373,IF((J373-J372)&lt;0,1000+J373-J372-O372,J373-J372-O372),""),""),""),""),"")</f>
        <v>#REF!</v>
      </c>
      <c r="Q372" s="15"/>
      <c r="R372" s="1" t="e">
        <f aca="false">IF(#REF!&lt;&gt;#REF!,COUNTIFS($K$112:$K$1378,$K$112,#REF!,#REF!),"")</f>
        <v>#REF!</v>
      </c>
      <c r="S372" s="1" t="e">
        <f aca="false">IF(AND(#REF!&lt;&gt;#REF!,#REF!=#REF!,M372="positive",M373="negative"),1,"")</f>
        <v>#REF!</v>
      </c>
      <c r="T372" s="1" t="e">
        <f aca="false">IF(AND(#REF!=#REF!,K:K="stroke",M:M="positive",S372&lt;&gt;"1"),1,"")</f>
        <v>#REF!</v>
      </c>
      <c r="U372" s="1" t="e">
        <f aca="false">IF((AND(R372&lt;&gt;"",W372&lt;&gt;1,K:K="stroke",M:M="negative",#REF!=#REF!)),IF(W372&lt;&gt;0,"",1),"")</f>
        <v>#REF!</v>
      </c>
      <c r="V372" s="1" t="e">
        <f aca="false">IF(R372="","",(SUM(S372:U372)+W372))</f>
        <v>#REF!</v>
      </c>
      <c r="W372" s="1" t="e">
        <f aca="false">IF(#REF!&lt;&gt;#REF!,COUNTIFS($K$112:$K$1378,"up",#REF!,#REF!),"")</f>
        <v>#REF!</v>
      </c>
      <c r="X372" s="1" t="e">
        <f aca="false">IF(#REF!&lt;&gt;#REF!,COUNTIFS($K$112:$K$1378,"SRS",#REF!,#REF!),"")</f>
        <v>#REF!</v>
      </c>
      <c r="Y372" s="1" t="e">
        <f aca="false">IF(R372&lt;&gt;"",IF(R372=1,"",COUNTIFS($O$112:$O$1378,"&gt;40",#REF!,#REF!)),"")</f>
        <v>#REF!</v>
      </c>
    </row>
    <row r="373" customFormat="false" ht="15.7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4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4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.75" hidden="false" customHeight="false" outlineLevel="0" collapsed="false">
      <c r="A374" s="1" t="n">
        <f aca="false">I374+(H374*60)+(G374*3600)</f>
        <v>51090</v>
      </c>
      <c r="B374" s="2" t="str">
        <f aca="false">CONCATENATE(D374,E374,F374,G374,H374,I374)</f>
        <v>20171112141130</v>
      </c>
      <c r="C374" s="1" t="str">
        <f aca="false">CONCATENATE(D374,E374,F374)</f>
        <v>20171112</v>
      </c>
      <c r="D374" s="1" t="n">
        <v>2017</v>
      </c>
      <c r="E374" s="1" t="n">
        <v>11</v>
      </c>
      <c r="F374" s="1" t="n">
        <v>12</v>
      </c>
      <c r="G374" s="1" t="n">
        <v>14</v>
      </c>
      <c r="H374" s="1" t="n">
        <v>11</v>
      </c>
      <c r="I374" s="1" t="n">
        <v>30</v>
      </c>
      <c r="J374" s="1" t="n">
        <v>829</v>
      </c>
      <c r="K374" s="15" t="s">
        <v>11</v>
      </c>
      <c r="L374" s="1" t="e">
        <f aca="false"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 t="n">
        <v>8</v>
      </c>
      <c r="P374" s="1" t="e">
        <f aca="false">IF(#REF!=#REF!,IF(K374="Stroke",IF(K375="Stroke",IF(#REF!=#REF!,IF(Q374=Q375,IF((J375-J374)&lt;0,1000+J375-J374-O374,J375-J374-O374),""),""),""),""),"")</f>
        <v>#REF!</v>
      </c>
      <c r="Q374" s="15" t="n">
        <v>1</v>
      </c>
      <c r="R374" s="1" t="e">
        <f aca="false">IF(#REF!&lt;&gt;#REF!,COUNTIFS($K$112:$K$1378,$K$112,#REF!,#REF!),"")</f>
        <v>#REF!</v>
      </c>
      <c r="S374" s="1" t="e">
        <f aca="false">IF(AND(#REF!&lt;&gt;#REF!,#REF!=#REF!,M374="positive",M375="negative"),1,"")</f>
        <v>#REF!</v>
      </c>
      <c r="T374" s="1" t="e">
        <f aca="false">IF(AND(#REF!=#REF!,K:K="stroke",M:M="positive",S374&lt;&gt;"1"),1,"")</f>
        <v>#REF!</v>
      </c>
      <c r="U374" s="1" t="e">
        <f aca="false">IF((AND(R374&lt;&gt;"",W374&lt;&gt;1,K:K="stroke",M:M="negative",#REF!=#REF!)),IF(W374&lt;&gt;0,"",1),"")</f>
        <v>#REF!</v>
      </c>
      <c r="V374" s="1" t="e">
        <f aca="false">IF(R374="","",(SUM(S374:U374)+W374))</f>
        <v>#REF!</v>
      </c>
      <c r="W374" s="1" t="e">
        <f aca="false">IF(#REF!&lt;&gt;#REF!,COUNTIFS($K$112:$K$1378,"up",#REF!,#REF!),"")</f>
        <v>#REF!</v>
      </c>
      <c r="X374" s="1" t="e">
        <f aca="false">IF(#REF!&lt;&gt;#REF!,COUNTIFS($K$112:$K$1378,"SRS",#REF!,#REF!),"")</f>
        <v>#REF!</v>
      </c>
      <c r="Y374" s="1" t="e">
        <f aca="false">IF(R374&lt;&gt;"",IF(R374=1,"",COUNTIFS($O$112:$O$1378,"&gt;40",#REF!,#REF!)),"")</f>
        <v>#REF!</v>
      </c>
      <c r="Z374" s="1" t="s">
        <v>15</v>
      </c>
    </row>
    <row r="375" customFormat="false" ht="15.75" hidden="false" customHeight="false" outlineLevel="0" collapsed="false">
      <c r="A375" s="1" t="n">
        <f aca="false">I375+(H375*60)+(G375*3600)</f>
        <v>51090</v>
      </c>
      <c r="B375" s="2" t="str">
        <f aca="false">CONCATENATE(D375,E375,F375,G375,H375,I375)</f>
        <v>20171112141130</v>
      </c>
      <c r="C375" s="1" t="str">
        <f aca="false">CONCATENATE(D375,E375,F375)</f>
        <v>20171112</v>
      </c>
      <c r="D375" s="1" t="n">
        <v>2017</v>
      </c>
      <c r="E375" s="1" t="n">
        <v>11</v>
      </c>
      <c r="F375" s="1" t="n">
        <v>12</v>
      </c>
      <c r="G375" s="1" t="n">
        <v>14</v>
      </c>
      <c r="H375" s="1" t="n">
        <v>11</v>
      </c>
      <c r="I375" s="1" t="n">
        <v>30</v>
      </c>
      <c r="J375" s="1" t="n">
        <v>845</v>
      </c>
      <c r="K375" s="15" t="s">
        <v>11</v>
      </c>
      <c r="L375" s="1" t="e">
        <f aca="false"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 t="n">
        <v>8</v>
      </c>
      <c r="P375" s="1" t="e">
        <f aca="false">IF(#REF!=#REF!,IF(K375="Stroke",IF(K376="Stroke",IF(#REF!=#REF!,IF(Q375=Q376,IF((J376-J375)&lt;0,1000+J376-J375-O375,J376-J375-O375),""),""),""),""),"")</f>
        <v>#REF!</v>
      </c>
      <c r="Q375" s="15" t="n">
        <v>1</v>
      </c>
      <c r="R375" s="1" t="e">
        <f aca="false">IF(#REF!&lt;&gt;#REF!,COUNTIFS($K$112:$K$1378,$K$112,#REF!,#REF!),"")</f>
        <v>#REF!</v>
      </c>
      <c r="S375" s="1" t="e">
        <f aca="false">IF(AND(#REF!&lt;&gt;#REF!,#REF!=#REF!,M375="positive",M376="negative"),1,"")</f>
        <v>#REF!</v>
      </c>
      <c r="T375" s="1" t="e">
        <f aca="false">IF(AND(#REF!=#REF!,K:K="stroke",M:M="positive",S375&lt;&gt;"1"),1,"")</f>
        <v>#REF!</v>
      </c>
      <c r="U375" s="1" t="e">
        <f aca="false">IF((AND(R375&lt;&gt;"",W375&lt;&gt;1,K:K="stroke",M:M="negative",#REF!=#REF!)),IF(W375&lt;&gt;0,"",1),"")</f>
        <v>#REF!</v>
      </c>
      <c r="V375" s="1" t="e">
        <f aca="false">IF(R375="","",(SUM(S375:U375)+W375))</f>
        <v>#REF!</v>
      </c>
      <c r="W375" s="1" t="e">
        <f aca="false">IF(#REF!&lt;&gt;#REF!,COUNTIFS($K$112:$K$1378,"up",#REF!,#REF!),"")</f>
        <v>#REF!</v>
      </c>
      <c r="X375" s="1" t="e">
        <f aca="false">IF(#REF!&lt;&gt;#REF!,COUNTIFS($K$112:$K$1378,"SRS",#REF!,#REF!),"")</f>
        <v>#REF!</v>
      </c>
      <c r="Y375" s="1" t="e">
        <f aca="false">IF(R375&lt;&gt;"",IF(R375=1,"",COUNTIFS($O$112:$O$1378,"&gt;40",#REF!,#REF!)),"")</f>
        <v>#REF!</v>
      </c>
    </row>
    <row r="376" customFormat="false" ht="15.75" hidden="false" customHeight="false" outlineLevel="0" collapsed="false">
      <c r="A376" s="1" t="n">
        <f aca="false">I376+(H376*60)+(G376*3600)</f>
        <v>51090</v>
      </c>
      <c r="B376" s="2" t="str">
        <f aca="false">CONCATENATE(D376,E376,F376,G376,H376,I376)</f>
        <v>20171112141130</v>
      </c>
      <c r="C376" s="1" t="str">
        <f aca="false">CONCATENATE(D376,E376,F376)</f>
        <v>20171112</v>
      </c>
      <c r="D376" s="1" t="n">
        <v>2017</v>
      </c>
      <c r="E376" s="1" t="n">
        <v>11</v>
      </c>
      <c r="F376" s="1" t="n">
        <v>12</v>
      </c>
      <c r="G376" s="1" t="n">
        <v>14</v>
      </c>
      <c r="H376" s="1" t="n">
        <v>11</v>
      </c>
      <c r="I376" s="1" t="n">
        <v>30</v>
      </c>
      <c r="J376" s="1" t="n">
        <v>889</v>
      </c>
      <c r="K376" s="15" t="s">
        <v>11</v>
      </c>
      <c r="L376" s="1" t="e">
        <f aca="false"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 t="n">
        <v>5</v>
      </c>
      <c r="P376" s="1" t="e">
        <f aca="false">IF(#REF!=#REF!,IF(K376="Stroke",IF(K377="Stroke",IF(#REF!=#REF!,IF(Q376=Q377,IF((J377-J376)&lt;0,1000+J377-J376-O376,J377-J376-O376),""),""),""),""),"")</f>
        <v>#REF!</v>
      </c>
      <c r="Q376" s="15" t="n">
        <v>1</v>
      </c>
      <c r="R376" s="1" t="e">
        <f aca="false">IF(#REF!&lt;&gt;#REF!,COUNTIFS($K$112:$K$1378,$K$112,#REF!,#REF!),"")</f>
        <v>#REF!</v>
      </c>
      <c r="S376" s="1" t="e">
        <f aca="false">IF(AND(#REF!&lt;&gt;#REF!,#REF!=#REF!,M376="positive",M377="negative"),1,"")</f>
        <v>#REF!</v>
      </c>
      <c r="T376" s="1" t="e">
        <f aca="false">IF(AND(#REF!=#REF!,K:K="stroke",M:M="positive",S376&lt;&gt;"1"),1,"")</f>
        <v>#REF!</v>
      </c>
      <c r="U376" s="1" t="e">
        <f aca="false">IF((AND(R376&lt;&gt;"",W376&lt;&gt;1,K:K="stroke",M:M="negative",#REF!=#REF!)),IF(W376&lt;&gt;0,"",1),"")</f>
        <v>#REF!</v>
      </c>
      <c r="V376" s="1" t="e">
        <f aca="false">IF(R376="","",(SUM(S376:U376)+W376))</f>
        <v>#REF!</v>
      </c>
      <c r="W376" s="1" t="e">
        <f aca="false">IF(#REF!&lt;&gt;#REF!,COUNTIFS($K$112:$K$1378,"up",#REF!,#REF!),"")</f>
        <v>#REF!</v>
      </c>
      <c r="X376" s="1" t="e">
        <f aca="false">IF(#REF!&lt;&gt;#REF!,COUNTIFS($K$112:$K$1378,"SRS",#REF!,#REF!),"")</f>
        <v>#REF!</v>
      </c>
      <c r="Y376" s="1" t="e">
        <f aca="false">IF(R376&lt;&gt;"",IF(R376=1,"",COUNTIFS($O$112:$O$1378,"&gt;40",#REF!,#REF!)),"")</f>
        <v>#REF!</v>
      </c>
      <c r="Z376" s="11"/>
    </row>
    <row r="377" customFormat="false" ht="15.7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.75" hidden="false" customHeight="false" outlineLevel="0" collapsed="false">
      <c r="A378" s="1" t="n">
        <f aca="false">I378+(H378*60)+(G378*3600)</f>
        <v>53520</v>
      </c>
      <c r="B378" s="2" t="str">
        <f aca="false">CONCATENATE(D378,E378,F378,G378,H378,I378)</f>
        <v>2017111214520</v>
      </c>
      <c r="C378" s="1" t="str">
        <f aca="false">CONCATENATE(D378,E378,F378)</f>
        <v>20171112</v>
      </c>
      <c r="D378" s="1" t="n">
        <v>2017</v>
      </c>
      <c r="E378" s="1" t="n">
        <v>11</v>
      </c>
      <c r="F378" s="1" t="n">
        <v>12</v>
      </c>
      <c r="G378" s="1" t="n">
        <v>14</v>
      </c>
      <c r="H378" s="1" t="n">
        <v>52</v>
      </c>
      <c r="I378" s="1" t="n">
        <v>0</v>
      </c>
      <c r="J378" s="1" t="n">
        <v>727</v>
      </c>
      <c r="K378" s="1" t="s">
        <v>11</v>
      </c>
      <c r="L378" s="1" t="e">
        <f aca="false"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 t="n">
        <v>20</v>
      </c>
      <c r="P378" s="1" t="e">
        <f aca="false">IF(#REF!=#REF!,IF(K378="Stroke",IF(K379="Stroke",IF(#REF!=#REF!,IF(Q378=Q379,IF((J379-J378)&lt;0,1000+J379-J378-O378,J379-J378-O378),""),""),""),""),"")</f>
        <v>#REF!</v>
      </c>
      <c r="Q378" s="1" t="n">
        <v>1</v>
      </c>
      <c r="R378" s="1" t="e">
        <f aca="false">IF(#REF!&lt;&gt;#REF!,COUNTIFS($K$112:$K$1378,$K$112,#REF!,#REF!),"")</f>
        <v>#REF!</v>
      </c>
      <c r="S378" s="1" t="e">
        <f aca="false">IF(AND(#REF!&lt;&gt;#REF!,#REF!=#REF!,M378="positive",M379="negative"),1,"")</f>
        <v>#REF!</v>
      </c>
      <c r="T378" s="1" t="e">
        <f aca="false">IF(AND(#REF!=#REF!,K:K="stroke",M:M="positive",S378&lt;&gt;"1"),1,"")</f>
        <v>#REF!</v>
      </c>
      <c r="U378" s="1" t="e">
        <f aca="false">IF((AND(R378&lt;&gt;"",W378&lt;&gt;1,K:K="stroke",M:M="negative",#REF!=#REF!)),IF(W378&lt;&gt;0,"",1),"")</f>
        <v>#REF!</v>
      </c>
      <c r="V378" s="1" t="e">
        <f aca="false">IF(R378="","",(SUM(S378:U378)+W378))</f>
        <v>#REF!</v>
      </c>
      <c r="W378" s="1" t="e">
        <f aca="false">IF(#REF!&lt;&gt;#REF!,COUNTIFS($K$112:$K$1378,"up",#REF!,#REF!),"")</f>
        <v>#REF!</v>
      </c>
      <c r="X378" s="1" t="e">
        <f aca="false">IF(#REF!&lt;&gt;#REF!,COUNTIFS($K$112:$K$1378,"SRS",#REF!,#REF!),"")</f>
        <v>#REF!</v>
      </c>
      <c r="Y378" s="1" t="e">
        <f aca="false">IF(R378&lt;&gt;"",IF(R378=1,"",COUNTIFS($O$112:$O$1378,"&gt;40",#REF!,#REF!)),"")</f>
        <v>#REF!</v>
      </c>
    </row>
    <row r="379" customFormat="false" ht="15.75" hidden="false" customHeight="false" outlineLevel="0" collapsed="false">
      <c r="A379" s="1" t="n">
        <f aca="false">I379+(H379*60)+(G379*3600)</f>
        <v>53520</v>
      </c>
      <c r="B379" s="2" t="str">
        <f aca="false">CONCATENATE(D379,E379,F379,G379,H379,I379)</f>
        <v>2017111214520</v>
      </c>
      <c r="C379" s="1" t="str">
        <f aca="false">CONCATENATE(D379,E379,F379)</f>
        <v>20171112</v>
      </c>
      <c r="D379" s="1" t="n">
        <v>2017</v>
      </c>
      <c r="E379" s="1" t="n">
        <v>11</v>
      </c>
      <c r="F379" s="1" t="n">
        <v>12</v>
      </c>
      <c r="G379" s="1" t="n">
        <v>14</v>
      </c>
      <c r="H379" s="1" t="n">
        <v>52</v>
      </c>
      <c r="I379" s="1" t="n">
        <v>0</v>
      </c>
      <c r="J379" s="1" t="n">
        <v>820</v>
      </c>
      <c r="K379" s="1" t="s">
        <v>11</v>
      </c>
      <c r="L379" s="1" t="e">
        <f aca="false"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 t="n">
        <v>37</v>
      </c>
      <c r="P379" s="1" t="e">
        <f aca="false">IF(#REF!=#REF!,IF(K379="Stroke",IF(K380="Stroke",IF(#REF!=#REF!,IF(Q379=Q380,IF((J380-J379)&lt;0,1000+J380-J379-O379,J380-J379-O379),""),""),""),""),"")</f>
        <v>#REF!</v>
      </c>
      <c r="Q379" s="1" t="n">
        <v>1</v>
      </c>
      <c r="R379" s="1" t="e">
        <f aca="false">IF(#REF!&lt;&gt;#REF!,COUNTIFS($K$112:$K$1378,$K$112,#REF!,#REF!),"")</f>
        <v>#REF!</v>
      </c>
      <c r="S379" s="1" t="e">
        <f aca="false">IF(AND(#REF!&lt;&gt;#REF!,#REF!=#REF!,M379="positive",M380="negative"),1,"")</f>
        <v>#REF!</v>
      </c>
      <c r="T379" s="1" t="e">
        <f aca="false">IF(AND(#REF!=#REF!,K:K="stroke",M:M="positive",S379&lt;&gt;"1"),1,"")</f>
        <v>#REF!</v>
      </c>
      <c r="U379" s="1" t="e">
        <f aca="false">IF((AND(R379&lt;&gt;"",W379&lt;&gt;1,K:K="stroke",M:M="negative",#REF!=#REF!)),IF(W379&lt;&gt;0,"",1),"")</f>
        <v>#REF!</v>
      </c>
      <c r="V379" s="1" t="e">
        <f aca="false">IF(R379="","",(SUM(S379:U379)+W379))</f>
        <v>#REF!</v>
      </c>
      <c r="W379" s="1" t="e">
        <f aca="false">IF(#REF!&lt;&gt;#REF!,COUNTIFS($K$112:$K$1378,"up",#REF!,#REF!),"")</f>
        <v>#REF!</v>
      </c>
      <c r="X379" s="1" t="e">
        <f aca="false">IF(#REF!&lt;&gt;#REF!,COUNTIFS($K$112:$K$1378,"SRS",#REF!,#REF!),"")</f>
        <v>#REF!</v>
      </c>
      <c r="Y379" s="1" t="e">
        <f aca="false">IF(R379&lt;&gt;"",IF(R379=1,"",COUNTIFS($O$112:$O$1378,"&gt;40",#REF!,#REF!)),"")</f>
        <v>#REF!</v>
      </c>
    </row>
    <row r="380" s="5" customFormat="true" ht="15.75" hidden="false" customHeight="false" outlineLevel="0" collapsed="false">
      <c r="A380" s="1" t="n">
        <f aca="false">I380+(H380*60)+(G380*3600)</f>
        <v>53520</v>
      </c>
      <c r="B380" s="2" t="str">
        <f aca="false">CONCATENATE(D380,E380,F380,G380,H380,I380)</f>
        <v>2017111214520</v>
      </c>
      <c r="C380" s="1" t="str">
        <f aca="false">CONCATENATE(D380,E380,F380)</f>
        <v>20171112</v>
      </c>
      <c r="D380" s="1" t="n">
        <v>2017</v>
      </c>
      <c r="E380" s="1" t="n">
        <v>11</v>
      </c>
      <c r="F380" s="1" t="n">
        <v>12</v>
      </c>
      <c r="G380" s="1" t="n">
        <v>14</v>
      </c>
      <c r="H380" s="1" t="n">
        <v>52</v>
      </c>
      <c r="I380" s="1" t="n">
        <v>0</v>
      </c>
      <c r="J380" s="1" t="n">
        <v>989</v>
      </c>
      <c r="K380" s="1" t="s">
        <v>11</v>
      </c>
      <c r="L380" s="1" t="e">
        <f aca="false"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 t="n">
        <v>45</v>
      </c>
      <c r="P380" s="1" t="e">
        <f aca="false">IF(#REF!=#REF!,IF(K380="Stroke",IF(K381="Stroke",IF(#REF!=#REF!,IF(Q380=Q381,IF((J381-J380)&lt;0,1000+J381-J380-O380,J381-J380-O380),""),""),""),""),"")</f>
        <v>#REF!</v>
      </c>
      <c r="Q380" s="1" t="n">
        <v>1</v>
      </c>
      <c r="R380" s="1" t="e">
        <f aca="false">IF(#REF!&lt;&gt;#REF!,COUNTIFS($K$112:$K$1378,$K$112,#REF!,#REF!),"")</f>
        <v>#REF!</v>
      </c>
      <c r="S380" s="1" t="e">
        <f aca="false">IF(AND(#REF!&lt;&gt;#REF!,#REF!=#REF!,M380="positive",M381="negative"),1,"")</f>
        <v>#REF!</v>
      </c>
      <c r="T380" s="1" t="e">
        <f aca="false">IF(AND(#REF!=#REF!,K:K="stroke",M:M="positive",S380&lt;&gt;"1"),1,"")</f>
        <v>#REF!</v>
      </c>
      <c r="U380" s="1" t="e">
        <f aca="false">IF((AND(R380&lt;&gt;"",W380&lt;&gt;1,K:K="stroke",M:M="negative",#REF!=#REF!)),IF(W380&lt;&gt;0,"",1),"")</f>
        <v>#REF!</v>
      </c>
      <c r="V380" s="1" t="e">
        <f aca="false">IF(R380="","",(SUM(S380:U380)+W380))</f>
        <v>#REF!</v>
      </c>
      <c r="W380" s="1" t="e">
        <f aca="false">IF(#REF!&lt;&gt;#REF!,COUNTIFS($K$112:$K$1378,"up",#REF!,#REF!),"")</f>
        <v>#REF!</v>
      </c>
      <c r="X380" s="1" t="e">
        <f aca="false">IF(#REF!&lt;&gt;#REF!,COUNTIFS($K$112:$K$1378,"SRS",#REF!,#REF!),"")</f>
        <v>#REF!</v>
      </c>
      <c r="Y380" s="1" t="e">
        <f aca="false"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.7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.75" hidden="false" customHeight="false" outlineLevel="0" collapsed="false">
      <c r="A382" s="11" t="n">
        <f aca="false">I382+(H382*60)+(G382*3600)</f>
        <v>53615</v>
      </c>
      <c r="B382" s="16" t="str">
        <f aca="false">CONCATENATE(D382,E382,F382,G382,H382,I382)</f>
        <v>20171112145335</v>
      </c>
      <c r="C382" s="1" t="str">
        <f aca="false">CONCATENATE(D382,E382,F382)</f>
        <v>20171112</v>
      </c>
      <c r="D382" s="1" t="n">
        <v>2017</v>
      </c>
      <c r="E382" s="1" t="n">
        <v>11</v>
      </c>
      <c r="F382" s="1" t="n">
        <v>12</v>
      </c>
      <c r="G382" s="1" t="n">
        <v>14</v>
      </c>
      <c r="H382" s="1" t="n">
        <v>53</v>
      </c>
      <c r="I382" s="11" t="n">
        <v>35</v>
      </c>
      <c r="J382" s="11" t="n">
        <v>575</v>
      </c>
      <c r="K382" s="11" t="s">
        <v>0</v>
      </c>
      <c r="L382" s="1" t="e">
        <f aca="false"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 t="n">
        <v>651</v>
      </c>
      <c r="P382" s="1" t="e">
        <f aca="false">IF(#REF!=#REF!,IF(K382="Stroke",IF(K383="Stroke",IF(#REF!=#REF!,IF(Q382=Q383,IF((J383-J382)&lt;0,1000+J383-J382-O382,J383-J382-O382),""),""),""),""),"")</f>
        <v>#REF!</v>
      </c>
      <c r="Q382" s="11" t="n">
        <v>2</v>
      </c>
      <c r="R382" s="1" t="e">
        <f aca="false">IF(#REF!&lt;&gt;#REF!,COUNTIFS($K$112:$K$1378,$K$112,#REF!,#REF!),"")</f>
        <v>#REF!</v>
      </c>
      <c r="S382" s="1" t="e">
        <f aca="false">IF(AND(#REF!&lt;&gt;#REF!,#REF!=#REF!,M382="positive",M383="negative"),1,"")</f>
        <v>#REF!</v>
      </c>
      <c r="T382" s="1" t="e">
        <f aca="false">IF(AND(#REF!=#REF!,K:K="stroke",M:M="positive",S382&lt;&gt;"1"),1,"")</f>
        <v>#REF!</v>
      </c>
      <c r="U382" s="1" t="e">
        <f aca="false">IF((AND(R382&lt;&gt;"",W382&lt;&gt;1,K:K="stroke",M:M="negative",#REF!=#REF!)),IF(W382&lt;&gt;0,"",1),"")</f>
        <v>#REF!</v>
      </c>
      <c r="V382" s="1" t="e">
        <f aca="false">IF(R382="","",(SUM(S382:U382)+W382))</f>
        <v>#REF!</v>
      </c>
      <c r="W382" s="1" t="e">
        <f aca="false">IF(#REF!&lt;&gt;#REF!,COUNTIFS($K$112:$K$1378,"up",#REF!,#REF!),"")</f>
        <v>#REF!</v>
      </c>
      <c r="X382" s="1" t="e">
        <f aca="false">IF(#REF!&lt;&gt;#REF!,COUNTIFS($K$112:$K$1378,"SRS",#REF!,#REF!),"")</f>
        <v>#REF!</v>
      </c>
      <c r="Y382" s="1" t="e">
        <f aca="false"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="5" customFormat="true" ht="15.75" hidden="false" customHeight="false" outlineLevel="0" collapsed="false">
      <c r="A383" s="1" t="n">
        <f aca="false">I383+(H383*60)+(G383*3600)</f>
        <v>53615</v>
      </c>
      <c r="B383" s="2" t="str">
        <f aca="false">CONCATENATE(D383,E383,F383,G383,H383,I383)</f>
        <v>20171112145335</v>
      </c>
      <c r="C383" s="1" t="str">
        <f aca="false">CONCATENATE(D383,E383,F383)</f>
        <v>20171112</v>
      </c>
      <c r="D383" s="1" t="n">
        <v>2017</v>
      </c>
      <c r="E383" s="1" t="n">
        <v>11</v>
      </c>
      <c r="F383" s="1" t="n">
        <v>12</v>
      </c>
      <c r="G383" s="1" t="n">
        <v>14</v>
      </c>
      <c r="H383" s="1" t="n">
        <v>53</v>
      </c>
      <c r="I383" s="1" t="n">
        <v>35</v>
      </c>
      <c r="J383" s="1" t="n">
        <v>855</v>
      </c>
      <c r="K383" s="1" t="s">
        <v>4</v>
      </c>
      <c r="L383" s="1" t="e">
        <f aca="false"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 t="n">
        <v>0</v>
      </c>
      <c r="P383" s="1" t="e">
        <f aca="false">IF(#REF!=#REF!,IF(K383="Stroke",IF(K384="Stroke",IF(#REF!=#REF!,IF(Q383=Q384,IF((J384-J383)&lt;0,1000+J384-J383-O383,J384-J383-O383),""),""),""),""),"")</f>
        <v>#REF!</v>
      </c>
      <c r="Q383" s="1" t="n">
        <v>2</v>
      </c>
      <c r="R383" s="1" t="e">
        <f aca="false">IF(#REF!&lt;&gt;#REF!,COUNTIFS($K$112:$K$1378,$K$112,#REF!,#REF!),"")</f>
        <v>#REF!</v>
      </c>
      <c r="S383" s="1" t="e">
        <f aca="false">IF(AND(#REF!&lt;&gt;#REF!,#REF!=#REF!,M383="positive",M384="negative"),1,"")</f>
        <v>#REF!</v>
      </c>
      <c r="T383" s="1" t="e">
        <f aca="false">IF(AND(#REF!=#REF!,K:K="stroke",M:M="positive",S383&lt;&gt;"1"),1,"")</f>
        <v>#REF!</v>
      </c>
      <c r="U383" s="1" t="e">
        <f aca="false">IF((AND(R383&lt;&gt;"",W383&lt;&gt;1,K:K="stroke",M:M="negative",#REF!=#REF!)),IF(W383&lt;&gt;0,"",1),"")</f>
        <v>#REF!</v>
      </c>
      <c r="V383" s="1" t="e">
        <f aca="false">IF(R383="","",(SUM(S383:U383)+W383))</f>
        <v>#REF!</v>
      </c>
      <c r="W383" s="1" t="e">
        <f aca="false">IF(#REF!&lt;&gt;#REF!,COUNTIFS($K$112:$K$1378,"up",#REF!,#REF!),"")</f>
        <v>#REF!</v>
      </c>
      <c r="X383" s="1" t="e">
        <f aca="false">IF(#REF!&lt;&gt;#REF!,COUNTIFS($K$112:$K$1378,"SRS",#REF!,#REF!),"")</f>
        <v>#REF!</v>
      </c>
      <c r="Y383" s="1" t="e">
        <f aca="false"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.75" hidden="false" customHeight="false" outlineLevel="0" collapsed="false">
      <c r="A384" s="1" t="n">
        <f aca="false">I384+(H384*60)+(G384*3600)</f>
        <v>53615</v>
      </c>
      <c r="B384" s="2" t="str">
        <f aca="false">CONCATENATE(D384,E384,F384,G384,H384,I384)</f>
        <v>20171112145335</v>
      </c>
      <c r="C384" s="1" t="str">
        <f aca="false">CONCATENATE(D384,E384,F384)</f>
        <v>20171112</v>
      </c>
      <c r="D384" s="1" t="n">
        <v>2017</v>
      </c>
      <c r="E384" s="1" t="n">
        <v>11</v>
      </c>
      <c r="F384" s="1" t="n">
        <v>12</v>
      </c>
      <c r="G384" s="1" t="n">
        <v>14</v>
      </c>
      <c r="H384" s="1" t="n">
        <v>53</v>
      </c>
      <c r="I384" s="1" t="n">
        <v>35</v>
      </c>
      <c r="J384" s="1" t="n">
        <v>986</v>
      </c>
      <c r="K384" s="1" t="s">
        <v>4</v>
      </c>
      <c r="L384" s="1" t="e">
        <f aca="false"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 t="n">
        <v>0</v>
      </c>
      <c r="P384" s="1" t="e">
        <f aca="false">IF(#REF!=#REF!,IF(K384="Stroke",IF(K385="Stroke",IF(#REF!=#REF!,IF(Q384=Q385,IF((J385-J384)&lt;0,1000+J385-J384-O384,J385-J384-O384),""),""),""),""),"")</f>
        <v>#REF!</v>
      </c>
      <c r="Q384" s="1" t="n">
        <v>2</v>
      </c>
      <c r="R384" s="1" t="e">
        <f aca="false">IF(#REF!&lt;&gt;#REF!,COUNTIFS($K$112:$K$1378,$K$112,#REF!,#REF!),"")</f>
        <v>#REF!</v>
      </c>
      <c r="S384" s="1" t="e">
        <f aca="false">IF(AND(#REF!&lt;&gt;#REF!,#REF!=#REF!,M384="positive",M385="negative"),1,"")</f>
        <v>#REF!</v>
      </c>
      <c r="T384" s="1" t="e">
        <f aca="false">IF(AND(#REF!=#REF!,K:K="stroke",M:M="positive",S384&lt;&gt;"1"),1,"")</f>
        <v>#REF!</v>
      </c>
      <c r="U384" s="1" t="e">
        <f aca="false">IF((AND(R384&lt;&gt;"",W384&lt;&gt;1,K:K="stroke",M:M="negative",#REF!=#REF!)),IF(W384&lt;&gt;0,"",1),"")</f>
        <v>#REF!</v>
      </c>
      <c r="V384" s="1" t="e">
        <f aca="false">IF(R384="","",(SUM(S384:U384)+W384))</f>
        <v>#REF!</v>
      </c>
      <c r="W384" s="1" t="e">
        <f aca="false">IF(#REF!&lt;&gt;#REF!,COUNTIFS($K$112:$K$1378,"up",#REF!,#REF!),"")</f>
        <v>#REF!</v>
      </c>
      <c r="X384" s="1" t="e">
        <f aca="false">IF(#REF!&lt;&gt;#REF!,COUNTIFS($K$112:$K$1378,"SRS",#REF!,#REF!),"")</f>
        <v>#REF!</v>
      </c>
      <c r="Y384" s="1" t="e">
        <f aca="false">IF(R384&lt;&gt;"",IF(R384=1,"",COUNTIFS($O$112:$O$1378,"&gt;40",#REF!,#REF!)),"")</f>
        <v>#REF!</v>
      </c>
    </row>
    <row r="385" customFormat="false" ht="15.75" hidden="false" customHeight="false" outlineLevel="0" collapsed="false">
      <c r="A385" s="1" t="n">
        <f aca="false">I385+(H385*60)+(G385*3600)</f>
        <v>53616</v>
      </c>
      <c r="B385" s="2" t="str">
        <f aca="false">CONCATENATE(D385,E385,F385,G385,H385,I385)</f>
        <v>20171112145336</v>
      </c>
      <c r="C385" s="1" t="str">
        <f aca="false">CONCATENATE(D385,E385,F385)</f>
        <v>20171112</v>
      </c>
      <c r="D385" s="1" t="n">
        <v>2017</v>
      </c>
      <c r="E385" s="1" t="n">
        <v>11</v>
      </c>
      <c r="F385" s="1" t="n">
        <v>12</v>
      </c>
      <c r="G385" s="1" t="n">
        <v>14</v>
      </c>
      <c r="H385" s="1" t="n">
        <v>53</v>
      </c>
      <c r="I385" s="1" t="n">
        <v>36</v>
      </c>
      <c r="J385" s="1" t="n">
        <v>31</v>
      </c>
      <c r="K385" s="1" t="s">
        <v>4</v>
      </c>
      <c r="L385" s="1" t="e">
        <f aca="false"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 t="n">
        <v>0</v>
      </c>
      <c r="P385" s="1" t="e">
        <f aca="false">IF(#REF!=#REF!,IF(K385="Stroke",IF(K386="Stroke",IF(#REF!=#REF!,IF(Q385=Q386,IF((J386-J385)&lt;0,1000+J386-J385-O385,J386-J385-O385),""),""),""),""),"")</f>
        <v>#REF!</v>
      </c>
      <c r="Q385" s="1" t="n">
        <v>2</v>
      </c>
      <c r="R385" s="1" t="e">
        <f aca="false">IF(#REF!&lt;&gt;#REF!,COUNTIFS($K$112:$K$1378,$K$112,#REF!,#REF!),"")</f>
        <v>#REF!</v>
      </c>
      <c r="S385" s="1" t="e">
        <f aca="false">IF(AND(#REF!&lt;&gt;#REF!,#REF!=#REF!,M385="positive",M386="negative"),1,"")</f>
        <v>#REF!</v>
      </c>
      <c r="T385" s="1" t="e">
        <f aca="false">IF(AND(#REF!=#REF!,K:K="stroke",M:M="positive",S385&lt;&gt;"1"),1,"")</f>
        <v>#REF!</v>
      </c>
      <c r="U385" s="1" t="e">
        <f aca="false">IF((AND(R385&lt;&gt;"",W385&lt;&gt;1,K:K="stroke",M:M="negative",#REF!=#REF!)),IF(W385&lt;&gt;0,"",1),"")</f>
        <v>#REF!</v>
      </c>
      <c r="V385" s="1" t="e">
        <f aca="false">IF(R385="","",(SUM(S385:U385)+W385))</f>
        <v>#REF!</v>
      </c>
      <c r="W385" s="1" t="e">
        <f aca="false">IF(#REF!&lt;&gt;#REF!,COUNTIFS($K$112:$K$1378,"up",#REF!,#REF!),"")</f>
        <v>#REF!</v>
      </c>
      <c r="X385" s="1" t="e">
        <f aca="false">IF(#REF!&lt;&gt;#REF!,COUNTIFS($K$112:$K$1378,"SRS",#REF!,#REF!),"")</f>
        <v>#REF!</v>
      </c>
      <c r="Y385" s="1" t="e">
        <f aca="false">IF(R385&lt;&gt;"",IF(R385=1,"",COUNTIFS($O$112:$O$1378,"&gt;40",#REF!,#REF!)),"")</f>
        <v>#REF!</v>
      </c>
    </row>
    <row r="386" customFormat="false" ht="15.7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0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.75" hidden="false" customHeight="false" outlineLevel="0" collapsed="false">
      <c r="A387" s="1" t="n">
        <f aca="false">I387+(H387*60)+(G387*3600)</f>
        <v>47447</v>
      </c>
      <c r="B387" s="2" t="str">
        <f aca="false">CONCATENATE(D387,E387,F387,G387,H387,I387)</f>
        <v>20171113131047</v>
      </c>
      <c r="C387" s="9" t="str">
        <f aca="false">CONCATENATE(D387,E387,F387)</f>
        <v>20171113</v>
      </c>
      <c r="D387" s="1" t="n">
        <v>2017</v>
      </c>
      <c r="E387" s="1" t="n">
        <v>11</v>
      </c>
      <c r="F387" s="1" t="n">
        <v>13</v>
      </c>
      <c r="G387" s="1" t="n">
        <v>13</v>
      </c>
      <c r="H387" s="1" t="n">
        <v>10</v>
      </c>
      <c r="I387" s="1" t="n">
        <v>47</v>
      </c>
      <c r="J387" s="1" t="n">
        <v>917</v>
      </c>
      <c r="K387" s="1" t="s">
        <v>11</v>
      </c>
      <c r="L387" s="1" t="e">
        <f aca="false"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 t="n">
        <v>5</v>
      </c>
      <c r="P387" s="1" t="e">
        <f aca="false">IF(#REF!=#REF!,IF(K387="Stroke",IF(K388="Stroke",IF(#REF!=#REF!,IF(Q387=Q388,IF((J388-J387)&lt;0,1000+J388-J387-O387,J388-J387-O387),""),""),""),""),"")</f>
        <v>#REF!</v>
      </c>
      <c r="Q387" s="1" t="n">
        <v>1</v>
      </c>
      <c r="R387" s="1" t="e">
        <f aca="false">IF(#REF!&lt;&gt;#REF!,COUNTIFS($K$112:$K$1378,$K$112,#REF!,#REF!),"")</f>
        <v>#REF!</v>
      </c>
      <c r="S387" s="1" t="e">
        <f aca="false">IF(AND(#REF!&lt;&gt;#REF!,#REF!=#REF!,M387="positive",M388="negative"),1,"")</f>
        <v>#REF!</v>
      </c>
      <c r="T387" s="1" t="e">
        <f aca="false">IF(AND(#REF!=#REF!,K:K="stroke",M:M="positive",S387&lt;&gt;"1"),1,"")</f>
        <v>#REF!</v>
      </c>
      <c r="U387" s="1" t="e">
        <f aca="false">IF((AND(R387&lt;&gt;"",W387&lt;&gt;1,K:K="stroke",M:M="negative",#REF!=#REF!)),IF(W387&lt;&gt;0,"",1),"")</f>
        <v>#REF!</v>
      </c>
      <c r="V387" s="1" t="e">
        <f aca="false">IF(R387="","",(SUM(S387:U387)+W387))</f>
        <v>#REF!</v>
      </c>
      <c r="W387" s="1" t="e">
        <f aca="false">IF(#REF!&lt;&gt;#REF!,COUNTIFS($K$112:$K$1378,"up",#REF!,#REF!),"")</f>
        <v>#REF!</v>
      </c>
      <c r="X387" s="1" t="e">
        <f aca="false">IF(#REF!&lt;&gt;#REF!,COUNTIFS($K$112:$K$1378,"SRS",#REF!,#REF!),"")</f>
        <v>#REF!</v>
      </c>
      <c r="Y387" s="1" t="e">
        <f aca="false">IF(R387&lt;&gt;"",IF(R387=1,"",COUNTIFS($O$112:$O$1378,"&gt;40",#REF!,#REF!)),"")</f>
        <v>#REF!</v>
      </c>
    </row>
    <row r="388" customFormat="false" ht="15.75" hidden="false" customHeight="false" outlineLevel="0" collapsed="false">
      <c r="A388" s="1" t="n">
        <f aca="false">I388+(H388*60)+(G388*3600)</f>
        <v>47447</v>
      </c>
      <c r="B388" s="2" t="str">
        <f aca="false">CONCATENATE(D388,E388,F388,G388,H388,I388)</f>
        <v>20171113131047</v>
      </c>
      <c r="C388" s="9" t="str">
        <f aca="false">CONCATENATE(D388,E388,F388)</f>
        <v>20171113</v>
      </c>
      <c r="D388" s="1" t="n">
        <v>2017</v>
      </c>
      <c r="E388" s="1" t="n">
        <v>11</v>
      </c>
      <c r="F388" s="1" t="n">
        <v>13</v>
      </c>
      <c r="G388" s="1" t="n">
        <v>13</v>
      </c>
      <c r="H388" s="1" t="n">
        <v>10</v>
      </c>
      <c r="I388" s="1" t="n">
        <v>47</v>
      </c>
      <c r="J388" s="1" t="n">
        <v>967</v>
      </c>
      <c r="K388" s="1" t="s">
        <v>11</v>
      </c>
      <c r="L388" s="1" t="e">
        <f aca="false"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 t="n">
        <v>128</v>
      </c>
      <c r="P388" s="1" t="e">
        <f aca="false">IF(#REF!=#REF!,IF(K388="Stroke",IF(K389="Stroke",IF(#REF!=#REF!,IF(Q388=Q389,IF((J389-J388)&lt;0,1000+J389-J388-O388,J389-J388-O388),""),""),""),""),"")</f>
        <v>#REF!</v>
      </c>
      <c r="Q388" s="1" t="n">
        <v>1</v>
      </c>
      <c r="R388" s="1" t="e">
        <f aca="false">IF(#REF!&lt;&gt;#REF!,COUNTIFS($K$112:$K$1378,$K$112,#REF!,#REF!),"")</f>
        <v>#REF!</v>
      </c>
      <c r="S388" s="1" t="e">
        <f aca="false">IF(AND(#REF!&lt;&gt;#REF!,#REF!=#REF!,M388="positive",M389="negative"),1,"")</f>
        <v>#REF!</v>
      </c>
      <c r="T388" s="1" t="e">
        <f aca="false">IF(AND(#REF!=#REF!,K:K="stroke",M:M="positive",S388&lt;&gt;"1"),1,"")</f>
        <v>#REF!</v>
      </c>
      <c r="U388" s="1" t="e">
        <f aca="false">IF((AND(R388&lt;&gt;"",W388&lt;&gt;1,K:K="stroke",M:M="negative",#REF!=#REF!)),IF(W388&lt;&gt;0,"",1),"")</f>
        <v>#REF!</v>
      </c>
      <c r="V388" s="1" t="e">
        <f aca="false">IF(R388="","",(SUM(S388:U388)+W388))</f>
        <v>#REF!</v>
      </c>
      <c r="W388" s="1" t="e">
        <f aca="false">IF(#REF!&lt;&gt;#REF!,COUNTIFS($K$112:$K$1378,"up",#REF!,#REF!),"")</f>
        <v>#REF!</v>
      </c>
      <c r="X388" s="1" t="e">
        <f aca="false">IF(#REF!&lt;&gt;#REF!,COUNTIFS($K$112:$K$1378,"SRS",#REF!,#REF!),"")</f>
        <v>#REF!</v>
      </c>
      <c r="Y388" s="1" t="e">
        <f aca="false">IF(R388&lt;&gt;"",IF(R388=1,"",COUNTIFS($O$112:$O$1378,"&gt;40",#REF!,#REF!)),"")</f>
        <v>#REF!</v>
      </c>
    </row>
    <row r="389" customFormat="false" ht="15.7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.75" hidden="false" customHeight="false" outlineLevel="0" collapsed="false">
      <c r="A390" s="11" t="n">
        <f aca="false">I390+(H390*60)+(G390*3600)</f>
        <v>48708</v>
      </c>
      <c r="B390" s="16" t="str">
        <f aca="false">CONCATENATE(D390,E390,F390,G390,H390,I390)</f>
        <v>20171113133148</v>
      </c>
      <c r="C390" s="11" t="str">
        <f aca="false">CONCATENATE(D390,E390,F390)</f>
        <v>20171113</v>
      </c>
      <c r="D390" s="1" t="n">
        <v>2017</v>
      </c>
      <c r="E390" s="1" t="n">
        <v>11</v>
      </c>
      <c r="F390" s="1" t="n">
        <v>13</v>
      </c>
      <c r="G390" s="1" t="n">
        <v>13</v>
      </c>
      <c r="H390" s="11" t="n">
        <v>31</v>
      </c>
      <c r="I390" s="11" t="n">
        <v>48</v>
      </c>
      <c r="J390" s="11" t="n">
        <v>659</v>
      </c>
      <c r="K390" s="11" t="s">
        <v>4</v>
      </c>
      <c r="L390" s="1" t="e">
        <f aca="false">IF(#REF!=#REF!,IF(K390="Stroke",IF(K391="Stroke",IF((J391-J390)&lt;0,1000+J391-J390,J391-J390),""),""),"")</f>
        <v>#REF!</v>
      </c>
      <c r="M390" s="1" t="s">
        <v>1</v>
      </c>
      <c r="N390" s="1" t="s">
        <v>43</v>
      </c>
      <c r="O390" s="11" t="n">
        <v>0</v>
      </c>
      <c r="P390" s="1" t="e">
        <f aca="false">IF(#REF!=#REF!,IF(K390="Stroke",IF(K391="Stroke",IF(#REF!=#REF!,IF(Q390=Q391,IF((J391-J390)&lt;0,1000+J391-J390-O390,J391-J390-O390),""),""),""),""),"")</f>
        <v>#REF!</v>
      </c>
      <c r="Q390" s="11" t="n">
        <v>1</v>
      </c>
      <c r="R390" s="1" t="e">
        <f aca="false">IF(#REF!&lt;&gt;#REF!,COUNTIFS($K$112:$K$1378,$K$112,#REF!,#REF!),"")</f>
        <v>#REF!</v>
      </c>
      <c r="S390" s="1" t="e">
        <f aca="false">IF(AND(#REF!&lt;&gt;#REF!,#REF!=#REF!,M390="positive",M391="negative"),1,"")</f>
        <v>#REF!</v>
      </c>
      <c r="T390" s="1" t="e">
        <f aca="false">IF(AND(#REF!=#REF!,K:K="stroke",M:M="positive",S390&lt;&gt;"1"),1,"")</f>
        <v>#REF!</v>
      </c>
      <c r="U390" s="1" t="e">
        <f aca="false">IF((AND(R390&lt;&gt;"",W390&lt;&gt;1,K:K="stroke",M:M="negative",#REF!=#REF!)),IF(W390&lt;&gt;0,"",1),"")</f>
        <v>#REF!</v>
      </c>
      <c r="V390" s="1" t="e">
        <f aca="false">IF(R390="","",(SUM(S390:U390)+W390))</f>
        <v>#REF!</v>
      </c>
      <c r="W390" s="1" t="e">
        <f aca="false">IF(#REF!&lt;&gt;#REF!,COUNTIFS($K$112:$K$1378,"up",#REF!,#REF!),"")</f>
        <v>#REF!</v>
      </c>
      <c r="X390" s="1" t="e">
        <f aca="false">IF(#REF!&lt;&gt;#REF!,COUNTIFS($K$112:$K$1378,"SRS",#REF!,#REF!),"")</f>
        <v>#REF!</v>
      </c>
      <c r="Y390" s="1" t="e">
        <f aca="false"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5.75" hidden="false" customHeight="false" outlineLevel="0" collapsed="false">
      <c r="A391" s="11" t="n">
        <f aca="false">I391+(H391*60)+(G391*3600)</f>
        <v>48708</v>
      </c>
      <c r="B391" s="16" t="str">
        <f aca="false">CONCATENATE(D391,E391,F391,G391,H391,I391)</f>
        <v>20171113133148</v>
      </c>
      <c r="C391" s="11" t="str">
        <f aca="false">CONCATENATE(D391,E391,F391)</f>
        <v>20171113</v>
      </c>
      <c r="D391" s="1" t="n">
        <v>2017</v>
      </c>
      <c r="E391" s="1" t="n">
        <v>11</v>
      </c>
      <c r="F391" s="1" t="n">
        <v>13</v>
      </c>
      <c r="G391" s="1" t="n">
        <v>13</v>
      </c>
      <c r="H391" s="11" t="n">
        <v>31</v>
      </c>
      <c r="I391" s="11" t="n">
        <v>48</v>
      </c>
      <c r="J391" s="11" t="n">
        <v>664</v>
      </c>
      <c r="K391" s="11" t="s">
        <v>4</v>
      </c>
      <c r="L391" s="1" t="e">
        <f aca="false">IF(#REF!=#REF!,IF(K391="Stroke",IF(K392="Stroke",IF((J392-J391)&lt;0,1000+J392-J391,J392-J391),""),""),"")</f>
        <v>#REF!</v>
      </c>
      <c r="M391" s="1" t="s">
        <v>1</v>
      </c>
      <c r="N391" s="1" t="s">
        <v>43</v>
      </c>
      <c r="O391" s="11" t="n">
        <v>0</v>
      </c>
      <c r="P391" s="1" t="e">
        <f aca="false">IF(#REF!=#REF!,IF(K391="Stroke",IF(K392="Stroke",IF(#REF!=#REF!,IF(Q391=Q392,IF((J392-J391)&lt;0,1000+J392-J391-O391,J392-J391-O391),""),""),""),""),"")</f>
        <v>#REF!</v>
      </c>
      <c r="Q391" s="11" t="n">
        <v>1</v>
      </c>
      <c r="R391" s="1" t="e">
        <f aca="false">IF(#REF!&lt;&gt;#REF!,COUNTIFS($K$112:$K$1378,$K$112,#REF!,#REF!),"")</f>
        <v>#REF!</v>
      </c>
      <c r="S391" s="1" t="e">
        <f aca="false">IF(AND(#REF!&lt;&gt;#REF!,#REF!=#REF!,M391="positive",M392="negative"),1,"")</f>
        <v>#REF!</v>
      </c>
      <c r="T391" s="1" t="e">
        <f aca="false">IF(AND(#REF!=#REF!,K:K="stroke",M:M="positive",S391&lt;&gt;"1"),1,"")</f>
        <v>#REF!</v>
      </c>
      <c r="U391" s="1" t="e">
        <f aca="false">IF((AND(R391&lt;&gt;"",W391&lt;&gt;1,K:K="stroke",M:M="negative",#REF!=#REF!)),IF(W391&lt;&gt;0,"",1),"")</f>
        <v>#REF!</v>
      </c>
      <c r="V391" s="1" t="e">
        <f aca="false">IF(R391="","",(SUM(S391:U391)+W391))</f>
        <v>#REF!</v>
      </c>
      <c r="W391" s="1" t="e">
        <f aca="false">IF(#REF!&lt;&gt;#REF!,COUNTIFS($K$112:$K$1378,"up",#REF!,#REF!),"")</f>
        <v>#REF!</v>
      </c>
      <c r="X391" s="1" t="e">
        <f aca="false">IF(#REF!&lt;&gt;#REF!,COUNTIFS($K$112:$K$1378,"SRS",#REF!,#REF!),"")</f>
        <v>#REF!</v>
      </c>
      <c r="Y391" s="1" t="e">
        <f aca="false">IF(R391&lt;&gt;"",IF(R391=1,"",COUNTIFS($O$112:$O$1378,"&gt;40",#REF!,#REF!)),"")</f>
        <v>#REF!</v>
      </c>
      <c r="Z391" s="11" t="s">
        <v>44</v>
      </c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5.75" hidden="false" customHeight="false" outlineLevel="0" collapsed="false">
      <c r="A392" s="11" t="n">
        <f aca="false">I392+(H392*60)+(G392*3600)</f>
        <v>48708</v>
      </c>
      <c r="B392" s="16" t="str">
        <f aca="false">CONCATENATE(D392,E392,F392,G392,H392,I392)</f>
        <v>20171113133148</v>
      </c>
      <c r="C392" s="11" t="str">
        <f aca="false">CONCATENATE(D392,E392,F392)</f>
        <v>20171113</v>
      </c>
      <c r="D392" s="1" t="n">
        <v>2017</v>
      </c>
      <c r="E392" s="1" t="n">
        <v>11</v>
      </c>
      <c r="F392" s="1" t="n">
        <v>13</v>
      </c>
      <c r="G392" s="1" t="n">
        <v>13</v>
      </c>
      <c r="H392" s="11" t="n">
        <v>31</v>
      </c>
      <c r="I392" s="11" t="n">
        <v>48</v>
      </c>
      <c r="J392" s="11" t="n">
        <v>721</v>
      </c>
      <c r="K392" s="11" t="s">
        <v>4</v>
      </c>
      <c r="L392" s="1" t="e">
        <f aca="false">IF(#REF!=#REF!,IF(K392="Stroke",IF(K393="Stroke",IF((J393-J392)&lt;0,1000+J393-J392,J393-J392),""),""),"")</f>
        <v>#REF!</v>
      </c>
      <c r="M392" s="1" t="s">
        <v>1</v>
      </c>
      <c r="N392" s="1" t="s">
        <v>43</v>
      </c>
      <c r="O392" s="11" t="n">
        <v>0</v>
      </c>
      <c r="P392" s="1" t="e">
        <f aca="false">IF(#REF!=#REF!,IF(K392="Stroke",IF(K393="Stroke",IF(#REF!=#REF!,IF(Q392=Q393,IF((J393-J392)&lt;0,1000+J393-J392-O392,J393-J392-O392),""),""),""),""),"")</f>
        <v>#REF!</v>
      </c>
      <c r="Q392" s="11" t="n">
        <v>1</v>
      </c>
      <c r="R392" s="1" t="e">
        <f aca="false">IF(#REF!&lt;&gt;#REF!,COUNTIFS($K$112:$K$1378,$K$112,#REF!,#REF!),"")</f>
        <v>#REF!</v>
      </c>
      <c r="S392" s="1" t="e">
        <f aca="false">IF(AND(#REF!&lt;&gt;#REF!,#REF!=#REF!,M392="positive",M393="negative"),1,"")</f>
        <v>#REF!</v>
      </c>
      <c r="T392" s="1" t="e">
        <f aca="false">IF(AND(#REF!=#REF!,K:K="stroke",M:M="positive",S392&lt;&gt;"1"),1,"")</f>
        <v>#REF!</v>
      </c>
      <c r="U392" s="1" t="e">
        <f aca="false">IF((AND(R392&lt;&gt;"",W392&lt;&gt;1,K:K="stroke",M:M="negative",#REF!=#REF!)),IF(W392&lt;&gt;0,"",1),"")</f>
        <v>#REF!</v>
      </c>
      <c r="V392" s="1" t="e">
        <f aca="false">IF(R392="","",(SUM(S392:U392)+W392))</f>
        <v>#REF!</v>
      </c>
      <c r="W392" s="1" t="e">
        <f aca="false">IF(#REF!&lt;&gt;#REF!,COUNTIFS($K$112:$K$1378,"up",#REF!,#REF!),"")</f>
        <v>#REF!</v>
      </c>
      <c r="X392" s="1" t="e">
        <f aca="false">IF(#REF!&lt;&gt;#REF!,COUNTIFS($K$112:$K$1378,"SRS",#REF!,#REF!),"")</f>
        <v>#REF!</v>
      </c>
      <c r="Y392" s="1" t="e">
        <f aca="false"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5.75" hidden="false" customHeight="false" outlineLevel="0" collapsed="false">
      <c r="A393" s="1" t="n">
        <f aca="false">I393+(H393*60)+(G393*3600)</f>
        <v>48708</v>
      </c>
      <c r="B393" s="2" t="str">
        <f aca="false">CONCATENATE(D393,E393,F393,G393,H393,I393)</f>
        <v>20171113133148</v>
      </c>
      <c r="C393" s="11" t="str">
        <f aca="false">CONCATENATE(D393,E393,F393)</f>
        <v>20171113</v>
      </c>
      <c r="D393" s="1" t="n">
        <v>2017</v>
      </c>
      <c r="E393" s="1" t="n">
        <v>11</v>
      </c>
      <c r="F393" s="1" t="n">
        <v>13</v>
      </c>
      <c r="G393" s="1" t="n">
        <v>13</v>
      </c>
      <c r="H393" s="1" t="n">
        <v>31</v>
      </c>
      <c r="I393" s="1" t="n">
        <v>48</v>
      </c>
      <c r="J393" s="1" t="n">
        <v>999</v>
      </c>
      <c r="K393" s="1" t="s">
        <v>11</v>
      </c>
      <c r="L393" s="1" t="e">
        <f aca="false">IF(#REF!=#REF!,IF(K393="Stroke",IF(K394="Stroke",IF((J394-J393)&lt;0,1000+J394-J393,J394-J393),""),""),"")</f>
        <v>#REF!</v>
      </c>
      <c r="M393" s="1" t="s">
        <v>1</v>
      </c>
      <c r="N393" s="1" t="s">
        <v>43</v>
      </c>
      <c r="O393" s="1" t="n">
        <v>22</v>
      </c>
      <c r="P393" s="1" t="e">
        <f aca="false">IF(#REF!=#REF!,IF(K393="Stroke",IF(K394="Stroke",IF(#REF!=#REF!,IF(Q393=Q394,IF((J394-J393)&lt;0,1000+J394-J393-O393,J394-J393-O393),""),""),""),""),"")</f>
        <v>#REF!</v>
      </c>
      <c r="Q393" s="1" t="n">
        <v>1</v>
      </c>
      <c r="R393" s="1" t="e">
        <f aca="false">IF(#REF!&lt;&gt;#REF!,COUNTIFS($K$112:$K$1378,$K$112,#REF!,#REF!),"")</f>
        <v>#REF!</v>
      </c>
      <c r="S393" s="1" t="e">
        <f aca="false">IF(AND(#REF!&lt;&gt;#REF!,#REF!=#REF!,M393="positive",M394="negative"),1,"")</f>
        <v>#REF!</v>
      </c>
      <c r="T393" s="1" t="e">
        <f aca="false">IF(AND(#REF!=#REF!,K:K="stroke",M:M="positive",S393&lt;&gt;"1"),1,"")</f>
        <v>#REF!</v>
      </c>
      <c r="U393" s="1" t="e">
        <f aca="false">IF((AND(R393&lt;&gt;"",W393&lt;&gt;1,K:K="stroke",M:M="negative",#REF!=#REF!)),IF(W393&lt;&gt;0,"",1),"")</f>
        <v>#REF!</v>
      </c>
      <c r="V393" s="1" t="e">
        <f aca="false">IF(R393="","",(SUM(S393:U393)+W393))</f>
        <v>#REF!</v>
      </c>
      <c r="W393" s="1" t="e">
        <f aca="false">IF(#REF!&lt;&gt;#REF!,COUNTIFS($K$112:$K$1378,"up",#REF!,#REF!),"")</f>
        <v>#REF!</v>
      </c>
      <c r="X393" s="1" t="e">
        <f aca="false">IF(#REF!&lt;&gt;#REF!,COUNTIFS($K$112:$K$1378,"SRS",#REF!,#REF!),"")</f>
        <v>#REF!</v>
      </c>
      <c r="Y393" s="1" t="e">
        <f aca="false">IF(R393&lt;&gt;"",IF(R393=1,"",COUNTIFS($O$112:$O$1378,"&gt;40",#REF!,#REF!)),"")</f>
        <v>#REF!</v>
      </c>
    </row>
    <row r="394" s="5" customFormat="true" ht="15.7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45</v>
      </c>
    </row>
    <row r="395" customFormat="false" ht="15.7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46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.7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43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47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.75" hidden="false" customHeight="false" outlineLevel="0" collapsed="false">
      <c r="A397" s="1" t="n">
        <f aca="false">I397+(H397*60)+(G397*3600)</f>
        <v>72083</v>
      </c>
      <c r="B397" s="2" t="str">
        <f aca="false">CONCATENATE(D397,E397,F397,G397,H397,I397)</f>
        <v>2017111420123</v>
      </c>
      <c r="C397" s="1" t="str">
        <f aca="false">CONCATENATE(D397,E397,F397)</f>
        <v>20171114</v>
      </c>
      <c r="D397" s="1" t="n">
        <v>2017</v>
      </c>
      <c r="E397" s="1" t="n">
        <v>11</v>
      </c>
      <c r="F397" s="1" t="n">
        <v>14</v>
      </c>
      <c r="G397" s="1" t="n">
        <v>20</v>
      </c>
      <c r="H397" s="1" t="n">
        <v>1</v>
      </c>
      <c r="I397" s="1" t="n">
        <v>23</v>
      </c>
      <c r="J397" s="1" t="n">
        <v>638</v>
      </c>
      <c r="K397" s="1" t="s">
        <v>11</v>
      </c>
      <c r="L397" s="1" t="e">
        <f aca="false"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 t="n">
        <v>1</v>
      </c>
      <c r="P397" s="1" t="e">
        <f aca="false">IF(#REF!=#REF!,IF(K397="Stroke",IF(K398="Stroke",IF(#REF!=#REF!,IF(Q397=Q398,IF((J398-J397)&lt;0,1000+J398-J397-O397,J398-J397-O397),""),""),""),""),"")</f>
        <v>#REF!</v>
      </c>
      <c r="Q397" s="1" t="n">
        <v>1</v>
      </c>
      <c r="R397" s="1" t="e">
        <f aca="false">IF(#REF!&lt;&gt;#REF!,COUNTIFS($K$112:$K$1378,$K$112,#REF!,#REF!),"")</f>
        <v>#REF!</v>
      </c>
      <c r="S397" s="1" t="e">
        <f aca="false">IF(AND(#REF!&lt;&gt;#REF!,#REF!=#REF!,M397="positive",M398="negative"),1,"")</f>
        <v>#REF!</v>
      </c>
      <c r="T397" s="1" t="e">
        <f aca="false">IF(AND(#REF!=#REF!,K:K="stroke",M:M="positive",S397&lt;&gt;"1"),1,"")</f>
        <v>#REF!</v>
      </c>
      <c r="U397" s="1" t="e">
        <f aca="false">IF((AND(R397&lt;&gt;"",W397&lt;&gt;1,K:K="stroke",M:M="negative",#REF!=#REF!)),IF(W397&lt;&gt;0,"",1),"")</f>
        <v>#REF!</v>
      </c>
      <c r="V397" s="1" t="e">
        <f aca="false">IF(R397="","",(SUM(S397:U397)+W397))</f>
        <v>#REF!</v>
      </c>
      <c r="W397" s="1" t="e">
        <f aca="false">IF(#REF!&lt;&gt;#REF!,COUNTIFS($K$112:$K$1378,"up",#REF!,#REF!),"")</f>
        <v>#REF!</v>
      </c>
      <c r="X397" s="1" t="e">
        <f aca="false">IF(#REF!&lt;&gt;#REF!,COUNTIFS($K$112:$K$1378,"SRS",#REF!,#REF!),"")</f>
        <v>#REF!</v>
      </c>
      <c r="Y397" s="1" t="e">
        <f aca="false">IF(R397&lt;&gt;"",IF(R397=1,"",COUNTIFS($O$112:$O$1378,"&gt;40",#REF!,#REF!)),"")</f>
        <v>#REF!</v>
      </c>
    </row>
    <row r="398" customFormat="false" ht="15.75" hidden="false" customHeight="false" outlineLevel="0" collapsed="false">
      <c r="A398" s="1" t="n">
        <f aca="false">I398+(H398*60)+(G398*3600)</f>
        <v>72083</v>
      </c>
      <c r="B398" s="2" t="str">
        <f aca="false">CONCATENATE(D398,E398,F398,G398,H398,I398)</f>
        <v>2017111420123</v>
      </c>
      <c r="C398" s="1" t="str">
        <f aca="false">CONCATENATE(D398,E398,F398)</f>
        <v>20171114</v>
      </c>
      <c r="D398" s="1" t="n">
        <v>2017</v>
      </c>
      <c r="E398" s="1" t="n">
        <v>11</v>
      </c>
      <c r="F398" s="1" t="n">
        <v>14</v>
      </c>
      <c r="G398" s="1" t="n">
        <v>20</v>
      </c>
      <c r="H398" s="1" t="n">
        <v>1</v>
      </c>
      <c r="I398" s="1" t="n">
        <v>23</v>
      </c>
      <c r="J398" s="1" t="n">
        <v>664</v>
      </c>
      <c r="K398" s="1" t="s">
        <v>11</v>
      </c>
      <c r="L398" s="1" t="e">
        <f aca="false">IF(#REF!=#REF!,IF(K398="Stroke",IF(K399="Stroke",IF((J399-J398)&lt;0,1000+J399-J398,J399-J398),""),""),"")</f>
        <v>#REF!</v>
      </c>
      <c r="M398" s="1" t="s">
        <v>1</v>
      </c>
      <c r="N398" s="1" t="s">
        <v>43</v>
      </c>
      <c r="O398" s="1" t="n">
        <v>1</v>
      </c>
      <c r="P398" s="1" t="e">
        <f aca="false">IF(#REF!=#REF!,IF(K398="Stroke",IF(K399="Stroke",IF(#REF!=#REF!,IF(Q398=Q399,IF((J399-J398)&lt;0,1000+J399-J398-O398,J399-J398-O398),""),""),""),""),"")</f>
        <v>#REF!</v>
      </c>
      <c r="Q398" s="1" t="n">
        <v>1</v>
      </c>
      <c r="R398" s="1" t="e">
        <f aca="false">IF(#REF!&lt;&gt;#REF!,COUNTIFS($K$112:$K$1378,$K$112,#REF!,#REF!),"")</f>
        <v>#REF!</v>
      </c>
      <c r="S398" s="1" t="e">
        <f aca="false">IF(AND(#REF!&lt;&gt;#REF!,#REF!=#REF!,M398="positive",M399="negative"),1,"")</f>
        <v>#REF!</v>
      </c>
      <c r="T398" s="1" t="e">
        <f aca="false">IF(AND(#REF!=#REF!,K:K="stroke",M:M="positive",S398&lt;&gt;"1"),1,"")</f>
        <v>#REF!</v>
      </c>
      <c r="U398" s="1" t="e">
        <f aca="false">IF((AND(R398&lt;&gt;"",W398&lt;&gt;1,K:K="stroke",M:M="negative",#REF!=#REF!)),IF(W398&lt;&gt;0,"",1),"")</f>
        <v>#REF!</v>
      </c>
      <c r="V398" s="1" t="e">
        <f aca="false">IF(R398="","",(SUM(S398:U398)+W398))</f>
        <v>#REF!</v>
      </c>
      <c r="W398" s="1" t="e">
        <f aca="false">IF(#REF!&lt;&gt;#REF!,COUNTIFS($K$112:$K$1378,"up",#REF!,#REF!),"")</f>
        <v>#REF!</v>
      </c>
      <c r="X398" s="1" t="e">
        <f aca="false">IF(#REF!&lt;&gt;#REF!,COUNTIFS($K$112:$K$1378,"SRS",#REF!,#REF!),"")</f>
        <v>#REF!</v>
      </c>
      <c r="Y398" s="1" t="e">
        <f aca="false">IF(R398&lt;&gt;"",IF(R398=1,"",COUNTIFS($O$112:$O$1378,"&gt;40",#REF!,#REF!)),"")</f>
        <v>#REF!</v>
      </c>
    </row>
    <row r="399" customFormat="false" ht="15.75" hidden="false" customHeight="false" outlineLevel="0" collapsed="false">
      <c r="A399" s="1" t="n">
        <f aca="false">I399+(H399*60)+(G399*3600)</f>
        <v>72083</v>
      </c>
      <c r="B399" s="2" t="str">
        <f aca="false">CONCATENATE(D399,E399,F399,G399,H399,I399)</f>
        <v>2017111420123</v>
      </c>
      <c r="C399" s="1" t="str">
        <f aca="false">CONCATENATE(D399,E399,F399)</f>
        <v>20171114</v>
      </c>
      <c r="D399" s="1" t="n">
        <v>2017</v>
      </c>
      <c r="E399" s="1" t="n">
        <v>11</v>
      </c>
      <c r="F399" s="1" t="n">
        <v>14</v>
      </c>
      <c r="G399" s="1" t="n">
        <v>20</v>
      </c>
      <c r="H399" s="1" t="n">
        <v>1</v>
      </c>
      <c r="I399" s="1" t="n">
        <v>23</v>
      </c>
      <c r="J399" s="1" t="n">
        <v>712</v>
      </c>
      <c r="K399" s="1" t="s">
        <v>11</v>
      </c>
      <c r="L399" s="1" t="e">
        <f aca="false">IF(#REF!=#REF!,IF(K399="Stroke",IF(K400="Stroke",IF((J400-J399)&lt;0,1000+J400-J399,J400-J399),""),""),"")</f>
        <v>#REF!</v>
      </c>
      <c r="M399" s="1" t="s">
        <v>1</v>
      </c>
      <c r="N399" s="1" t="s">
        <v>43</v>
      </c>
      <c r="O399" s="1" t="n">
        <v>1</v>
      </c>
      <c r="P399" s="1" t="e">
        <f aca="false">IF(#REF!=#REF!,IF(K399="Stroke",IF(K400="Stroke",IF(#REF!=#REF!,IF(Q399=Q400,IF((J400-J399)&lt;0,1000+J400-J399-O399,J400-J399-O399),""),""),""),""),"")</f>
        <v>#REF!</v>
      </c>
      <c r="Q399" s="1" t="n">
        <v>1</v>
      </c>
      <c r="R399" s="1" t="e">
        <f aca="false">IF(#REF!&lt;&gt;#REF!,COUNTIFS($K$112:$K$1378,$K$112,#REF!,#REF!),"")</f>
        <v>#REF!</v>
      </c>
      <c r="S399" s="1" t="e">
        <f aca="false">IF(AND(#REF!&lt;&gt;#REF!,#REF!=#REF!,M399="positive",M400="negative"),1,"")</f>
        <v>#REF!</v>
      </c>
      <c r="T399" s="1" t="e">
        <f aca="false">IF(AND(#REF!=#REF!,K:K="stroke",M:M="positive",S399&lt;&gt;"1"),1,"")</f>
        <v>#REF!</v>
      </c>
      <c r="U399" s="1" t="e">
        <f aca="false">IF((AND(R399&lt;&gt;"",W399&lt;&gt;1,K:K="stroke",M:M="negative",#REF!=#REF!)),IF(W399&lt;&gt;0,"",1),"")</f>
        <v>#REF!</v>
      </c>
      <c r="V399" s="1" t="e">
        <f aca="false">IF(R399="","",(SUM(S399:U399)+W399))</f>
        <v>#REF!</v>
      </c>
      <c r="W399" s="1" t="e">
        <f aca="false">IF(#REF!&lt;&gt;#REF!,COUNTIFS($K$112:$K$1378,"up",#REF!,#REF!),"")</f>
        <v>#REF!</v>
      </c>
      <c r="X399" s="1" t="e">
        <f aca="false">IF(#REF!&lt;&gt;#REF!,COUNTIFS($K$112:$K$1378,"SRS",#REF!,#REF!),"")</f>
        <v>#REF!</v>
      </c>
      <c r="Y399" s="1" t="e">
        <f aca="false">IF(R399&lt;&gt;"",IF(R399=1,"",COUNTIFS($O$112:$O$1378,"&gt;40",#REF!,#REF!)),"")</f>
        <v>#REF!</v>
      </c>
    </row>
    <row r="400" s="5" customFormat="true" ht="15.75" hidden="false" customHeight="false" outlineLevel="0" collapsed="false">
      <c r="A400" s="1" t="n">
        <f aca="false">I400+(H400*60)+(G400*3600)</f>
        <v>72083</v>
      </c>
      <c r="B400" s="2" t="str">
        <f aca="false">CONCATENATE(D400,E400,F400,G400,H400,I400)</f>
        <v>2017111420123</v>
      </c>
      <c r="C400" s="1" t="str">
        <f aca="false">CONCATENATE(D400,E400,F400)</f>
        <v>20171114</v>
      </c>
      <c r="D400" s="1" t="n">
        <v>2017</v>
      </c>
      <c r="E400" s="1" t="n">
        <v>11</v>
      </c>
      <c r="F400" s="1" t="n">
        <v>14</v>
      </c>
      <c r="G400" s="1" t="n">
        <v>20</v>
      </c>
      <c r="H400" s="1" t="n">
        <v>1</v>
      </c>
      <c r="I400" s="1" t="n">
        <v>23</v>
      </c>
      <c r="J400" s="1" t="n">
        <v>760</v>
      </c>
      <c r="K400" s="1" t="s">
        <v>11</v>
      </c>
      <c r="L400" s="1" t="e">
        <f aca="false">IF(#REF!=#REF!,IF(K400="Stroke",IF(K401="Stroke",IF((J401-J400)&lt;0,1000+J401-J400,J401-J400),""),""),"")</f>
        <v>#REF!</v>
      </c>
      <c r="M400" s="1" t="s">
        <v>1</v>
      </c>
      <c r="N400" s="1" t="s">
        <v>43</v>
      </c>
      <c r="O400" s="1" t="n">
        <v>1</v>
      </c>
      <c r="P400" s="1" t="e">
        <f aca="false">IF(#REF!=#REF!,IF(K400="Stroke",IF(K401="Stroke",IF(#REF!=#REF!,IF(Q400=Q401,IF((J401-J400)&lt;0,1000+J401-J400-O400,J401-J400-O400),""),""),""),""),"")</f>
        <v>#REF!</v>
      </c>
      <c r="Q400" s="1" t="n">
        <v>1</v>
      </c>
      <c r="R400" s="1" t="e">
        <f aca="false">IF(#REF!&lt;&gt;#REF!,COUNTIFS($K$112:$K$1378,$K$112,#REF!,#REF!),"")</f>
        <v>#REF!</v>
      </c>
      <c r="S400" s="1" t="e">
        <f aca="false">IF(AND(#REF!&lt;&gt;#REF!,#REF!=#REF!,M400="positive",M401="negative"),1,"")</f>
        <v>#REF!</v>
      </c>
      <c r="T400" s="1" t="e">
        <f aca="false">IF(AND(#REF!=#REF!,K:K="stroke",M:M="positive",S400&lt;&gt;"1"),1,"")</f>
        <v>#REF!</v>
      </c>
      <c r="U400" s="1" t="e">
        <f aca="false">IF((AND(R400&lt;&gt;"",W400&lt;&gt;1,K:K="stroke",M:M="negative",#REF!=#REF!)),IF(W400&lt;&gt;0,"",1),"")</f>
        <v>#REF!</v>
      </c>
      <c r="V400" s="1" t="e">
        <f aca="false">IF(R400="","",(SUM(S400:U400)+W400))</f>
        <v>#REF!</v>
      </c>
      <c r="W400" s="1" t="e">
        <f aca="false">IF(#REF!&lt;&gt;#REF!,COUNTIFS($K$112:$K$1378,"up",#REF!,#REF!),"")</f>
        <v>#REF!</v>
      </c>
      <c r="X400" s="1" t="e">
        <f aca="false">IF(#REF!&lt;&gt;#REF!,COUNTIFS($K$112:$K$1378,"SRS",#REF!,#REF!),"")</f>
        <v>#REF!</v>
      </c>
      <c r="Y400" s="1" t="e">
        <f aca="false"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.75" hidden="false" customHeight="false" outlineLevel="0" collapsed="false">
      <c r="A401" s="1" t="n">
        <f aca="false">I401+(H401*60)+(G401*3600)</f>
        <v>72083</v>
      </c>
      <c r="B401" s="2" t="str">
        <f aca="false">CONCATENATE(D401,E401,F401,G401,H401,I401)</f>
        <v>2017111420123</v>
      </c>
      <c r="C401" s="1" t="str">
        <f aca="false">CONCATENATE(D401,E401,F401)</f>
        <v>20171114</v>
      </c>
      <c r="D401" s="1" t="n">
        <v>2017</v>
      </c>
      <c r="E401" s="1" t="n">
        <v>11</v>
      </c>
      <c r="F401" s="1" t="n">
        <v>14</v>
      </c>
      <c r="G401" s="1" t="n">
        <v>20</v>
      </c>
      <c r="H401" s="1" t="n">
        <v>1</v>
      </c>
      <c r="I401" s="1" t="n">
        <v>23</v>
      </c>
      <c r="J401" s="1" t="n">
        <v>800</v>
      </c>
      <c r="K401" s="1" t="s">
        <v>11</v>
      </c>
      <c r="L401" s="1" t="e">
        <f aca="false"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 t="n">
        <v>1</v>
      </c>
      <c r="P401" s="1" t="e">
        <f aca="false">IF(#REF!=#REF!,IF(K401="Stroke",IF(K402="Stroke",IF(#REF!=#REF!,IF(Q401=Q402,IF((J402-J401)&lt;0,1000+J402-J401-O401,J402-J401-O401),""),""),""),""),"")</f>
        <v>#REF!</v>
      </c>
      <c r="Q401" s="1" t="n">
        <v>1</v>
      </c>
      <c r="R401" s="1" t="e">
        <f aca="false">IF(#REF!&lt;&gt;#REF!,COUNTIFS($K$112:$K$1378,$K$112,#REF!,#REF!),"")</f>
        <v>#REF!</v>
      </c>
      <c r="S401" s="1" t="e">
        <f aca="false">IF(AND(#REF!&lt;&gt;#REF!,#REF!=#REF!,M401="positive",M402="negative"),1,"")</f>
        <v>#REF!</v>
      </c>
      <c r="T401" s="1" t="e">
        <f aca="false">IF(AND(#REF!=#REF!,K:K="stroke",M:M="positive",S401&lt;&gt;"1"),1,"")</f>
        <v>#REF!</v>
      </c>
      <c r="U401" s="1" t="e">
        <f aca="false">IF((AND(R401&lt;&gt;"",W401&lt;&gt;1,K:K="stroke",M:M="negative",#REF!=#REF!)),IF(W401&lt;&gt;0,"",1),"")</f>
        <v>#REF!</v>
      </c>
      <c r="V401" s="1" t="e">
        <f aca="false">IF(R401="","",(SUM(S401:U401)+W401))</f>
        <v>#REF!</v>
      </c>
      <c r="W401" s="1" t="e">
        <f aca="false">IF(#REF!&lt;&gt;#REF!,COUNTIFS($K$112:$K$1378,"up",#REF!,#REF!),"")</f>
        <v>#REF!</v>
      </c>
      <c r="X401" s="1" t="e">
        <f aca="false">IF(#REF!&lt;&gt;#REF!,COUNTIFS($K$112:$K$1378,"SRS",#REF!,#REF!),"")</f>
        <v>#REF!</v>
      </c>
      <c r="Y401" s="1" t="e">
        <f aca="false">IF(R401&lt;&gt;"",IF(R401=1,"",COUNTIFS($O$112:$O$1378,"&gt;40",#REF!,#REF!)),"")</f>
        <v>#REF!</v>
      </c>
    </row>
    <row r="402" customFormat="false" ht="15.75" hidden="false" customHeight="false" outlineLevel="0" collapsed="false">
      <c r="A402" s="1" t="n">
        <f aca="false">I402+(H402*60)+(G402*3600)</f>
        <v>72083</v>
      </c>
      <c r="B402" s="2" t="str">
        <f aca="false">CONCATENATE(D402,E402,F402,G402,H402,I402)</f>
        <v>2017111420123</v>
      </c>
      <c r="C402" s="1" t="str">
        <f aca="false">CONCATENATE(D402,E402,F402)</f>
        <v>20171114</v>
      </c>
      <c r="D402" s="1" t="n">
        <v>2017</v>
      </c>
      <c r="E402" s="1" t="n">
        <v>11</v>
      </c>
      <c r="F402" s="1" t="n">
        <v>14</v>
      </c>
      <c r="G402" s="1" t="n">
        <v>20</v>
      </c>
      <c r="H402" s="1" t="n">
        <v>1</v>
      </c>
      <c r="I402" s="1" t="n">
        <v>23</v>
      </c>
      <c r="J402" s="1" t="n">
        <v>813</v>
      </c>
      <c r="K402" s="1" t="s">
        <v>11</v>
      </c>
      <c r="L402" s="1" t="e">
        <f aca="false"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 t="n">
        <v>1</v>
      </c>
      <c r="P402" s="1" t="e">
        <f aca="false">IF(#REF!=#REF!,IF(K402="Stroke",IF(K403="Stroke",IF(#REF!=#REF!,IF(Q402=Q403,IF((J403-J402)&lt;0,1000+J403-J402-O402,J403-J402-O402),""),""),""),""),"")</f>
        <v>#REF!</v>
      </c>
      <c r="Q402" s="1" t="n">
        <v>1</v>
      </c>
      <c r="R402" s="1" t="e">
        <f aca="false">IF(#REF!&lt;&gt;#REF!,COUNTIFS($K$112:$K$1378,$K$112,#REF!,#REF!),"")</f>
        <v>#REF!</v>
      </c>
      <c r="S402" s="1" t="e">
        <f aca="false">IF(AND(#REF!&lt;&gt;#REF!,#REF!=#REF!,M402="positive",M403="negative"),1,"")</f>
        <v>#REF!</v>
      </c>
      <c r="T402" s="1" t="e">
        <f aca="false">IF(AND(#REF!=#REF!,K:K="stroke",M:M="positive",S402&lt;&gt;"1"),1,"")</f>
        <v>#REF!</v>
      </c>
      <c r="U402" s="1" t="e">
        <f aca="false">IF((AND(R402&lt;&gt;"",W402&lt;&gt;1,K:K="stroke",M:M="negative",#REF!=#REF!)),IF(W402&lt;&gt;0,"",1),"")</f>
        <v>#REF!</v>
      </c>
      <c r="V402" s="1" t="e">
        <f aca="false">IF(R402="","",(SUM(S402:U402)+W402))</f>
        <v>#REF!</v>
      </c>
      <c r="W402" s="1" t="e">
        <f aca="false">IF(#REF!&lt;&gt;#REF!,COUNTIFS($K$112:$K$1378,"up",#REF!,#REF!),"")</f>
        <v>#REF!</v>
      </c>
      <c r="X402" s="1" t="e">
        <f aca="false">IF(#REF!&lt;&gt;#REF!,COUNTIFS($K$112:$K$1378,"SRS",#REF!,#REF!),"")</f>
        <v>#REF!</v>
      </c>
      <c r="Y402" s="1" t="e">
        <f aca="false">IF(R402&lt;&gt;"",IF(R402=1,"",COUNTIFS($O$112:$O$1378,"&gt;40",#REF!,#REF!)),"")</f>
        <v>#REF!</v>
      </c>
    </row>
    <row r="403" customFormat="false" ht="15.75" hidden="false" customHeight="false" outlineLevel="0" collapsed="false">
      <c r="A403" s="1" t="n">
        <f aca="false">I403+(H403*60)+(G403*3600)</f>
        <v>72083</v>
      </c>
      <c r="B403" s="2" t="str">
        <f aca="false">CONCATENATE(D403,E403,F403,G403,H403,I403)</f>
        <v>2017111420123</v>
      </c>
      <c r="C403" s="1" t="str">
        <f aca="false">CONCATENATE(D403,E403,F403)</f>
        <v>20171114</v>
      </c>
      <c r="D403" s="1" t="n">
        <v>2017</v>
      </c>
      <c r="E403" s="1" t="n">
        <v>11</v>
      </c>
      <c r="F403" s="1" t="n">
        <v>14</v>
      </c>
      <c r="G403" s="1" t="n">
        <v>20</v>
      </c>
      <c r="H403" s="1" t="n">
        <v>1</v>
      </c>
      <c r="I403" s="1" t="n">
        <v>23</v>
      </c>
      <c r="J403" s="1" t="n">
        <v>827</v>
      </c>
      <c r="K403" s="1" t="s">
        <v>11</v>
      </c>
      <c r="L403" s="1" t="e">
        <f aca="false"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 t="n">
        <v>1</v>
      </c>
      <c r="P403" s="1" t="e">
        <f aca="false">IF(#REF!=#REF!,IF(K403="Stroke",IF(K404="Stroke",IF(#REF!=#REF!,IF(Q403=Q404,IF((J404-J403)&lt;0,1000+J404-J403-O403,J404-J403-O403),""),""),""),""),"")</f>
        <v>#REF!</v>
      </c>
      <c r="Q403" s="1" t="n">
        <v>1</v>
      </c>
      <c r="R403" s="1" t="e">
        <f aca="false">IF(#REF!&lt;&gt;#REF!,COUNTIFS($K$112:$K$1378,$K$112,#REF!,#REF!),"")</f>
        <v>#REF!</v>
      </c>
      <c r="S403" s="1" t="e">
        <f aca="false">IF(AND(#REF!&lt;&gt;#REF!,#REF!=#REF!,M403="positive",M404="negative"),1,"")</f>
        <v>#REF!</v>
      </c>
      <c r="T403" s="1" t="e">
        <f aca="false">IF(AND(#REF!=#REF!,K:K="stroke",M:M="positive",S403&lt;&gt;"1"),1,"")</f>
        <v>#REF!</v>
      </c>
      <c r="U403" s="1" t="e">
        <f aca="false">IF((AND(R403&lt;&gt;"",W403&lt;&gt;1,K:K="stroke",M:M="negative",#REF!=#REF!)),IF(W403&lt;&gt;0,"",1),"")</f>
        <v>#REF!</v>
      </c>
      <c r="V403" s="1" t="e">
        <f aca="false">IF(R403="","",(SUM(S403:U403)+W403))</f>
        <v>#REF!</v>
      </c>
      <c r="W403" s="1" t="e">
        <f aca="false">IF(#REF!&lt;&gt;#REF!,COUNTIFS($K$112:$K$1378,"up",#REF!,#REF!),"")</f>
        <v>#REF!</v>
      </c>
      <c r="X403" s="1" t="e">
        <f aca="false">IF(#REF!&lt;&gt;#REF!,COUNTIFS($K$112:$K$1378,"SRS",#REF!,#REF!),"")</f>
        <v>#REF!</v>
      </c>
      <c r="Y403" s="1" t="e">
        <f aca="false">IF(R403&lt;&gt;"",IF(R403=1,"",COUNTIFS($O$112:$O$1378,"&gt;40",#REF!,#REF!)),"")</f>
        <v>#REF!</v>
      </c>
    </row>
    <row r="404" customFormat="false" ht="15.75" hidden="false" customHeight="false" outlineLevel="0" collapsed="false">
      <c r="A404" s="1" t="n">
        <f aca="false">I404+(H404*60)+(G404*3600)</f>
        <v>72083</v>
      </c>
      <c r="B404" s="2" t="str">
        <f aca="false">CONCATENATE(D404,E404,F404,G404,H404,I404)</f>
        <v>2017111420123</v>
      </c>
      <c r="C404" s="1" t="str">
        <f aca="false">CONCATENATE(D404,E404,F404)</f>
        <v>20171114</v>
      </c>
      <c r="D404" s="1" t="n">
        <v>2017</v>
      </c>
      <c r="E404" s="1" t="n">
        <v>11</v>
      </c>
      <c r="F404" s="1" t="n">
        <v>14</v>
      </c>
      <c r="G404" s="1" t="n">
        <v>20</v>
      </c>
      <c r="H404" s="1" t="n">
        <v>1</v>
      </c>
      <c r="I404" s="1" t="n">
        <v>23</v>
      </c>
      <c r="J404" s="1" t="n">
        <v>848</v>
      </c>
      <c r="K404" s="1" t="s">
        <v>11</v>
      </c>
      <c r="L404" s="1" t="e">
        <f aca="false"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 t="n">
        <v>1</v>
      </c>
      <c r="P404" s="1" t="e">
        <f aca="false">IF(#REF!=#REF!,IF(K404="Stroke",IF(K405="Stroke",IF(#REF!=#REF!,IF(Q404=Q405,IF((J405-J404)&lt;0,1000+J405-J404-O404,J405-J404-O404),""),""),""),""),"")</f>
        <v>#REF!</v>
      </c>
      <c r="Q404" s="1" t="n">
        <v>1</v>
      </c>
      <c r="R404" s="1" t="e">
        <f aca="false">IF(#REF!&lt;&gt;#REF!,COUNTIFS($K$112:$K$1378,$K$112,#REF!,#REF!),"")</f>
        <v>#REF!</v>
      </c>
      <c r="S404" s="1" t="e">
        <f aca="false">IF(AND(#REF!&lt;&gt;#REF!,#REF!=#REF!,M404="positive",M405="negative"),1,"")</f>
        <v>#REF!</v>
      </c>
      <c r="T404" s="1" t="e">
        <f aca="false">IF(AND(#REF!=#REF!,K:K="stroke",M:M="positive",S404&lt;&gt;"1"),1,"")</f>
        <v>#REF!</v>
      </c>
      <c r="U404" s="1" t="e">
        <f aca="false">IF((AND(R404&lt;&gt;"",W404&lt;&gt;1,K:K="stroke",M:M="negative",#REF!=#REF!)),IF(W404&lt;&gt;0,"",1),"")</f>
        <v>#REF!</v>
      </c>
      <c r="V404" s="1" t="e">
        <f aca="false">IF(R404="","",(SUM(S404:U404)+W404))</f>
        <v>#REF!</v>
      </c>
      <c r="W404" s="1" t="e">
        <f aca="false">IF(#REF!&lt;&gt;#REF!,COUNTIFS($K$112:$K$1378,"up",#REF!,#REF!),"")</f>
        <v>#REF!</v>
      </c>
      <c r="X404" s="1" t="e">
        <f aca="false">IF(#REF!&lt;&gt;#REF!,COUNTIFS($K$112:$K$1378,"SRS",#REF!,#REF!),"")</f>
        <v>#REF!</v>
      </c>
      <c r="Y404" s="1" t="e">
        <f aca="false">IF(R404&lt;&gt;"",IF(R404=1,"",COUNTIFS($O$112:$O$1378,"&gt;40",#REF!,#REF!)),"")</f>
        <v>#REF!</v>
      </c>
    </row>
    <row r="405" customFormat="false" ht="15.75" hidden="false" customHeight="false" outlineLevel="0" collapsed="false">
      <c r="A405" s="1" t="n">
        <f aca="false">I405+(H405*60)+(G405*3600)</f>
        <v>72083</v>
      </c>
      <c r="B405" s="2" t="str">
        <f aca="false">CONCATENATE(D405,E405,F405,G405,H405,I405)</f>
        <v>2017111420123</v>
      </c>
      <c r="C405" s="1" t="str">
        <f aca="false">CONCATENATE(D405,E405,F405)</f>
        <v>20171114</v>
      </c>
      <c r="D405" s="1" t="n">
        <v>2017</v>
      </c>
      <c r="E405" s="1" t="n">
        <v>11</v>
      </c>
      <c r="F405" s="1" t="n">
        <v>14</v>
      </c>
      <c r="G405" s="1" t="n">
        <v>20</v>
      </c>
      <c r="H405" s="1" t="n">
        <v>1</v>
      </c>
      <c r="I405" s="1" t="n">
        <v>23</v>
      </c>
      <c r="J405" s="1" t="n">
        <v>873</v>
      </c>
      <c r="K405" s="1" t="s">
        <v>11</v>
      </c>
      <c r="L405" s="1" t="e">
        <f aca="false"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 t="n">
        <v>3</v>
      </c>
      <c r="P405" s="1" t="e">
        <f aca="false">IF(#REF!=#REF!,IF(K405="Stroke",IF(K406="Stroke",IF(#REF!=#REF!,IF(Q405=Q406,IF((J406-J405)&lt;0,1000+J406-J405-O405,J406-J405-O405),""),""),""),""),"")</f>
        <v>#REF!</v>
      </c>
      <c r="Q405" s="1" t="n">
        <v>1</v>
      </c>
      <c r="R405" s="1" t="e">
        <f aca="false">IF(#REF!&lt;&gt;#REF!,COUNTIFS($K$112:$K$1378,$K$112,#REF!,#REF!),"")</f>
        <v>#REF!</v>
      </c>
      <c r="S405" s="1" t="e">
        <f aca="false">IF(AND(#REF!&lt;&gt;#REF!,#REF!=#REF!,M405="positive",M406="negative"),1,"")</f>
        <v>#REF!</v>
      </c>
      <c r="T405" s="1" t="e">
        <f aca="false">IF(AND(#REF!=#REF!,K:K="stroke",M:M="positive",S405&lt;&gt;"1"),1,"")</f>
        <v>#REF!</v>
      </c>
      <c r="U405" s="1" t="e">
        <f aca="false">IF((AND(R405&lt;&gt;"",W405&lt;&gt;1,K:K="stroke",M:M="negative",#REF!=#REF!)),IF(W405&lt;&gt;0,"",1),"")</f>
        <v>#REF!</v>
      </c>
      <c r="V405" s="1" t="e">
        <f aca="false">IF(R405="","",(SUM(S405:U405)+W405))</f>
        <v>#REF!</v>
      </c>
      <c r="W405" s="1" t="e">
        <f aca="false">IF(#REF!&lt;&gt;#REF!,COUNTIFS($K$112:$K$1378,"up",#REF!,#REF!),"")</f>
        <v>#REF!</v>
      </c>
      <c r="X405" s="1" t="e">
        <f aca="false">IF(#REF!&lt;&gt;#REF!,COUNTIFS($K$112:$K$1378,"SRS",#REF!,#REF!),"")</f>
        <v>#REF!</v>
      </c>
      <c r="Y405" s="1" t="e">
        <f aca="false">IF(R405&lt;&gt;"",IF(R405=1,"",COUNTIFS($O$112:$O$1378,"&gt;40",#REF!,#REF!)),"")</f>
        <v>#REF!</v>
      </c>
    </row>
    <row r="406" customFormat="false" ht="15.75" hidden="false" customHeight="false" outlineLevel="0" collapsed="false">
      <c r="A406" s="1" t="n">
        <f aca="false">I406+(H406*60)+(G406*3600)</f>
        <v>72084</v>
      </c>
      <c r="B406" s="2" t="str">
        <f aca="false">CONCATENATE(D406,E406,F406,G406,H406,I406)</f>
        <v>2017111420124</v>
      </c>
      <c r="C406" s="1" t="str">
        <f aca="false">CONCATENATE(D406,E406,F406)</f>
        <v>20171114</v>
      </c>
      <c r="D406" s="1" t="n">
        <v>2017</v>
      </c>
      <c r="E406" s="1" t="n">
        <v>11</v>
      </c>
      <c r="F406" s="1" t="n">
        <v>14</v>
      </c>
      <c r="G406" s="1" t="n">
        <v>20</v>
      </c>
      <c r="H406" s="1" t="n">
        <v>1</v>
      </c>
      <c r="I406" s="1" t="n">
        <v>24</v>
      </c>
      <c r="J406" s="1" t="n">
        <v>105</v>
      </c>
      <c r="K406" s="1" t="s">
        <v>11</v>
      </c>
      <c r="L406" s="1" t="e">
        <f aca="false"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 t="n">
        <v>1</v>
      </c>
      <c r="P406" s="1" t="e">
        <f aca="false">IF(#REF!=#REF!,IF(K406="Stroke",IF(K407="Stroke",IF(#REF!=#REF!,IF(Q406=Q407,IF((J407-J406)&lt;0,1000+J407-J406-O406,J407-J406-O406),""),""),""),""),"")</f>
        <v>#REF!</v>
      </c>
      <c r="Q406" s="1" t="n">
        <v>1</v>
      </c>
      <c r="R406" s="1" t="e">
        <f aca="false">IF(#REF!&lt;&gt;#REF!,COUNTIFS($K$112:$K$1378,$K$112,#REF!,#REF!),"")</f>
        <v>#REF!</v>
      </c>
      <c r="S406" s="1" t="e">
        <f aca="false">IF(AND(#REF!&lt;&gt;#REF!,#REF!=#REF!,M406="positive",M407="negative"),1,"")</f>
        <v>#REF!</v>
      </c>
      <c r="T406" s="1" t="e">
        <f aca="false">IF(AND(#REF!=#REF!,K:K="stroke",M:M="positive",S406&lt;&gt;"1"),1,"")</f>
        <v>#REF!</v>
      </c>
      <c r="U406" s="1" t="e">
        <f aca="false">IF((AND(R406&lt;&gt;"",W406&lt;&gt;1,K:K="stroke",M:M="negative",#REF!=#REF!)),IF(W406&lt;&gt;0,"",1),"")</f>
        <v>#REF!</v>
      </c>
      <c r="V406" s="1" t="e">
        <f aca="false">IF(R406="","",(SUM(S406:U406)+W406))</f>
        <v>#REF!</v>
      </c>
      <c r="W406" s="1" t="e">
        <f aca="false">IF(#REF!&lt;&gt;#REF!,COUNTIFS($K$112:$K$1378,"up",#REF!,#REF!),"")</f>
        <v>#REF!</v>
      </c>
      <c r="X406" s="1" t="e">
        <f aca="false">IF(#REF!&lt;&gt;#REF!,COUNTIFS($K$112:$K$1378,"SRS",#REF!,#REF!),"")</f>
        <v>#REF!</v>
      </c>
      <c r="Y406" s="1" t="e">
        <f aca="false">IF(R406&lt;&gt;"",IF(R406=1,"",COUNTIFS($O$112:$O$1378,"&gt;40",#REF!,#REF!)),"")</f>
        <v>#REF!</v>
      </c>
    </row>
    <row r="407" customFormat="false" ht="15.75" hidden="false" customHeight="false" outlineLevel="0" collapsed="false">
      <c r="A407" s="1" t="n">
        <f aca="false">I407+(H407*60)+(G407*3600)</f>
        <v>72084</v>
      </c>
      <c r="B407" s="2" t="str">
        <f aca="false">CONCATENATE(D407,E407,F407,G407,H407,I407)</f>
        <v>2017111420124</v>
      </c>
      <c r="C407" s="1" t="str">
        <f aca="false">CONCATENATE(D407,E407,F407)</f>
        <v>20171114</v>
      </c>
      <c r="D407" s="1" t="n">
        <v>2017</v>
      </c>
      <c r="E407" s="1" t="n">
        <v>11</v>
      </c>
      <c r="F407" s="1" t="n">
        <v>14</v>
      </c>
      <c r="G407" s="1" t="n">
        <v>20</v>
      </c>
      <c r="H407" s="1" t="n">
        <v>1</v>
      </c>
      <c r="I407" s="1" t="n">
        <v>24</v>
      </c>
      <c r="J407" s="1" t="n">
        <v>169</v>
      </c>
      <c r="K407" s="1" t="s">
        <v>11</v>
      </c>
      <c r="L407" s="1" t="e">
        <f aca="false"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 t="n">
        <v>2</v>
      </c>
      <c r="P407" s="1" t="e">
        <f aca="false">IF(#REF!=#REF!,IF(K407="Stroke",IF(K408="Stroke",IF(#REF!=#REF!,IF(Q407=Q408,IF((J408-J407)&lt;0,1000+J408-J407-O407,J408-J407-O407),""),""),""),""),"")</f>
        <v>#REF!</v>
      </c>
      <c r="Q407" s="1" t="n">
        <v>1</v>
      </c>
      <c r="R407" s="1" t="e">
        <f aca="false">IF(#REF!&lt;&gt;#REF!,COUNTIFS($K$112:$K$1378,$K$112,#REF!,#REF!),"")</f>
        <v>#REF!</v>
      </c>
      <c r="S407" s="1" t="e">
        <f aca="false">IF(AND(#REF!&lt;&gt;#REF!,#REF!=#REF!,M407="positive",M408="negative"),1,"")</f>
        <v>#REF!</v>
      </c>
      <c r="T407" s="1" t="e">
        <f aca="false">IF(AND(#REF!=#REF!,K:K="stroke",M:M="positive",S407&lt;&gt;"1"),1,"")</f>
        <v>#REF!</v>
      </c>
      <c r="U407" s="1" t="e">
        <f aca="false">IF((AND(R407&lt;&gt;"",W407&lt;&gt;1,K:K="stroke",M:M="negative",#REF!=#REF!)),IF(W407&lt;&gt;0,"",1),"")</f>
        <v>#REF!</v>
      </c>
      <c r="V407" s="1" t="e">
        <f aca="false">IF(R407="","",(SUM(S407:U407)+W407))</f>
        <v>#REF!</v>
      </c>
      <c r="W407" s="1" t="e">
        <f aca="false">IF(#REF!&lt;&gt;#REF!,COUNTIFS($K$112:$K$1378,"up",#REF!,#REF!),"")</f>
        <v>#REF!</v>
      </c>
      <c r="X407" s="1" t="e">
        <f aca="false">IF(#REF!&lt;&gt;#REF!,COUNTIFS($K$112:$K$1378,"SRS",#REF!,#REF!),"")</f>
        <v>#REF!</v>
      </c>
      <c r="Y407" s="1" t="e">
        <f aca="false">IF(R407&lt;&gt;"",IF(R407=1,"",COUNTIFS($O$112:$O$1378,"&gt;40",#REF!,#REF!)),"")</f>
        <v>#REF!</v>
      </c>
    </row>
    <row r="408" customFormat="false" ht="15.75" hidden="false" customHeight="false" outlineLevel="0" collapsed="false">
      <c r="A408" s="1" t="n">
        <f aca="false">I408+(H408*60)+(G408*3600)</f>
        <v>72084</v>
      </c>
      <c r="B408" s="2" t="str">
        <f aca="false">CONCATENATE(D408,E408,F408,G408,H408,I408)</f>
        <v>2017111420124</v>
      </c>
      <c r="C408" s="1" t="str">
        <f aca="false">CONCATENATE(D408,E408,F408)</f>
        <v>20171114</v>
      </c>
      <c r="D408" s="1" t="n">
        <v>2017</v>
      </c>
      <c r="E408" s="1" t="n">
        <v>11</v>
      </c>
      <c r="F408" s="1" t="n">
        <v>14</v>
      </c>
      <c r="G408" s="1" t="n">
        <v>20</v>
      </c>
      <c r="H408" s="1" t="n">
        <v>1</v>
      </c>
      <c r="I408" s="1" t="n">
        <v>24</v>
      </c>
      <c r="J408" s="1" t="n">
        <v>202</v>
      </c>
      <c r="K408" s="1" t="s">
        <v>11</v>
      </c>
      <c r="L408" s="1" t="e">
        <f aca="false"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 t="n">
        <v>1</v>
      </c>
      <c r="P408" s="1" t="e">
        <f aca="false">IF(#REF!=#REF!,IF(K408="Stroke",IF(K409="Stroke",IF(#REF!=#REF!,IF(Q408=Q409,IF((J409-J408)&lt;0,1000+J409-J408-O408,J409-J408-O408),""),""),""),""),"")</f>
        <v>#REF!</v>
      </c>
      <c r="Q408" s="1" t="n">
        <v>1</v>
      </c>
      <c r="R408" s="1" t="e">
        <f aca="false">IF(#REF!&lt;&gt;#REF!,COUNTIFS($K$112:$K$1378,$K$112,#REF!,#REF!),"")</f>
        <v>#REF!</v>
      </c>
      <c r="S408" s="1" t="e">
        <f aca="false">IF(AND(#REF!&lt;&gt;#REF!,#REF!=#REF!,M408="positive",M409="negative"),1,"")</f>
        <v>#REF!</v>
      </c>
      <c r="T408" s="1" t="e">
        <f aca="false">IF(AND(#REF!=#REF!,K:K="stroke",M:M="positive",S408&lt;&gt;"1"),1,"")</f>
        <v>#REF!</v>
      </c>
      <c r="U408" s="1" t="e">
        <f aca="false">IF((AND(R408&lt;&gt;"",W408&lt;&gt;1,K:K="stroke",M:M="negative",#REF!=#REF!)),IF(W408&lt;&gt;0,"",1),"")</f>
        <v>#REF!</v>
      </c>
      <c r="V408" s="1" t="e">
        <f aca="false">IF(R408="","",(SUM(S408:U408)+W408))</f>
        <v>#REF!</v>
      </c>
      <c r="W408" s="1" t="e">
        <f aca="false">IF(#REF!&lt;&gt;#REF!,COUNTIFS($K$112:$K$1378,"up",#REF!,#REF!),"")</f>
        <v>#REF!</v>
      </c>
      <c r="X408" s="1" t="e">
        <f aca="false">IF(#REF!&lt;&gt;#REF!,COUNTIFS($K$112:$K$1378,"SRS",#REF!,#REF!),"")</f>
        <v>#REF!</v>
      </c>
      <c r="Y408" s="1" t="e">
        <f aca="false">IF(R408&lt;&gt;"",IF(R408=1,"",COUNTIFS($O$112:$O$1378,"&gt;40",#REF!,#REF!)),"")</f>
        <v>#REF!</v>
      </c>
    </row>
    <row r="409" customFormat="false" ht="15.75" hidden="false" customHeight="false" outlineLevel="0" collapsed="false">
      <c r="A409" s="1" t="n">
        <f aca="false">I409+(H409*60)+(G409*3600)</f>
        <v>72084</v>
      </c>
      <c r="B409" s="2" t="str">
        <f aca="false">CONCATENATE(D409,E409,F409,G409,H409,I409)</f>
        <v>2017111420124</v>
      </c>
      <c r="C409" s="1" t="str">
        <f aca="false">CONCATENATE(D409,E409,F409)</f>
        <v>20171114</v>
      </c>
      <c r="D409" s="1" t="n">
        <v>2017</v>
      </c>
      <c r="E409" s="1" t="n">
        <v>11</v>
      </c>
      <c r="F409" s="1" t="n">
        <v>14</v>
      </c>
      <c r="G409" s="1" t="n">
        <v>20</v>
      </c>
      <c r="H409" s="1" t="n">
        <v>1</v>
      </c>
      <c r="I409" s="1" t="n">
        <v>24</v>
      </c>
      <c r="J409" s="1" t="n">
        <v>210</v>
      </c>
      <c r="K409" s="1" t="s">
        <v>11</v>
      </c>
      <c r="L409" s="1" t="e">
        <f aca="false"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 t="n">
        <v>1</v>
      </c>
      <c r="P409" s="1" t="e">
        <f aca="false">IF(#REF!=#REF!,IF(K409="Stroke",IF(K410="Stroke",IF(#REF!=#REF!,IF(Q409=Q410,IF((J410-J409)&lt;0,1000+J410-J409-O409,J410-J409-O409),""),""),""),""),"")</f>
        <v>#REF!</v>
      </c>
      <c r="Q409" s="1" t="n">
        <v>1</v>
      </c>
      <c r="R409" s="1" t="e">
        <f aca="false">IF(#REF!&lt;&gt;#REF!,COUNTIFS($K$112:$K$1378,$K$112,#REF!,#REF!),"")</f>
        <v>#REF!</v>
      </c>
      <c r="S409" s="1" t="e">
        <f aca="false">IF(AND(#REF!&lt;&gt;#REF!,#REF!=#REF!,M409="positive",M410="negative"),1,"")</f>
        <v>#REF!</v>
      </c>
      <c r="T409" s="1" t="e">
        <f aca="false">IF(AND(#REF!=#REF!,K:K="stroke",M:M="positive",S409&lt;&gt;"1"),1,"")</f>
        <v>#REF!</v>
      </c>
      <c r="U409" s="1" t="e">
        <f aca="false">IF((AND(R409&lt;&gt;"",W409&lt;&gt;1,K:K="stroke",M:M="negative",#REF!=#REF!)),IF(W409&lt;&gt;0,"",1),"")</f>
        <v>#REF!</v>
      </c>
      <c r="V409" s="1" t="e">
        <f aca="false">IF(R409="","",(SUM(S409:U409)+W409))</f>
        <v>#REF!</v>
      </c>
      <c r="W409" s="1" t="e">
        <f aca="false">IF(#REF!&lt;&gt;#REF!,COUNTIFS($K$112:$K$1378,"up",#REF!,#REF!),"")</f>
        <v>#REF!</v>
      </c>
      <c r="X409" s="1" t="e">
        <f aca="false">IF(#REF!&lt;&gt;#REF!,COUNTIFS($K$112:$K$1378,"SRS",#REF!,#REF!),"")</f>
        <v>#REF!</v>
      </c>
      <c r="Y409" s="1" t="e">
        <f aca="false">IF(R409&lt;&gt;"",IF(R409=1,"",COUNTIFS($O$112:$O$1378,"&gt;40",#REF!,#REF!)),"")</f>
        <v>#REF!</v>
      </c>
    </row>
    <row r="410" customFormat="false" ht="15.75" hidden="false" customHeight="false" outlineLevel="0" collapsed="false">
      <c r="A410" s="1" t="n">
        <f aca="false">I410+(H410*60)+(G410*3600)</f>
        <v>72084</v>
      </c>
      <c r="B410" s="2" t="str">
        <f aca="false">CONCATENATE(D410,E410,F410,G410,H410,I410)</f>
        <v>2017111420124</v>
      </c>
      <c r="C410" s="1" t="str">
        <f aca="false">CONCATENATE(D410,E410,F410)</f>
        <v>20171114</v>
      </c>
      <c r="D410" s="1" t="n">
        <v>2017</v>
      </c>
      <c r="E410" s="1" t="n">
        <v>11</v>
      </c>
      <c r="F410" s="1" t="n">
        <v>14</v>
      </c>
      <c r="G410" s="1" t="n">
        <v>20</v>
      </c>
      <c r="H410" s="1" t="n">
        <v>1</v>
      </c>
      <c r="I410" s="1" t="n">
        <v>24</v>
      </c>
      <c r="J410" s="1" t="n">
        <v>279</v>
      </c>
      <c r="K410" s="1" t="s">
        <v>11</v>
      </c>
      <c r="L410" s="1" t="e">
        <f aca="false"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 t="n">
        <v>3</v>
      </c>
      <c r="P410" s="1" t="e">
        <f aca="false">IF(#REF!=#REF!,IF(K410="Stroke",IF(K411="Stroke",IF(#REF!=#REF!,IF(Q410=Q411,IF((J411-J410)&lt;0,1000+J411-J410-O410,J411-J410-O410),""),""),""),""),"")</f>
        <v>#REF!</v>
      </c>
      <c r="Q410" s="1" t="n">
        <v>1</v>
      </c>
      <c r="R410" s="1" t="e">
        <f aca="false">IF(#REF!&lt;&gt;#REF!,COUNTIFS($K$112:$K$1378,$K$112,#REF!,#REF!),"")</f>
        <v>#REF!</v>
      </c>
      <c r="S410" s="1" t="e">
        <f aca="false">IF(AND(#REF!&lt;&gt;#REF!,#REF!=#REF!,M410="positive",M411="negative"),1,"")</f>
        <v>#REF!</v>
      </c>
      <c r="T410" s="1" t="e">
        <f aca="false">IF(AND(#REF!=#REF!,K:K="stroke",M:M="positive",S410&lt;&gt;"1"),1,"")</f>
        <v>#REF!</v>
      </c>
      <c r="U410" s="1" t="e">
        <f aca="false">IF((AND(R410&lt;&gt;"",W410&lt;&gt;1,K:K="stroke",M:M="negative",#REF!=#REF!)),IF(W410&lt;&gt;0,"",1),"")</f>
        <v>#REF!</v>
      </c>
      <c r="V410" s="1" t="e">
        <f aca="false">IF(R410="","",(SUM(S410:U410)+W410))</f>
        <v>#REF!</v>
      </c>
      <c r="W410" s="1" t="e">
        <f aca="false">IF(#REF!&lt;&gt;#REF!,COUNTIFS($K$112:$K$1378,"up",#REF!,#REF!),"")</f>
        <v>#REF!</v>
      </c>
      <c r="X410" s="1" t="e">
        <f aca="false">IF(#REF!&lt;&gt;#REF!,COUNTIFS($K$112:$K$1378,"SRS",#REF!,#REF!),"")</f>
        <v>#REF!</v>
      </c>
      <c r="Y410" s="1" t="e">
        <f aca="false">IF(R410&lt;&gt;"",IF(R410=1,"",COUNTIFS($O$112:$O$1378,"&gt;40",#REF!,#REF!)),"")</f>
        <v>#REF!</v>
      </c>
    </row>
    <row r="411" customFormat="false" ht="15.7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5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.7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.75" hidden="false" customHeight="false" outlineLevel="0" collapsed="false">
      <c r="A413" s="1" t="n">
        <f aca="false">I413+(H413*60)+(G413*3600)</f>
        <v>72188</v>
      </c>
      <c r="B413" s="2" t="str">
        <f aca="false">CONCATENATE(D413,E413,F413,G413,H413,I413)</f>
        <v>201711142038</v>
      </c>
      <c r="C413" s="1" t="str">
        <f aca="false">CONCATENATE(D413,E413,F413)</f>
        <v>20171114</v>
      </c>
      <c r="D413" s="1" t="n">
        <v>2017</v>
      </c>
      <c r="E413" s="1" t="n">
        <v>11</v>
      </c>
      <c r="F413" s="1" t="n">
        <v>14</v>
      </c>
      <c r="G413" s="1" t="n">
        <v>20</v>
      </c>
      <c r="H413" s="1" t="n">
        <v>3</v>
      </c>
      <c r="I413" s="1" t="n">
        <v>8</v>
      </c>
      <c r="J413" s="1" t="n">
        <v>795</v>
      </c>
      <c r="K413" s="1" t="s">
        <v>11</v>
      </c>
      <c r="L413" s="1" t="e">
        <f aca="false"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 t="n">
        <v>8</v>
      </c>
      <c r="P413" s="1" t="e">
        <f aca="false">IF(#REF!=#REF!,IF(K413="Stroke",IF(K414="Stroke",IF(#REF!=#REF!,IF(Q413=Q414,IF((J414-J413)&lt;0,1000+J414-J413-O413,J414-J413-O413),""),""),""),""),"")</f>
        <v>#REF!</v>
      </c>
      <c r="Q413" s="1" t="n">
        <v>1</v>
      </c>
      <c r="R413" s="1" t="e">
        <f aca="false">IF(#REF!&lt;&gt;#REF!,COUNTIFS($K$112:$K$1378,$K$112,#REF!,#REF!),"")</f>
        <v>#REF!</v>
      </c>
      <c r="S413" s="1" t="e">
        <f aca="false">IF(AND(#REF!&lt;&gt;#REF!,#REF!=#REF!,M413="positive",M414="negative"),1,"")</f>
        <v>#REF!</v>
      </c>
      <c r="T413" s="1" t="e">
        <f aca="false">IF(AND(#REF!=#REF!,K:K="stroke",M:M="positive",S413&lt;&gt;"1"),1,"")</f>
        <v>#REF!</v>
      </c>
      <c r="U413" s="1" t="e">
        <f aca="false">IF((AND(R413&lt;&gt;"",W413&lt;&gt;1,K:K="stroke",M:M="negative",#REF!=#REF!)),IF(W413&lt;&gt;0,"",1),"")</f>
        <v>#REF!</v>
      </c>
      <c r="V413" s="1" t="e">
        <f aca="false">IF(R413="","",(SUM(S413:U413)+W413))</f>
        <v>#REF!</v>
      </c>
      <c r="W413" s="1" t="e">
        <f aca="false">IF(#REF!&lt;&gt;#REF!,COUNTIFS($K$112:$K$1378,"up",#REF!,#REF!),"")</f>
        <v>#REF!</v>
      </c>
      <c r="X413" s="1" t="e">
        <f aca="false">IF(#REF!&lt;&gt;#REF!,COUNTIFS($K$112:$K$1378,"SRS",#REF!,#REF!),"")</f>
        <v>#REF!</v>
      </c>
      <c r="Y413" s="1" t="e">
        <f aca="false"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.75" hidden="false" customHeight="false" outlineLevel="0" collapsed="false">
      <c r="A414" s="1" t="n">
        <f aca="false">I414+(H414*60)+(G414*3600)</f>
        <v>72188</v>
      </c>
      <c r="B414" s="2" t="str">
        <f aca="false">CONCATENATE(D414,E414,F414,G414,H414,I414)</f>
        <v>201711142038</v>
      </c>
      <c r="C414" s="1" t="str">
        <f aca="false">CONCATENATE(D414,E414,F414)</f>
        <v>20171114</v>
      </c>
      <c r="D414" s="1" t="n">
        <v>2017</v>
      </c>
      <c r="E414" s="1" t="n">
        <v>11</v>
      </c>
      <c r="F414" s="1" t="n">
        <v>14</v>
      </c>
      <c r="G414" s="1" t="n">
        <v>20</v>
      </c>
      <c r="H414" s="1" t="n">
        <v>3</v>
      </c>
      <c r="I414" s="1" t="n">
        <v>8</v>
      </c>
      <c r="J414" s="1" t="n">
        <v>927</v>
      </c>
      <c r="K414" s="1" t="s">
        <v>11</v>
      </c>
      <c r="L414" s="1" t="e">
        <f aca="false"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 t="n">
        <v>7</v>
      </c>
      <c r="P414" s="1" t="e">
        <f aca="false">IF(#REF!=#REF!,IF(K414="Stroke",IF(K415="Stroke",IF(#REF!=#REF!,IF(Q414=Q415,IF((J415-J414)&lt;0,1000+J415-J414-O414,J415-J414-O414),""),""),""),""),"")</f>
        <v>#REF!</v>
      </c>
      <c r="Q414" s="1" t="n">
        <v>1</v>
      </c>
      <c r="R414" s="1" t="e">
        <f aca="false">IF(#REF!&lt;&gt;#REF!,COUNTIFS($K$112:$K$1378,$K$112,#REF!,#REF!),"")</f>
        <v>#REF!</v>
      </c>
      <c r="S414" s="1" t="e">
        <f aca="false">IF(AND(#REF!&lt;&gt;#REF!,#REF!=#REF!,M414="positive",M415="negative"),1,"")</f>
        <v>#REF!</v>
      </c>
      <c r="T414" s="1" t="e">
        <f aca="false">IF(AND(#REF!=#REF!,K:K="stroke",M:M="positive",S414&lt;&gt;"1"),1,"")</f>
        <v>#REF!</v>
      </c>
      <c r="U414" s="1" t="e">
        <f aca="false">IF((AND(R414&lt;&gt;"",W414&lt;&gt;1,K:K="stroke",M:M="negative",#REF!=#REF!)),IF(W414&lt;&gt;0,"",1),"")</f>
        <v>#REF!</v>
      </c>
      <c r="V414" s="1" t="e">
        <f aca="false">IF(R414="","",(SUM(S414:U414)+W414))</f>
        <v>#REF!</v>
      </c>
      <c r="W414" s="1" t="e">
        <f aca="false">IF(#REF!&lt;&gt;#REF!,COUNTIFS($K$112:$K$1378,"up",#REF!,#REF!),"")</f>
        <v>#REF!</v>
      </c>
      <c r="X414" s="1" t="e">
        <f aca="false">IF(#REF!&lt;&gt;#REF!,COUNTIFS($K$112:$K$1378,"SRS",#REF!,#REF!),"")</f>
        <v>#REF!</v>
      </c>
      <c r="Y414" s="1" t="e">
        <f aca="false">IF(R414&lt;&gt;"",IF(R414=1,"",COUNTIFS($O$112:$O$1378,"&gt;40",#REF!,#REF!)),"")</f>
        <v>#REF!</v>
      </c>
    </row>
    <row r="415" customFormat="false" ht="15.75" hidden="false" customHeight="false" outlineLevel="0" collapsed="false">
      <c r="A415" s="1" t="n">
        <f aca="false">I415+(H415*60)+(G415*3600)</f>
        <v>72189</v>
      </c>
      <c r="B415" s="2" t="str">
        <f aca="false">CONCATENATE(D415,E415,F415,G415,H415,I415)</f>
        <v>201711142039</v>
      </c>
      <c r="C415" s="1" t="str">
        <f aca="false">CONCATENATE(D415,E415,F415)</f>
        <v>20171114</v>
      </c>
      <c r="D415" s="1" t="n">
        <v>2017</v>
      </c>
      <c r="E415" s="1" t="n">
        <v>11</v>
      </c>
      <c r="F415" s="1" t="n">
        <v>14</v>
      </c>
      <c r="G415" s="1" t="n">
        <v>20</v>
      </c>
      <c r="H415" s="1" t="n">
        <v>3</v>
      </c>
      <c r="I415" s="1" t="n">
        <v>9</v>
      </c>
      <c r="J415" s="1" t="n">
        <v>25</v>
      </c>
      <c r="K415" s="1" t="s">
        <v>11</v>
      </c>
      <c r="L415" s="1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1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1" t="e">
        <f aca="false">IF(#REF!&lt;&gt;#REF!,COUNTIFS($K$112:$K$1378,$K$112,#REF!,#REF!),"")</f>
        <v>#REF!</v>
      </c>
      <c r="S415" s="1" t="e">
        <f aca="false">IF(AND(#REF!&lt;&gt;#REF!,#REF!=#REF!,M415="positive",M416="negative"),1,"")</f>
        <v>#REF!</v>
      </c>
      <c r="T415" s="1" t="e">
        <f aca="false">IF(AND(#REF!=#REF!,K:K="stroke",M:M="positive",S415&lt;&gt;"1"),1,"")</f>
        <v>#REF!</v>
      </c>
      <c r="U415" s="1" t="e">
        <f aca="false">IF((AND(R415&lt;&gt;"",W415&lt;&gt;1,K:K="stroke",M:M="negative",#REF!=#REF!)),IF(W415&lt;&gt;0,"",1),"")</f>
        <v>#REF!</v>
      </c>
      <c r="V415" s="1" t="e">
        <f aca="false">IF(R415="","",(SUM(S415:U415)+W415))</f>
        <v>#REF!</v>
      </c>
      <c r="W415" s="1" t="e">
        <f aca="false">IF(#REF!&lt;&gt;#REF!,COUNTIFS($K$112:$K$1378,"up",#REF!,#REF!),"")</f>
        <v>#REF!</v>
      </c>
      <c r="X415" s="1" t="e">
        <f aca="false">IF(#REF!&lt;&gt;#REF!,COUNTIFS($K$112:$K$1378,"SRS",#REF!,#REF!),"")</f>
        <v>#REF!</v>
      </c>
      <c r="Y415" s="1" t="e">
        <f aca="false">IF(R415&lt;&gt;"",IF(R415=1,"",COUNTIFS($O$112:$O$1378,"&gt;40",#REF!,#REF!)),"")</f>
        <v>#REF!</v>
      </c>
    </row>
    <row r="416" customFormat="false" ht="15.7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48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.7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.7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.75" hidden="false" customHeight="false" outlineLevel="0" collapsed="false">
      <c r="A419" s="1" t="n">
        <f aca="false">I419+(H419*60)+(G419*3600)</f>
        <v>72313</v>
      </c>
      <c r="B419" s="2" t="str">
        <f aca="false">CONCATENATE(D419,E419,F419,G419,H419,I419)</f>
        <v>2017111420513</v>
      </c>
      <c r="C419" s="11" t="n">
        <v>20171114</v>
      </c>
      <c r="D419" s="11" t="n">
        <v>2017</v>
      </c>
      <c r="E419" s="11" t="n">
        <v>11</v>
      </c>
      <c r="F419" s="11" t="n">
        <v>14</v>
      </c>
      <c r="G419" s="11" t="n">
        <v>20</v>
      </c>
      <c r="H419" s="11" t="n">
        <v>5</v>
      </c>
      <c r="I419" s="11" t="n">
        <v>13</v>
      </c>
      <c r="J419" s="11" t="n">
        <v>575</v>
      </c>
      <c r="K419" s="11" t="s">
        <v>11</v>
      </c>
      <c r="L419" s="11" t="n">
        <f aca="false"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 t="n">
        <v>1</v>
      </c>
      <c r="P419" s="11" t="n">
        <f aca="false">IF(B420=B419,IF(K419="Stroke",IF(K420="Stroke",IF(B420=B419,IF(Q419=Q420,IF((J420-J419)&lt;0,1000+J420-J419-O419,J420-J419-O419),""),""),""),""),"")</f>
        <v>-1</v>
      </c>
      <c r="Q419" s="11" t="n">
        <v>1</v>
      </c>
    </row>
    <row r="420" customFormat="false" ht="15.75" hidden="false" customHeight="false" outlineLevel="0" collapsed="false">
      <c r="A420" s="14" t="n">
        <f aca="false">I420+(H420*60)+(G420*3600)</f>
        <v>72313</v>
      </c>
      <c r="B420" s="22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.75" hidden="false" customHeight="false" outlineLevel="0" collapsed="false">
      <c r="A421" s="1" t="n">
        <f aca="false">I421+(H421*60)+(G421*3600)</f>
        <v>72313</v>
      </c>
      <c r="B421" s="2" t="str">
        <f aca="false">CONCATENATE(D421,E421,F421,G421,H421,I421)</f>
        <v>2017111420513</v>
      </c>
      <c r="C421" s="1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1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1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1" t="e">
        <f aca="false">IF(#REF!&lt;&gt;#REF!,COUNTIFS($K$112:$K$1378,$K$112,#REF!,#REF!),"")</f>
        <v>#REF!</v>
      </c>
      <c r="S421" s="1" t="e">
        <f aca="false">IF(AND(#REF!&lt;&gt;#REF!,#REF!=#REF!,M421="positive",M422="negative"),1,"")</f>
        <v>#REF!</v>
      </c>
      <c r="T421" s="1" t="e">
        <f aca="false">IF(AND(#REF!=#REF!,K:K="stroke",M:M="positive",S421&lt;&gt;"1"),1,"")</f>
        <v>#REF!</v>
      </c>
      <c r="U421" s="1" t="e">
        <f aca="false">IF((AND(R421&lt;&gt;"",W421&lt;&gt;1,K:K="stroke",M:M="negative",#REF!=#REF!)),IF(W421&lt;&gt;0,"",1),"")</f>
        <v>#REF!</v>
      </c>
      <c r="V421" s="1" t="e">
        <f aca="false">IF(R421="","",(SUM(S421:U421)+W421))</f>
        <v>#REF!</v>
      </c>
      <c r="W421" s="1" t="e">
        <f aca="false">IF(#REF!&lt;&gt;#REF!,COUNTIFS($K$112:$K$1378,"up",#REF!,#REF!),"")</f>
        <v>#REF!</v>
      </c>
      <c r="X421" s="1" t="e">
        <f aca="false">IF(#REF!&lt;&gt;#REF!,COUNTIFS($K$112:$K$1378,"SRS",#REF!,#REF!),"")</f>
        <v>#REF!</v>
      </c>
      <c r="Y421" s="1" t="e">
        <f aca="false">IF(R421&lt;&gt;"",IF(R421=1,"",COUNTIFS($O$112:$O$1378,"&gt;40",#REF!,#REF!)),"")</f>
        <v>#REF!</v>
      </c>
    </row>
    <row r="422" customFormat="false" ht="15.75" hidden="false" customHeight="false" outlineLevel="0" collapsed="false">
      <c r="A422" s="1" t="n">
        <f aca="false">I422+(H422*60)+(G422*3600)</f>
        <v>72313</v>
      </c>
      <c r="B422" s="2" t="str">
        <f aca="false">CONCATENATE(D422,E422,F422,G422,H422,I422)</f>
        <v>2017111420513</v>
      </c>
      <c r="C422" s="1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1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1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1" t="e">
        <f aca="false">IF(#REF!&lt;&gt;#REF!,COUNTIFS($K$112:$K$1378,$K$112,#REF!,#REF!),"")</f>
        <v>#REF!</v>
      </c>
      <c r="S422" s="1" t="e">
        <f aca="false">IF(AND(#REF!&lt;&gt;#REF!,#REF!=#REF!,M422="positive",M423="negative"),1,"")</f>
        <v>#REF!</v>
      </c>
      <c r="T422" s="1" t="e">
        <f aca="false">IF(AND(#REF!=#REF!,K:K="stroke",M:M="positive",S422&lt;&gt;"1"),1,"")</f>
        <v>#REF!</v>
      </c>
      <c r="U422" s="1" t="e">
        <f aca="false">IF((AND(R422&lt;&gt;"",W422&lt;&gt;1,K:K="stroke",M:M="negative",#REF!=#REF!)),IF(W422&lt;&gt;0,"",1),"")</f>
        <v>#REF!</v>
      </c>
      <c r="V422" s="1" t="e">
        <f aca="false">IF(R422="","",(SUM(S422:U422)+W422))</f>
        <v>#REF!</v>
      </c>
      <c r="W422" s="1" t="e">
        <f aca="false">IF(#REF!&lt;&gt;#REF!,COUNTIFS($K$112:$K$1378,"up",#REF!,#REF!),"")</f>
        <v>#REF!</v>
      </c>
      <c r="X422" s="1" t="e">
        <f aca="false">IF(#REF!&lt;&gt;#REF!,COUNTIFS($K$112:$K$1378,"SRS",#REF!,#REF!),"")</f>
        <v>#REF!</v>
      </c>
      <c r="Y422" s="1" t="e">
        <f aca="false">IF(R422&lt;&gt;"",IF(R422=1,"",COUNTIFS($O$112:$O$1378,"&gt;40",#REF!,#REF!)),"")</f>
        <v>#REF!</v>
      </c>
    </row>
    <row r="423" s="5" customFormat="true" ht="15.75" hidden="false" customHeight="false" outlineLevel="0" collapsed="false">
      <c r="A423" s="11" t="n">
        <f aca="false">I423+(H423*60)+(G423*3600)</f>
        <v>72313</v>
      </c>
      <c r="B423" s="16" t="str">
        <f aca="false">CONCATENATE(D423,E423,F423,G423,H423,I423)</f>
        <v>2017111420513</v>
      </c>
      <c r="C423" s="1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1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1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1" t="e">
        <f aca="false">IF(#REF!&lt;&gt;#REF!,COUNTIFS($K$112:$K$1378,$K$112,#REF!,#REF!),"")</f>
        <v>#REF!</v>
      </c>
      <c r="S423" s="1" t="e">
        <f aca="false">IF(AND(#REF!&lt;&gt;#REF!,#REF!=#REF!,M423="positive",M424="negative"),1,"")</f>
        <v>#REF!</v>
      </c>
      <c r="T423" s="1" t="e">
        <f aca="false">IF(AND(#REF!=#REF!,K:K="stroke",M:M="positive",S423&lt;&gt;"1"),1,"")</f>
        <v>#REF!</v>
      </c>
      <c r="U423" s="1" t="e">
        <f aca="false">IF((AND(R423&lt;&gt;"",W423&lt;&gt;1,K:K="stroke",M:M="negative",#REF!=#REF!)),IF(W423&lt;&gt;0,"",1),"")</f>
        <v>#REF!</v>
      </c>
      <c r="V423" s="1" t="e">
        <f aca="false">IF(R423="","",(SUM(S423:U423)+W423))</f>
        <v>#REF!</v>
      </c>
      <c r="W423" s="1" t="e">
        <f aca="false">IF(#REF!&lt;&gt;#REF!,COUNTIFS($K$112:$K$1378,"up",#REF!,#REF!),"")</f>
        <v>#REF!</v>
      </c>
      <c r="X423" s="1" t="e">
        <f aca="false">IF(#REF!&lt;&gt;#REF!,COUNTIFS($K$112:$K$1378,"SRS",#REF!,#REF!),"")</f>
        <v>#REF!</v>
      </c>
      <c r="Y423" s="1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.75" hidden="false" customHeight="false" outlineLevel="0" collapsed="false">
      <c r="A424" s="1" t="n">
        <f aca="false">I424+(H424*60)+(G424*3600)</f>
        <v>72313</v>
      </c>
      <c r="B424" s="2" t="str">
        <f aca="false">CONCATENATE(D424,E424,F424,G424,H424,I424)</f>
        <v>2017111420513</v>
      </c>
      <c r="C424" s="1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1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1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1" t="e">
        <f aca="false">IF(#REF!&lt;&gt;#REF!,COUNTIFS($K$112:$K$1378,$K$112,#REF!,#REF!),"")</f>
        <v>#REF!</v>
      </c>
      <c r="S424" s="1" t="e">
        <f aca="false">IF(AND(#REF!&lt;&gt;#REF!,#REF!=#REF!,M424="positive",M425="negative"),1,"")</f>
        <v>#REF!</v>
      </c>
      <c r="T424" s="1" t="e">
        <f aca="false">IF(AND(#REF!=#REF!,K:K="stroke",M:M="positive",S424&lt;&gt;"1"),1,"")</f>
        <v>#REF!</v>
      </c>
      <c r="U424" s="1" t="e">
        <f aca="false">IF((AND(R424&lt;&gt;"",W424&lt;&gt;1,K:K="stroke",M:M="negative",#REF!=#REF!)),IF(W424&lt;&gt;0,"",1),"")</f>
        <v>#REF!</v>
      </c>
      <c r="V424" s="1" t="e">
        <f aca="false">IF(R424="","",(SUM(S424:U424)+W424))</f>
        <v>#REF!</v>
      </c>
      <c r="W424" s="1" t="e">
        <f aca="false">IF(#REF!&lt;&gt;#REF!,COUNTIFS($K$112:$K$1378,"up",#REF!,#REF!),"")</f>
        <v>#REF!</v>
      </c>
      <c r="X424" s="1" t="e">
        <f aca="false">IF(#REF!&lt;&gt;#REF!,COUNTIFS($K$112:$K$1378,"SRS",#REF!,#REF!),"")</f>
        <v>#REF!</v>
      </c>
      <c r="Y424" s="1" t="e">
        <f aca="false">IF(R424&lt;&gt;"",IF(R424=1,"",COUNTIFS($O$112:$O$1378,"&gt;40",#REF!,#REF!)),"")</f>
        <v>#REF!</v>
      </c>
    </row>
    <row r="425" customFormat="false" ht="15.75" hidden="false" customHeight="false" outlineLevel="0" collapsed="false">
      <c r="A425" s="1" t="n">
        <f aca="false">I425+(H425*60)+(G425*3600)</f>
        <v>72313</v>
      </c>
      <c r="B425" s="2" t="str">
        <f aca="false">CONCATENATE(D425,E425,F425,G425,H425,I425)</f>
        <v>2017111420513</v>
      </c>
      <c r="C425" s="1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1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1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1" t="e">
        <f aca="false">IF(#REF!&lt;&gt;#REF!,COUNTIFS($K$112:$K$1378,$K$112,#REF!,#REF!),"")</f>
        <v>#REF!</v>
      </c>
      <c r="S425" s="1" t="e">
        <f aca="false">IF(AND(#REF!&lt;&gt;#REF!,#REF!=#REF!,M425="positive",M426="negative"),1,"")</f>
        <v>#REF!</v>
      </c>
      <c r="T425" s="1" t="e">
        <f aca="false">IF(AND(#REF!=#REF!,K:K="stroke",M:M="positive",S425&lt;&gt;"1"),1,"")</f>
        <v>#REF!</v>
      </c>
      <c r="U425" s="1" t="e">
        <f aca="false">IF((AND(R425&lt;&gt;"",W425&lt;&gt;1,K:K="stroke",M:M="negative",#REF!=#REF!)),IF(W425&lt;&gt;0,"",1),"")</f>
        <v>#REF!</v>
      </c>
      <c r="V425" s="1" t="e">
        <f aca="false">IF(R425="","",(SUM(S425:U425)+W425))</f>
        <v>#REF!</v>
      </c>
      <c r="W425" s="1" t="e">
        <f aca="false">IF(#REF!&lt;&gt;#REF!,COUNTIFS($K$112:$K$1378,"up",#REF!,#REF!),"")</f>
        <v>#REF!</v>
      </c>
      <c r="X425" s="1" t="e">
        <f aca="false">IF(#REF!&lt;&gt;#REF!,COUNTIFS($K$112:$K$1378,"SRS",#REF!,#REF!),"")</f>
        <v>#REF!</v>
      </c>
      <c r="Y425" s="1" t="e">
        <f aca="false">IF(R425&lt;&gt;"",IF(R425=1,"",COUNTIFS($O$112:$O$1378,"&gt;40",#REF!,#REF!)),"")</f>
        <v>#REF!</v>
      </c>
    </row>
    <row r="426" customFormat="false" ht="15.75" hidden="false" customHeight="false" outlineLevel="0" collapsed="false">
      <c r="A426" s="1" t="n">
        <f aca="false">I426+(H426*60)+(G426*3600)</f>
        <v>72313</v>
      </c>
      <c r="B426" s="2" t="str">
        <f aca="false">CONCATENATE(D426,E426,F426,G426,H426,I426)</f>
        <v>2017111420513</v>
      </c>
      <c r="C426" s="1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1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1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1" t="e">
        <f aca="false">IF(#REF!&lt;&gt;#REF!,COUNTIFS($K$112:$K$1378,$K$112,#REF!,#REF!),"")</f>
        <v>#REF!</v>
      </c>
      <c r="S426" s="1" t="e">
        <f aca="false">IF(AND(#REF!&lt;&gt;#REF!,#REF!=#REF!,M426="positive",M427="negative"),1,"")</f>
        <v>#REF!</v>
      </c>
      <c r="T426" s="1" t="e">
        <f aca="false">IF(AND(#REF!=#REF!,K:K="stroke",M:M="positive",S426&lt;&gt;"1"),1,"")</f>
        <v>#REF!</v>
      </c>
      <c r="U426" s="1" t="e">
        <f aca="false">IF((AND(R426&lt;&gt;"",W426&lt;&gt;1,K:K="stroke",M:M="negative",#REF!=#REF!)),IF(W426&lt;&gt;0,"",1),"")</f>
        <v>#REF!</v>
      </c>
      <c r="V426" s="1" t="e">
        <f aca="false">IF(R426="","",(SUM(S426:U426)+W426))</f>
        <v>#REF!</v>
      </c>
      <c r="W426" s="1" t="e">
        <f aca="false">IF(#REF!&lt;&gt;#REF!,COUNTIFS($K$112:$K$1378,"up",#REF!,#REF!),"")</f>
        <v>#REF!</v>
      </c>
      <c r="X426" s="1" t="e">
        <f aca="false">IF(#REF!&lt;&gt;#REF!,COUNTIFS($K$112:$K$1378,"SRS",#REF!,#REF!),"")</f>
        <v>#REF!</v>
      </c>
      <c r="Y426" s="1" t="e">
        <f aca="false">IF(R426&lt;&gt;"",IF(R426=1,"",COUNTIFS($O$112:$O$1378,"&gt;40",#REF!,#REF!)),"")</f>
        <v>#REF!</v>
      </c>
    </row>
    <row r="427" customFormat="false" ht="15.75" hidden="false" customHeight="false" outlineLevel="0" collapsed="false">
      <c r="A427" s="1" t="n">
        <f aca="false">I427+(H427*60)+(G427*3600)</f>
        <v>72313</v>
      </c>
      <c r="B427" s="2" t="str">
        <f aca="false">CONCATENATE(D427,E427,F427,G427,H427,I427)</f>
        <v>2017111420513</v>
      </c>
      <c r="C427" s="1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1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1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1" t="e">
        <f aca="false">IF(#REF!&lt;&gt;#REF!,COUNTIFS($K$112:$K$1378,$K$112,#REF!,#REF!),"")</f>
        <v>#REF!</v>
      </c>
      <c r="S427" s="1" t="e">
        <f aca="false">IF(AND(#REF!&lt;&gt;#REF!,#REF!=#REF!,M427="positive",M428="negative"),1,"")</f>
        <v>#REF!</v>
      </c>
      <c r="T427" s="1" t="e">
        <f aca="false">IF(AND(#REF!=#REF!,K:K="stroke",M:M="positive",S427&lt;&gt;"1"),1,"")</f>
        <v>#REF!</v>
      </c>
      <c r="U427" s="1" t="e">
        <f aca="false">IF((AND(R427&lt;&gt;"",W427&lt;&gt;1,K:K="stroke",M:M="negative",#REF!=#REF!)),IF(W427&lt;&gt;0,"",1),"")</f>
        <v>#REF!</v>
      </c>
      <c r="V427" s="1" t="e">
        <f aca="false">IF(R427="","",(SUM(S427:U427)+W427))</f>
        <v>#REF!</v>
      </c>
      <c r="W427" s="1" t="e">
        <f aca="false">IF(#REF!&lt;&gt;#REF!,COUNTIFS($K$112:$K$1378,"up",#REF!,#REF!),"")</f>
        <v>#REF!</v>
      </c>
      <c r="X427" s="1" t="e">
        <f aca="false">IF(#REF!&lt;&gt;#REF!,COUNTIFS($K$112:$K$1378,"SRS",#REF!,#REF!),"")</f>
        <v>#REF!</v>
      </c>
      <c r="Y427" s="1" t="e">
        <f aca="false">IF(R427&lt;&gt;"",IF(R427=1,"",COUNTIFS($O$112:$O$1378,"&gt;40",#REF!,#REF!)),"")</f>
        <v>#REF!</v>
      </c>
    </row>
    <row r="428" customFormat="false" ht="15.75" hidden="false" customHeight="false" outlineLevel="0" collapsed="false">
      <c r="A428" s="1" t="n">
        <f aca="false">I428+(H428*60)+(G428*3600)</f>
        <v>72313</v>
      </c>
      <c r="B428" s="2" t="str">
        <f aca="false">CONCATENATE(D428,E428,F428,G428,H428,I428)</f>
        <v>2017111420513</v>
      </c>
      <c r="C428" s="1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1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1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1" t="e">
        <f aca="false">IF(#REF!&lt;&gt;#REF!,COUNTIFS($K$112:$K$1378,$K$112,#REF!,#REF!),"")</f>
        <v>#REF!</v>
      </c>
      <c r="S428" s="1" t="e">
        <f aca="false">IF(AND(#REF!&lt;&gt;#REF!,#REF!=#REF!,M428="positive",M429="negative"),1,"")</f>
        <v>#REF!</v>
      </c>
      <c r="T428" s="1" t="e">
        <f aca="false">IF(AND(#REF!=#REF!,K:K="stroke",M:M="positive",S428&lt;&gt;"1"),1,"")</f>
        <v>#REF!</v>
      </c>
      <c r="U428" s="1" t="e">
        <f aca="false">IF((AND(R428&lt;&gt;"",W428&lt;&gt;1,K:K="stroke",M:M="negative",#REF!=#REF!)),IF(W428&lt;&gt;0,"",1),"")</f>
        <v>#REF!</v>
      </c>
      <c r="V428" s="1" t="e">
        <f aca="false">IF(R428="","",(SUM(S428:U428)+W428))</f>
        <v>#REF!</v>
      </c>
      <c r="W428" s="1" t="e">
        <f aca="false">IF(#REF!&lt;&gt;#REF!,COUNTIFS($K$112:$K$1378,"up",#REF!,#REF!),"")</f>
        <v>#REF!</v>
      </c>
      <c r="X428" s="1" t="e">
        <f aca="false">IF(#REF!&lt;&gt;#REF!,COUNTIFS($K$112:$K$1378,"SRS",#REF!,#REF!),"")</f>
        <v>#REF!</v>
      </c>
      <c r="Y428" s="1" t="e">
        <f aca="false">IF(R428&lt;&gt;"",IF(R428=1,"",COUNTIFS($O$112:$O$1378,"&gt;40",#REF!,#REF!)),"")</f>
        <v>#REF!</v>
      </c>
    </row>
    <row r="429" customFormat="false" ht="15.75" hidden="false" customHeight="false" outlineLevel="0" collapsed="false">
      <c r="A429" s="1" t="n">
        <f aca="false">I429+(H429*60)+(G429*3600)</f>
        <v>72313</v>
      </c>
      <c r="B429" s="2" t="str">
        <f aca="false">CONCATENATE(D429,E429,F429,G429,H429,I429)</f>
        <v>2017111420513</v>
      </c>
      <c r="C429" s="1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1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1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1" t="e">
        <f aca="false">IF(#REF!&lt;&gt;#REF!,COUNTIFS($K$112:$K$1378,$K$112,#REF!,#REF!),"")</f>
        <v>#REF!</v>
      </c>
      <c r="S429" s="1" t="e">
        <f aca="false">IF(AND(#REF!&lt;&gt;#REF!,#REF!=#REF!,M429="positive",M430="negative"),1,"")</f>
        <v>#REF!</v>
      </c>
      <c r="T429" s="1" t="e">
        <f aca="false">IF(AND(#REF!=#REF!,K:K="stroke",M:M="positive",S429&lt;&gt;"1"),1,"")</f>
        <v>#REF!</v>
      </c>
      <c r="U429" s="1" t="e">
        <f aca="false">IF((AND(R429&lt;&gt;"",W429&lt;&gt;1,K:K="stroke",M:M="negative",#REF!=#REF!)),IF(W429&lt;&gt;0,"",1),"")</f>
        <v>#REF!</v>
      </c>
      <c r="V429" s="1" t="e">
        <f aca="false">IF(R429="","",(SUM(S429:U429)+W429))</f>
        <v>#REF!</v>
      </c>
      <c r="W429" s="1" t="e">
        <f aca="false">IF(#REF!&lt;&gt;#REF!,COUNTIFS($K$112:$K$1378,"up",#REF!,#REF!),"")</f>
        <v>#REF!</v>
      </c>
      <c r="X429" s="1" t="e">
        <f aca="false">IF(#REF!&lt;&gt;#REF!,COUNTIFS($K$112:$K$1378,"SRS",#REF!,#REF!),"")</f>
        <v>#REF!</v>
      </c>
      <c r="Y429" s="1" t="e">
        <f aca="false">IF(R429&lt;&gt;"",IF(R429=1,"",COUNTIFS($O$112:$O$1378,"&gt;40",#REF!,#REF!)),"")</f>
        <v>#REF!</v>
      </c>
    </row>
    <row r="430" customFormat="false" ht="15.75" hidden="false" customHeight="false" outlineLevel="0" collapsed="false">
      <c r="A430" s="1" t="n">
        <f aca="false">I430+(H430*60)+(G430*3600)</f>
        <v>72313</v>
      </c>
      <c r="B430" s="2" t="str">
        <f aca="false">CONCATENATE(D430,E430,F430,G430,H430,I430)</f>
        <v>2017111420513</v>
      </c>
      <c r="C430" s="1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1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1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1" t="e">
        <f aca="false">IF(#REF!&lt;&gt;#REF!,COUNTIFS($K$112:$K$1378,$K$112,#REF!,#REF!),"")</f>
        <v>#REF!</v>
      </c>
      <c r="S430" s="1" t="e">
        <f aca="false">IF(AND(#REF!&lt;&gt;#REF!,#REF!=#REF!,M430="positive",M431="negative"),1,"")</f>
        <v>#REF!</v>
      </c>
      <c r="T430" s="1" t="e">
        <f aca="false">IF(AND(#REF!=#REF!,K:K="stroke",M:M="positive",S430&lt;&gt;"1"),1,"")</f>
        <v>#REF!</v>
      </c>
      <c r="U430" s="1" t="e">
        <f aca="false">IF((AND(R430&lt;&gt;"",W430&lt;&gt;1,K:K="stroke",M:M="negative",#REF!=#REF!)),IF(W430&lt;&gt;0,"",1),"")</f>
        <v>#REF!</v>
      </c>
      <c r="V430" s="1" t="e">
        <f aca="false">IF(R430="","",(SUM(S430:U430)+W430))</f>
        <v>#REF!</v>
      </c>
      <c r="W430" s="1" t="e">
        <f aca="false">IF(#REF!&lt;&gt;#REF!,COUNTIFS($K$112:$K$1378,"up",#REF!,#REF!),"")</f>
        <v>#REF!</v>
      </c>
      <c r="X430" s="1" t="e">
        <f aca="false">IF(#REF!&lt;&gt;#REF!,COUNTIFS($K$112:$K$1378,"SRS",#REF!,#REF!),"")</f>
        <v>#REF!</v>
      </c>
      <c r="Y430" s="1" t="e">
        <f aca="false">IF(R430&lt;&gt;"",IF(R430=1,"",COUNTIFS($O$112:$O$1378,"&gt;40",#REF!,#REF!)),"")</f>
        <v>#REF!</v>
      </c>
    </row>
    <row r="431" customFormat="false" ht="15.75" hidden="false" customHeight="false" outlineLevel="0" collapsed="false">
      <c r="A431" s="1" t="n">
        <f aca="false">I431+(H431*60)+(G431*3600)</f>
        <v>72313</v>
      </c>
      <c r="B431" s="2" t="str">
        <f aca="false">CONCATENATE(D431,E431,F431,G431,H431,I431)</f>
        <v>2017111420513</v>
      </c>
      <c r="C431" s="1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1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1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1" t="e">
        <f aca="false">IF(#REF!&lt;&gt;#REF!,COUNTIFS($K$112:$K$1378,$K$112,#REF!,#REF!),"")</f>
        <v>#REF!</v>
      </c>
      <c r="S431" s="1" t="e">
        <f aca="false">IF(AND(#REF!&lt;&gt;#REF!,#REF!=#REF!,M431="positive",M432="negative"),1,"")</f>
        <v>#REF!</v>
      </c>
      <c r="T431" s="1" t="e">
        <f aca="false">IF(AND(#REF!=#REF!,K:K="stroke",M:M="positive",S431&lt;&gt;"1"),1,"")</f>
        <v>#REF!</v>
      </c>
      <c r="U431" s="1" t="e">
        <f aca="false">IF((AND(R431&lt;&gt;"",W431&lt;&gt;1,K:K="stroke",M:M="negative",#REF!=#REF!)),IF(W431&lt;&gt;0,"",1),"")</f>
        <v>#REF!</v>
      </c>
      <c r="V431" s="1" t="e">
        <f aca="false">IF(R431="","",(SUM(S431:U431)+W431))</f>
        <v>#REF!</v>
      </c>
      <c r="W431" s="1" t="e">
        <f aca="false">IF(#REF!&lt;&gt;#REF!,COUNTIFS($K$112:$K$1378,"up",#REF!,#REF!),"")</f>
        <v>#REF!</v>
      </c>
      <c r="X431" s="1" t="e">
        <f aca="false">IF(#REF!&lt;&gt;#REF!,COUNTIFS($K$112:$K$1378,"SRS",#REF!,#REF!),"")</f>
        <v>#REF!</v>
      </c>
      <c r="Y431" s="1" t="e">
        <f aca="false">IF(R431&lt;&gt;"",IF(R431=1,"",COUNTIFS($O$112:$O$1378,"&gt;40",#REF!,#REF!)),"")</f>
        <v>#REF!</v>
      </c>
    </row>
    <row r="432" customFormat="false" ht="15.75" hidden="false" customHeight="false" outlineLevel="0" collapsed="false">
      <c r="A432" s="1" t="n">
        <f aca="false">I432+(H432*60)+(G432*3600)</f>
        <v>72313</v>
      </c>
      <c r="B432" s="2" t="str">
        <f aca="false">CONCATENATE(D432,E432,F432,G432,H432,I432)</f>
        <v>2017111420513</v>
      </c>
      <c r="C432" s="1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1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1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1" t="e">
        <f aca="false">IF(#REF!&lt;&gt;#REF!,COUNTIFS($K$112:$K$1378,$K$112,#REF!,#REF!),"")</f>
        <v>#REF!</v>
      </c>
      <c r="S432" s="1" t="e">
        <f aca="false">IF(AND(#REF!&lt;&gt;#REF!,#REF!=#REF!,M432="positive",M433="negative"),1,"")</f>
        <v>#REF!</v>
      </c>
      <c r="T432" s="1" t="e">
        <f aca="false">IF(AND(#REF!=#REF!,K:K="stroke",M:M="positive",S432&lt;&gt;"1"),1,"")</f>
        <v>#REF!</v>
      </c>
      <c r="U432" s="1" t="e">
        <f aca="false">IF((AND(R432&lt;&gt;"",W432&lt;&gt;1,K:K="stroke",M:M="negative",#REF!=#REF!)),IF(W432&lt;&gt;0,"",1),"")</f>
        <v>#REF!</v>
      </c>
      <c r="V432" s="1" t="e">
        <f aca="false">IF(R432="","",(SUM(S432:U432)+W432))</f>
        <v>#REF!</v>
      </c>
      <c r="W432" s="1" t="e">
        <f aca="false">IF(#REF!&lt;&gt;#REF!,COUNTIFS($K$112:$K$1378,"up",#REF!,#REF!),"")</f>
        <v>#REF!</v>
      </c>
      <c r="X432" s="1" t="e">
        <f aca="false">IF(#REF!&lt;&gt;#REF!,COUNTIFS($K$112:$K$1378,"SRS",#REF!,#REF!),"")</f>
        <v>#REF!</v>
      </c>
      <c r="Y432" s="1" t="e">
        <f aca="false">IF(R432&lt;&gt;"",IF(R432=1,"",COUNTIFS($O$112:$O$1378,"&gt;40",#REF!,#REF!)),"")</f>
        <v>#REF!</v>
      </c>
    </row>
    <row r="433" s="5" customFormat="true" ht="15.75" hidden="false" customHeight="false" outlineLevel="0" collapsed="false">
      <c r="A433" s="1" t="n">
        <f aca="false">I433+(H433*60)+(G433*3600)</f>
        <v>72314</v>
      </c>
      <c r="B433" s="2" t="str">
        <f aca="false">CONCATENATE(D433,E433,F433,G433,H433,I433)</f>
        <v>2017111420514</v>
      </c>
      <c r="C433" s="1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1" t="n">
        <v>84</v>
      </c>
      <c r="K433" s="1" t="s">
        <v>11</v>
      </c>
      <c r="L433" s="1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1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1" t="e">
        <f aca="false">IF(#REF!&lt;&gt;#REF!,COUNTIFS($K$112:$K$1378,$K$112,#REF!,#REF!),"")</f>
        <v>#REF!</v>
      </c>
      <c r="S433" s="1" t="e">
        <f aca="false">IF(AND(#REF!&lt;&gt;#REF!,#REF!=#REF!,M433="positive",M434="negative"),1,"")</f>
        <v>#REF!</v>
      </c>
      <c r="T433" s="1" t="e">
        <f aca="false">IF(AND(#REF!=#REF!,K:K="stroke",M:M="positive",S433&lt;&gt;"1"),1,"")</f>
        <v>#REF!</v>
      </c>
      <c r="U433" s="1" t="e">
        <f aca="false">IF((AND(R433&lt;&gt;"",W433&lt;&gt;1,K:K="stroke",M:M="negative",#REF!=#REF!)),IF(W433&lt;&gt;0,"",1),"")</f>
        <v>#REF!</v>
      </c>
      <c r="V433" s="1" t="e">
        <f aca="false">IF(R433="","",(SUM(S433:U433)+W433))</f>
        <v>#REF!</v>
      </c>
      <c r="W433" s="1" t="e">
        <f aca="false">IF(#REF!&lt;&gt;#REF!,COUNTIFS($K$112:$K$1378,"up",#REF!,#REF!),"")</f>
        <v>#REF!</v>
      </c>
      <c r="X433" s="1" t="e">
        <f aca="false">IF(#REF!&lt;&gt;#REF!,COUNTIFS($K$112:$K$1378,"SRS",#REF!,#REF!),"")</f>
        <v>#REF!</v>
      </c>
      <c r="Y433" s="1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.75" hidden="false" customHeight="false" outlineLevel="0" collapsed="false">
      <c r="A434" s="1" t="n">
        <f aca="false">I434+(H434*60)+(G434*3600)</f>
        <v>72314</v>
      </c>
      <c r="B434" s="2" t="str">
        <f aca="false">CONCATENATE(D434,E434,F434,G434,H434,I434)</f>
        <v>2017111420514</v>
      </c>
      <c r="C434" s="1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1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1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1" t="e">
        <f aca="false">IF(#REF!&lt;&gt;#REF!,COUNTIFS($K$112:$K$1378,$K$112,#REF!,#REF!),"")</f>
        <v>#REF!</v>
      </c>
      <c r="S434" s="1" t="e">
        <f aca="false">IF(AND(#REF!&lt;&gt;#REF!,#REF!=#REF!,M434="positive",M435="negative"),1,"")</f>
        <v>#REF!</v>
      </c>
      <c r="T434" s="1" t="e">
        <f aca="false">IF(AND(#REF!=#REF!,K:K="stroke",M:M="positive",S434&lt;&gt;"1"),1,"")</f>
        <v>#REF!</v>
      </c>
      <c r="U434" s="1" t="e">
        <f aca="false">IF((AND(R434&lt;&gt;"",W434&lt;&gt;1,K:K="stroke",M:M="negative",#REF!=#REF!)),IF(W434&lt;&gt;0,"",1),"")</f>
        <v>#REF!</v>
      </c>
      <c r="V434" s="1" t="e">
        <f aca="false">IF(R434="","",(SUM(S434:U434)+W434))</f>
        <v>#REF!</v>
      </c>
      <c r="W434" s="1" t="e">
        <f aca="false">IF(#REF!&lt;&gt;#REF!,COUNTIFS($K$112:$K$1378,"up",#REF!,#REF!),"")</f>
        <v>#REF!</v>
      </c>
      <c r="X434" s="1" t="e">
        <f aca="false">IF(#REF!&lt;&gt;#REF!,COUNTIFS($K$112:$K$1378,"SRS",#REF!,#REF!),"")</f>
        <v>#REF!</v>
      </c>
      <c r="Y434" s="1" t="e">
        <f aca="false">IF(R434&lt;&gt;"",IF(R434=1,"",COUNTIFS($O$112:$O$1378,"&gt;40",#REF!,#REF!)),"")</f>
        <v>#REF!</v>
      </c>
    </row>
    <row r="435" customFormat="false" ht="15.7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3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49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.75" hidden="false" customHeight="false" outlineLevel="0" collapsed="false">
      <c r="A436" s="1" t="n">
        <f aca="false">I436+(H436*60)+(G436*3600)</f>
        <v>72386</v>
      </c>
      <c r="B436" s="2" t="str">
        <f aca="false">CONCATENATE(D436,E436,F436,G436,H436,I436)</f>
        <v>2017111420626</v>
      </c>
      <c r="C436" s="1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1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1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1" t="e">
        <f aca="false">IF(#REF!&lt;&gt;#REF!,COUNTIFS($K$112:$K$1378,$K$112,#REF!,#REF!),"")</f>
        <v>#REF!</v>
      </c>
      <c r="S436" s="1" t="e">
        <f aca="false">IF(AND(#REF!&lt;&gt;#REF!,#REF!=#REF!,M436="positive",M437="negative"),1,"")</f>
        <v>#REF!</v>
      </c>
      <c r="T436" s="1" t="e">
        <f aca="false">IF(AND(#REF!=#REF!,K:K="stroke",M:M="positive",S436&lt;&gt;"1"),1,"")</f>
        <v>#REF!</v>
      </c>
      <c r="U436" s="1" t="e">
        <f aca="false">IF((AND(R436&lt;&gt;"",W436&lt;&gt;1,K:K="stroke",M:M="negative",#REF!=#REF!)),IF(W436&lt;&gt;0,"",1),"")</f>
        <v>#REF!</v>
      </c>
      <c r="V436" s="1" t="e">
        <f aca="false">IF(R436="","",(SUM(S436:U436)+W436))</f>
        <v>#REF!</v>
      </c>
      <c r="W436" s="1" t="e">
        <f aca="false">IF(#REF!&lt;&gt;#REF!,COUNTIFS($K$112:$K$1378,"up",#REF!,#REF!),"")</f>
        <v>#REF!</v>
      </c>
      <c r="X436" s="1" t="e">
        <f aca="false">IF(#REF!&lt;&gt;#REF!,COUNTIFS($K$112:$K$1378,"SRS",#REF!,#REF!),"")</f>
        <v>#REF!</v>
      </c>
      <c r="Y436" s="1" t="e">
        <f aca="false">IF(R436&lt;&gt;"",IF(R436=1,"",COUNTIFS($O$112:$O$1378,"&gt;40",#REF!,#REF!)),"")</f>
        <v>#REF!</v>
      </c>
    </row>
    <row r="437" customFormat="false" ht="15.75" hidden="false" customHeight="false" outlineLevel="0" collapsed="false">
      <c r="A437" s="1" t="n">
        <f aca="false">I437+(H437*60)+(G437*3600)</f>
        <v>72386</v>
      </c>
      <c r="B437" s="2" t="str">
        <f aca="false">CONCATENATE(D437,E437,F437,G437,H437,I437)</f>
        <v>2017111420626</v>
      </c>
      <c r="C437" s="1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1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1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1" t="e">
        <f aca="false">IF(#REF!&lt;&gt;#REF!,COUNTIFS($K$112:$K$1378,$K$112,#REF!,#REF!),"")</f>
        <v>#REF!</v>
      </c>
      <c r="S437" s="1" t="e">
        <f aca="false">IF(AND(#REF!&lt;&gt;#REF!,#REF!=#REF!,M437="positive",M438="negative"),1,"")</f>
        <v>#REF!</v>
      </c>
      <c r="T437" s="1" t="e">
        <f aca="false">IF(AND(#REF!=#REF!,K:K="stroke",M:M="positive",S437&lt;&gt;"1"),1,"")</f>
        <v>#REF!</v>
      </c>
      <c r="U437" s="1" t="e">
        <f aca="false">IF((AND(R437&lt;&gt;"",W437&lt;&gt;1,K:K="stroke",M:M="negative",#REF!=#REF!)),IF(W437&lt;&gt;0,"",1),"")</f>
        <v>#REF!</v>
      </c>
      <c r="V437" s="1" t="e">
        <f aca="false">IF(R437="","",(SUM(S437:U437)+W437))</f>
        <v>#REF!</v>
      </c>
      <c r="W437" s="1" t="e">
        <f aca="false">IF(#REF!&lt;&gt;#REF!,COUNTIFS($K$112:$K$1378,"up",#REF!,#REF!),"")</f>
        <v>#REF!</v>
      </c>
      <c r="X437" s="1" t="e">
        <f aca="false">IF(#REF!&lt;&gt;#REF!,COUNTIFS($K$112:$K$1378,"SRS",#REF!,#REF!),"")</f>
        <v>#REF!</v>
      </c>
      <c r="Y437" s="1" t="e">
        <f aca="false">IF(R437&lt;&gt;"",IF(R437=1,"",COUNTIFS($O$112:$O$1378,"&gt;40",#REF!,#REF!)),"")</f>
        <v>#REF!</v>
      </c>
    </row>
    <row r="438" customFormat="false" ht="15.75" hidden="false" customHeight="false" outlineLevel="0" collapsed="false">
      <c r="A438" s="1" t="n">
        <f aca="false">I438+(H438*60)+(G438*3600)</f>
        <v>72386</v>
      </c>
      <c r="B438" s="2" t="str">
        <f aca="false">CONCATENATE(D438,E438,F438,G438,H438,I438)</f>
        <v>2017111420626</v>
      </c>
      <c r="C438" s="1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1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1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1" t="e">
        <f aca="false">IF(#REF!&lt;&gt;#REF!,COUNTIFS($K$112:$K$1378,$K$112,#REF!,#REF!),"")</f>
        <v>#REF!</v>
      </c>
      <c r="S438" s="1" t="e">
        <f aca="false">IF(AND(#REF!&lt;&gt;#REF!,#REF!=#REF!,M438="positive",M439="negative"),1,"")</f>
        <v>#REF!</v>
      </c>
      <c r="T438" s="1" t="e">
        <f aca="false">IF(AND(#REF!=#REF!,K:K="stroke",M:M="positive",S438&lt;&gt;"1"),1,"")</f>
        <v>#REF!</v>
      </c>
      <c r="U438" s="1" t="e">
        <f aca="false">IF((AND(R438&lt;&gt;"",W438&lt;&gt;1,K:K="stroke",M:M="negative",#REF!=#REF!)),IF(W438&lt;&gt;0,"",1),"")</f>
        <v>#REF!</v>
      </c>
      <c r="V438" s="1" t="e">
        <f aca="false">IF(R438="","",(SUM(S438:U438)+W438))</f>
        <v>#REF!</v>
      </c>
      <c r="W438" s="1" t="e">
        <f aca="false">IF(#REF!&lt;&gt;#REF!,COUNTIFS($K$112:$K$1378,"up",#REF!,#REF!),"")</f>
        <v>#REF!</v>
      </c>
      <c r="X438" s="1" t="e">
        <f aca="false">IF(#REF!&lt;&gt;#REF!,COUNTIFS($K$112:$K$1378,"SRS",#REF!,#REF!),"")</f>
        <v>#REF!</v>
      </c>
      <c r="Y438" s="1" t="e">
        <f aca="false">IF(R438&lt;&gt;"",IF(R438=1,"",COUNTIFS($O$112:$O$1378,"&gt;40",#REF!,#REF!)),"")</f>
        <v>#REF!</v>
      </c>
    </row>
    <row r="439" customFormat="false" ht="15.75" hidden="false" customHeight="false" outlineLevel="0" collapsed="false">
      <c r="A439" s="1" t="n">
        <f aca="false">I439+(H439*60)+(G439*3600)</f>
        <v>72386</v>
      </c>
      <c r="B439" s="2" t="str">
        <f aca="false">CONCATENATE(D439,E439,F439,G439,H439,I439)</f>
        <v>2017111420626</v>
      </c>
      <c r="C439" s="1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1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1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1" t="e">
        <f aca="false">IF(#REF!&lt;&gt;#REF!,COUNTIFS($K$112:$K$1378,$K$112,#REF!,#REF!),"")</f>
        <v>#REF!</v>
      </c>
      <c r="S439" s="1" t="e">
        <f aca="false">IF(AND(#REF!&lt;&gt;#REF!,#REF!=#REF!,M439="positive",M440="negative"),1,"")</f>
        <v>#REF!</v>
      </c>
      <c r="T439" s="1" t="e">
        <f aca="false">IF(AND(#REF!=#REF!,K:K="stroke",M:M="positive",S439&lt;&gt;"1"),1,"")</f>
        <v>#REF!</v>
      </c>
      <c r="U439" s="1" t="e">
        <f aca="false">IF((AND(R439&lt;&gt;"",W439&lt;&gt;1,K:K="stroke",M:M="negative",#REF!=#REF!)),IF(W439&lt;&gt;0,"",1),"")</f>
        <v>#REF!</v>
      </c>
      <c r="V439" s="1" t="e">
        <f aca="false">IF(R439="","",(SUM(S439:U439)+W439))</f>
        <v>#REF!</v>
      </c>
      <c r="W439" s="1" t="e">
        <f aca="false">IF(#REF!&lt;&gt;#REF!,COUNTIFS($K$112:$K$1378,"up",#REF!,#REF!),"")</f>
        <v>#REF!</v>
      </c>
      <c r="X439" s="1" t="e">
        <f aca="false">IF(#REF!&lt;&gt;#REF!,COUNTIFS($K$112:$K$1378,"SRS",#REF!,#REF!),"")</f>
        <v>#REF!</v>
      </c>
      <c r="Y439" s="1" t="e">
        <f aca="false">IF(R439&lt;&gt;"",IF(R439=1,"",COUNTIFS($O$112:$O$1378,"&gt;40",#REF!,#REF!)),"")</f>
        <v>#REF!</v>
      </c>
    </row>
    <row r="440" customFormat="false" ht="15.75" hidden="false" customHeight="false" outlineLevel="0" collapsed="false">
      <c r="A440" s="1" t="n">
        <f aca="false">I440+(H440*60)+(G440*3600)</f>
        <v>72386</v>
      </c>
      <c r="B440" s="2" t="str">
        <f aca="false">CONCATENATE(D440,E440,F440,G440,H440,I440)</f>
        <v>2017111420626</v>
      </c>
      <c r="C440" s="1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1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1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1" t="e">
        <f aca="false">IF(#REF!&lt;&gt;#REF!,COUNTIFS($K$112:$K$1378,$K$112,#REF!,#REF!),"")</f>
        <v>#REF!</v>
      </c>
      <c r="S440" s="1" t="e">
        <f aca="false">IF(AND(#REF!&lt;&gt;#REF!,#REF!=#REF!,M440="positive",M441="negative"),1,"")</f>
        <v>#REF!</v>
      </c>
      <c r="T440" s="1" t="e">
        <f aca="false">IF(AND(#REF!=#REF!,K:K="stroke",M:M="positive",S440&lt;&gt;"1"),1,"")</f>
        <v>#REF!</v>
      </c>
      <c r="U440" s="1" t="e">
        <f aca="false">IF((AND(R440&lt;&gt;"",W440&lt;&gt;1,K:K="stroke",M:M="negative",#REF!=#REF!)),IF(W440&lt;&gt;0,"",1),"")</f>
        <v>#REF!</v>
      </c>
      <c r="V440" s="1" t="e">
        <f aca="false">IF(R440="","",(SUM(S440:U440)+W440))</f>
        <v>#REF!</v>
      </c>
      <c r="W440" s="1" t="e">
        <f aca="false">IF(#REF!&lt;&gt;#REF!,COUNTIFS($K$112:$K$1378,"up",#REF!,#REF!),"")</f>
        <v>#REF!</v>
      </c>
      <c r="X440" s="1" t="e">
        <f aca="false">IF(#REF!&lt;&gt;#REF!,COUNTIFS($K$112:$K$1378,"SRS",#REF!,#REF!),"")</f>
        <v>#REF!</v>
      </c>
      <c r="Y440" s="1" t="e">
        <f aca="false">IF(R440&lt;&gt;"",IF(R440=1,"",COUNTIFS($O$112:$O$1378,"&gt;40",#REF!,#REF!)),"")</f>
        <v>#REF!</v>
      </c>
    </row>
    <row r="441" customFormat="false" ht="15.75" hidden="false" customHeight="false" outlineLevel="0" collapsed="false">
      <c r="A441" s="1" t="n">
        <f aca="false">I441+(H441*60)+(G441*3600)</f>
        <v>72386</v>
      </c>
      <c r="B441" s="2" t="str">
        <f aca="false">CONCATENATE(D441,E441,F441,G441,H441,I441)</f>
        <v>2017111420626</v>
      </c>
      <c r="C441" s="1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1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1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1" t="e">
        <f aca="false">IF(#REF!&lt;&gt;#REF!,COUNTIFS($K$112:$K$1378,$K$112,#REF!,#REF!),"")</f>
        <v>#REF!</v>
      </c>
      <c r="S441" s="1" t="e">
        <f aca="false">IF(AND(#REF!&lt;&gt;#REF!,#REF!=#REF!,M441="positive",M442="negative"),1,"")</f>
        <v>#REF!</v>
      </c>
      <c r="T441" s="1" t="e">
        <f aca="false">IF(AND(#REF!=#REF!,K:K="stroke",M:M="positive",S441&lt;&gt;"1"),1,"")</f>
        <v>#REF!</v>
      </c>
      <c r="U441" s="1" t="e">
        <f aca="false">IF((AND(R441&lt;&gt;"",W441&lt;&gt;1,K:K="stroke",M:M="negative",#REF!=#REF!)),IF(W441&lt;&gt;0,"",1),"")</f>
        <v>#REF!</v>
      </c>
      <c r="V441" s="1" t="e">
        <f aca="false">IF(R441="","",(SUM(S441:U441)+W441))</f>
        <v>#REF!</v>
      </c>
      <c r="W441" s="1" t="e">
        <f aca="false">IF(#REF!&lt;&gt;#REF!,COUNTIFS($K$112:$K$1378,"up",#REF!,#REF!),"")</f>
        <v>#REF!</v>
      </c>
      <c r="X441" s="1" t="e">
        <f aca="false">IF(#REF!&lt;&gt;#REF!,COUNTIFS($K$112:$K$1378,"SRS",#REF!,#REF!),"")</f>
        <v>#REF!</v>
      </c>
      <c r="Y441" s="1" t="e">
        <f aca="false">IF(R441&lt;&gt;"",IF(R441=1,"",COUNTIFS($O$112:$O$1378,"&gt;40",#REF!,#REF!)),"")</f>
        <v>#REF!</v>
      </c>
    </row>
    <row r="442" customFormat="false" ht="15.75" hidden="false" customHeight="false" outlineLevel="0" collapsed="false">
      <c r="A442" s="1" t="n">
        <f aca="false">I442+(H442*60)+(G442*3600)</f>
        <v>72386</v>
      </c>
      <c r="B442" s="2" t="str">
        <f aca="false">CONCATENATE(D442,E442,F442,G442,H442,I442)</f>
        <v>2017111420626</v>
      </c>
      <c r="C442" s="1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1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1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1" t="e">
        <f aca="false">IF(#REF!&lt;&gt;#REF!,COUNTIFS($K$112:$K$1378,$K$112,#REF!,#REF!),"")</f>
        <v>#REF!</v>
      </c>
      <c r="S442" s="1" t="e">
        <f aca="false">IF(AND(#REF!&lt;&gt;#REF!,#REF!=#REF!,M442="positive",M443="negative"),1,"")</f>
        <v>#REF!</v>
      </c>
      <c r="T442" s="1" t="e">
        <f aca="false">IF(AND(#REF!=#REF!,K:K="stroke",M:M="positive",S442&lt;&gt;"1"),1,"")</f>
        <v>#REF!</v>
      </c>
      <c r="U442" s="1" t="e">
        <f aca="false">IF((AND(R442&lt;&gt;"",W442&lt;&gt;1,K:K="stroke",M:M="negative",#REF!=#REF!)),IF(W442&lt;&gt;0,"",1),"")</f>
        <v>#REF!</v>
      </c>
      <c r="V442" s="1" t="e">
        <f aca="false">IF(R442="","",(SUM(S442:U442)+W442))</f>
        <v>#REF!</v>
      </c>
      <c r="W442" s="1" t="e">
        <f aca="false">IF(#REF!&lt;&gt;#REF!,COUNTIFS($K$112:$K$1378,"up",#REF!,#REF!),"")</f>
        <v>#REF!</v>
      </c>
      <c r="X442" s="1" t="e">
        <f aca="false">IF(#REF!&lt;&gt;#REF!,COUNTIFS($K$112:$K$1378,"SRS",#REF!,#REF!),"")</f>
        <v>#REF!</v>
      </c>
      <c r="Y442" s="1" t="e">
        <f aca="false">IF(R442&lt;&gt;"",IF(R442=1,"",COUNTIFS($O$112:$O$1378,"&gt;40",#REF!,#REF!)),"")</f>
        <v>#REF!</v>
      </c>
    </row>
    <row r="443" customFormat="false" ht="15.75" hidden="false" customHeight="false" outlineLevel="0" collapsed="false">
      <c r="A443" s="1" t="n">
        <f aca="false">I443+(H443*60)+(G443*3600)</f>
        <v>72386</v>
      </c>
      <c r="B443" s="2" t="str">
        <f aca="false">CONCATENATE(D443,E443,F443,G443,H443,I443)</f>
        <v>2017111420626</v>
      </c>
      <c r="C443" s="1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1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1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1" t="e">
        <f aca="false">IF(#REF!&lt;&gt;#REF!,COUNTIFS($K$112:$K$1378,$K$112,#REF!,#REF!),"")</f>
        <v>#REF!</v>
      </c>
      <c r="S443" s="1" t="e">
        <f aca="false">IF(AND(#REF!&lt;&gt;#REF!,#REF!=#REF!,M443="positive",M444="negative"),1,"")</f>
        <v>#REF!</v>
      </c>
      <c r="T443" s="1" t="e">
        <f aca="false">IF(AND(#REF!=#REF!,K:K="stroke",M:M="positive",S443&lt;&gt;"1"),1,"")</f>
        <v>#REF!</v>
      </c>
      <c r="U443" s="1" t="e">
        <f aca="false">IF((AND(R443&lt;&gt;"",W443&lt;&gt;1,K:K="stroke",M:M="negative",#REF!=#REF!)),IF(W443&lt;&gt;0,"",1),"")</f>
        <v>#REF!</v>
      </c>
      <c r="V443" s="1" t="e">
        <f aca="false">IF(R443="","",(SUM(S443:U443)+W443))</f>
        <v>#REF!</v>
      </c>
      <c r="W443" s="1" t="e">
        <f aca="false">IF(#REF!&lt;&gt;#REF!,COUNTIFS($K$112:$K$1378,"up",#REF!,#REF!),"")</f>
        <v>#REF!</v>
      </c>
      <c r="X443" s="1" t="e">
        <f aca="false">IF(#REF!&lt;&gt;#REF!,COUNTIFS($K$112:$K$1378,"SRS",#REF!,#REF!),"")</f>
        <v>#REF!</v>
      </c>
      <c r="Y443" s="1" t="e">
        <f aca="false">IF(R443&lt;&gt;"",IF(R443=1,"",COUNTIFS($O$112:$O$1378,"&gt;40",#REF!,#REF!)),"")</f>
        <v>#REF!</v>
      </c>
    </row>
    <row r="444" customFormat="false" ht="15.75" hidden="false" customHeight="false" outlineLevel="0" collapsed="false">
      <c r="A444" s="1" t="n">
        <f aca="false">I444+(H444*60)+(G444*3600)</f>
        <v>72386</v>
      </c>
      <c r="B444" s="2" t="str">
        <f aca="false">CONCATENATE(D444,E444,F444,G444,H444,I444)</f>
        <v>2017111420626</v>
      </c>
      <c r="C444" s="1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1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1" t="e">
        <f aca="false">IF(#REF!&lt;&gt;#REF!,COUNTIFS($K$112:$K$1378,$K$112,#REF!,#REF!),"")</f>
        <v>#REF!</v>
      </c>
      <c r="S444" s="1" t="e">
        <f aca="false">IF(AND(#REF!&lt;&gt;#REF!,#REF!=#REF!,M444="positive",M445="negative"),1,"")</f>
        <v>#REF!</v>
      </c>
      <c r="T444" s="1" t="e">
        <f aca="false">IF(AND(#REF!=#REF!,K:K="stroke",M:M="positive",S444&lt;&gt;"1"),1,"")</f>
        <v>#REF!</v>
      </c>
      <c r="U444" s="1" t="e">
        <f aca="false">IF((AND(R444&lt;&gt;"",W444&lt;&gt;1,K:K="stroke",M:M="negative",#REF!=#REF!)),IF(W444&lt;&gt;0,"",1),"")</f>
        <v>#REF!</v>
      </c>
      <c r="V444" s="1" t="e">
        <f aca="false">IF(R444="","",(SUM(S444:U444)+W444))</f>
        <v>#REF!</v>
      </c>
      <c r="W444" s="1" t="e">
        <f aca="false">IF(#REF!&lt;&gt;#REF!,COUNTIFS($K$112:$K$1378,"up",#REF!,#REF!),"")</f>
        <v>#REF!</v>
      </c>
      <c r="X444" s="1" t="e">
        <f aca="false">IF(#REF!&lt;&gt;#REF!,COUNTIFS($K$112:$K$1378,"SRS",#REF!,#REF!),"")</f>
        <v>#REF!</v>
      </c>
      <c r="Y444" s="1" t="e">
        <f aca="false">IF(R444&lt;&gt;"",IF(R444=1,"",COUNTIFS($O$112:$O$1378,"&gt;40",#REF!,#REF!)),"")</f>
        <v>#REF!</v>
      </c>
    </row>
    <row r="445" customFormat="false" ht="15.7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.7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.75" hidden="false" customHeight="false" outlineLevel="0" collapsed="false">
      <c r="A447" s="1" t="n">
        <f aca="false">I447+(H447*60)+(G447*3600)</f>
        <v>72829</v>
      </c>
      <c r="B447" s="2" t="str">
        <f aca="false">CONCATENATE(D447,E447,F447,G447,H447,I447)</f>
        <v>20171114201349</v>
      </c>
      <c r="C447" s="1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1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1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1" t="e">
        <f aca="false">IF(#REF!&lt;&gt;#REF!,COUNTIFS($K$112:$K$1378,$K$112,#REF!,#REF!),"")</f>
        <v>#REF!</v>
      </c>
      <c r="S447" s="1" t="e">
        <f aca="false">IF(AND(#REF!&lt;&gt;#REF!,#REF!=#REF!,M447="positive",M448="negative"),1,"")</f>
        <v>#REF!</v>
      </c>
      <c r="T447" s="1" t="e">
        <f aca="false">IF(AND(#REF!=#REF!,K:K="stroke",M:M="positive",S447&lt;&gt;"1"),1,"")</f>
        <v>#REF!</v>
      </c>
      <c r="U447" s="1" t="e">
        <f aca="false">IF((AND(R447&lt;&gt;"",W447&lt;&gt;1,K:K="stroke",M:M="negative",#REF!=#REF!)),IF(W447&lt;&gt;0,"",1),"")</f>
        <v>#REF!</v>
      </c>
      <c r="V447" s="1" t="e">
        <f aca="false">IF(R447="","",(SUM(S447:U447)+W447))</f>
        <v>#REF!</v>
      </c>
      <c r="W447" s="1" t="e">
        <f aca="false">IF(#REF!&lt;&gt;#REF!,COUNTIFS($K$112:$K$1378,"up",#REF!,#REF!),"")</f>
        <v>#REF!</v>
      </c>
      <c r="X447" s="1" t="e">
        <f aca="false">IF(#REF!&lt;&gt;#REF!,COUNTIFS($K$112:$K$1378,"SRS",#REF!,#REF!),"")</f>
        <v>#REF!</v>
      </c>
      <c r="Y447" s="1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.75" hidden="false" customHeight="false" outlineLevel="0" collapsed="false">
      <c r="A448" s="1" t="n">
        <f aca="false">I448+(H448*60)+(G448*3600)</f>
        <v>72829</v>
      </c>
      <c r="B448" s="2" t="str">
        <f aca="false">CONCATENATE(D448,E448,F448,G448,H448,I448)</f>
        <v>20171114201349</v>
      </c>
      <c r="C448" s="1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1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1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1" t="e">
        <f aca="false">IF(#REF!&lt;&gt;#REF!,COUNTIFS($K$112:$K$1378,$K$112,#REF!,#REF!),"")</f>
        <v>#REF!</v>
      </c>
      <c r="S448" s="1" t="e">
        <f aca="false">IF(AND(#REF!&lt;&gt;#REF!,#REF!=#REF!,M448="positive",M449="negative"),1,"")</f>
        <v>#REF!</v>
      </c>
      <c r="T448" s="1" t="e">
        <f aca="false">IF(AND(#REF!=#REF!,K:K="stroke",M:M="positive",S448&lt;&gt;"1"),1,"")</f>
        <v>#REF!</v>
      </c>
      <c r="U448" s="1" t="e">
        <f aca="false">IF((AND(R448&lt;&gt;"",W448&lt;&gt;1,K:K="stroke",M:M="negative",#REF!=#REF!)),IF(W448&lt;&gt;0,"",1),"")</f>
        <v>#REF!</v>
      </c>
      <c r="V448" s="1" t="e">
        <f aca="false">IF(R448="","",(SUM(S448:U448)+W448))</f>
        <v>#REF!</v>
      </c>
      <c r="W448" s="1" t="e">
        <f aca="false">IF(#REF!&lt;&gt;#REF!,COUNTIFS($K$112:$K$1378,"up",#REF!,#REF!),"")</f>
        <v>#REF!</v>
      </c>
      <c r="X448" s="1" t="e">
        <f aca="false">IF(#REF!&lt;&gt;#REF!,COUNTIFS($K$112:$K$1378,"SRS",#REF!,#REF!),"")</f>
        <v>#REF!</v>
      </c>
      <c r="Y448" s="1" t="e">
        <f aca="false">IF(R448&lt;&gt;"",IF(R448=1,"",COUNTIFS($O$112:$O$1378,"&gt;40",#REF!,#REF!)),"")</f>
        <v>#REF!</v>
      </c>
    </row>
    <row r="449" s="5" customFormat="true" ht="15.75" hidden="false" customHeight="false" outlineLevel="0" collapsed="false">
      <c r="A449" s="1" t="n">
        <f aca="false">I449+(H449*60)+(G449*3600)</f>
        <v>72829</v>
      </c>
      <c r="B449" s="2" t="str">
        <f aca="false">CONCATENATE(D449,E449,F449,G449,H449,I449)</f>
        <v>20171114201349</v>
      </c>
      <c r="C449" s="1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1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1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1" t="e">
        <f aca="false">IF(#REF!&lt;&gt;#REF!,COUNTIFS($K$112:$K$1378,$K$112,#REF!,#REF!),"")</f>
        <v>#REF!</v>
      </c>
      <c r="S449" s="1" t="e">
        <f aca="false">IF(AND(#REF!&lt;&gt;#REF!,#REF!=#REF!,M449="positive",M450="negative"),1,"")</f>
        <v>#REF!</v>
      </c>
      <c r="T449" s="1" t="e">
        <f aca="false">IF(AND(#REF!=#REF!,K:K="stroke",M:M="positive",S449&lt;&gt;"1"),1,"")</f>
        <v>#REF!</v>
      </c>
      <c r="U449" s="1" t="e">
        <f aca="false">IF((AND(R449&lt;&gt;"",W449&lt;&gt;1,K:K="stroke",M:M="negative",#REF!=#REF!)),IF(W449&lt;&gt;0,"",1),"")</f>
        <v>#REF!</v>
      </c>
      <c r="V449" s="1" t="e">
        <f aca="false">IF(R449="","",(SUM(S449:U449)+W449))</f>
        <v>#REF!</v>
      </c>
      <c r="W449" s="1" t="e">
        <f aca="false">IF(#REF!&lt;&gt;#REF!,COUNTIFS($K$112:$K$1378,"up",#REF!,#REF!),"")</f>
        <v>#REF!</v>
      </c>
      <c r="X449" s="1" t="e">
        <f aca="false">IF(#REF!&lt;&gt;#REF!,COUNTIFS($K$112:$K$1378,"SRS",#REF!,#REF!),"")</f>
        <v>#REF!</v>
      </c>
      <c r="Y449" s="1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.75" hidden="false" customHeight="false" outlineLevel="0" collapsed="false">
      <c r="A450" s="1" t="n">
        <f aca="false">I450+(H450*60)+(G450*3600)</f>
        <v>72829</v>
      </c>
      <c r="B450" s="2" t="str">
        <f aca="false">CONCATENATE(D450,E450,F450,G450,H450,I450)</f>
        <v>20171114201349</v>
      </c>
      <c r="C450" s="1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1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1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1" t="e">
        <f aca="false">IF(#REF!&lt;&gt;#REF!,COUNTIFS($K$112:$K$1378,$K$112,#REF!,#REF!),"")</f>
        <v>#REF!</v>
      </c>
      <c r="S450" s="1" t="e">
        <f aca="false">IF(AND(#REF!&lt;&gt;#REF!,#REF!=#REF!,M450="positive",M451="negative"),1,"")</f>
        <v>#REF!</v>
      </c>
      <c r="T450" s="1" t="e">
        <f aca="false">IF(AND(#REF!=#REF!,K:K="stroke",M:M="positive",S450&lt;&gt;"1"),1,"")</f>
        <v>#REF!</v>
      </c>
      <c r="U450" s="1" t="e">
        <f aca="false">IF((AND(R450&lt;&gt;"",W450&lt;&gt;1,K:K="stroke",M:M="negative",#REF!=#REF!)),IF(W450&lt;&gt;0,"",1),"")</f>
        <v>#REF!</v>
      </c>
      <c r="V450" s="1" t="e">
        <f aca="false">IF(R450="","",(SUM(S450:U450)+W450))</f>
        <v>#REF!</v>
      </c>
      <c r="W450" s="1" t="e">
        <f aca="false">IF(#REF!&lt;&gt;#REF!,COUNTIFS($K$112:$K$1378,"up",#REF!,#REF!),"")</f>
        <v>#REF!</v>
      </c>
      <c r="X450" s="1" t="e">
        <f aca="false">IF(#REF!&lt;&gt;#REF!,COUNTIFS($K$112:$K$1378,"SRS",#REF!,#REF!),"")</f>
        <v>#REF!</v>
      </c>
      <c r="Y450" s="1" t="e">
        <f aca="false">IF(R450&lt;&gt;"",IF(R450=1,"",COUNTIFS($O$112:$O$1378,"&gt;40",#REF!,#REF!)),"")</f>
        <v>#REF!</v>
      </c>
    </row>
    <row r="451" customFormat="false" ht="15.75" hidden="false" customHeight="false" outlineLevel="0" collapsed="false">
      <c r="A451" s="1" t="n">
        <f aca="false">I451+(H451*60)+(G451*3600)</f>
        <v>72829</v>
      </c>
      <c r="B451" s="2" t="str">
        <f aca="false">CONCATENATE(D451,E451,F451,G451,H451,I451)</f>
        <v>20171114201349</v>
      </c>
      <c r="C451" s="1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1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1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1" t="e">
        <f aca="false">IF(#REF!&lt;&gt;#REF!,COUNTIFS($K$112:$K$1378,$K$112,#REF!,#REF!),"")</f>
        <v>#REF!</v>
      </c>
      <c r="S451" s="1" t="e">
        <f aca="false">IF(AND(#REF!&lt;&gt;#REF!,#REF!=#REF!,M451="positive",M452="negative"),1,"")</f>
        <v>#REF!</v>
      </c>
      <c r="T451" s="1" t="e">
        <f aca="false">IF(AND(#REF!=#REF!,K:K="stroke",M:M="positive",S451&lt;&gt;"1"),1,"")</f>
        <v>#REF!</v>
      </c>
      <c r="U451" s="1" t="e">
        <f aca="false">IF((AND(R451&lt;&gt;"",W451&lt;&gt;1,K:K="stroke",M:M="negative",#REF!=#REF!)),IF(W451&lt;&gt;0,"",1),"")</f>
        <v>#REF!</v>
      </c>
      <c r="V451" s="1" t="e">
        <f aca="false">IF(R451="","",(SUM(S451:U451)+W451))</f>
        <v>#REF!</v>
      </c>
      <c r="W451" s="1" t="e">
        <f aca="false">IF(#REF!&lt;&gt;#REF!,COUNTIFS($K$112:$K$1378,"up",#REF!,#REF!),"")</f>
        <v>#REF!</v>
      </c>
      <c r="X451" s="1" t="e">
        <f aca="false">IF(#REF!&lt;&gt;#REF!,COUNTIFS($K$112:$K$1378,"SRS",#REF!,#REF!),"")</f>
        <v>#REF!</v>
      </c>
      <c r="Y451" s="1" t="e">
        <f aca="false">IF(R451&lt;&gt;"",IF(R451=1,"",COUNTIFS($O$112:$O$1378,"&gt;40",#REF!,#REF!)),"")</f>
        <v>#REF!</v>
      </c>
    </row>
    <row r="452" customFormat="false" ht="15.75" hidden="false" customHeight="false" outlineLevel="0" collapsed="false">
      <c r="A452" s="1" t="n">
        <f aca="false">I452+(H452*60)+(G452*3600)</f>
        <v>72829</v>
      </c>
      <c r="B452" s="2" t="str">
        <f aca="false">CONCATENATE(D452,E452,F452,G452,H452,I452)</f>
        <v>20171114201349</v>
      </c>
      <c r="C452" s="1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1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1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1" t="e">
        <f aca="false">IF(#REF!&lt;&gt;#REF!,COUNTIFS($K$112:$K$1378,$K$112,#REF!,#REF!),"")</f>
        <v>#REF!</v>
      </c>
      <c r="S452" s="1" t="e">
        <f aca="false">IF(AND(#REF!&lt;&gt;#REF!,#REF!=#REF!,M452="positive",M453="negative"),1,"")</f>
        <v>#REF!</v>
      </c>
      <c r="T452" s="1" t="e">
        <f aca="false">IF(AND(#REF!=#REF!,K:K="stroke",M:M="positive",S452&lt;&gt;"1"),1,"")</f>
        <v>#REF!</v>
      </c>
      <c r="U452" s="1" t="e">
        <f aca="false">IF((AND(R452&lt;&gt;"",W452&lt;&gt;1,K:K="stroke",M:M="negative",#REF!=#REF!)),IF(W452&lt;&gt;0,"",1),"")</f>
        <v>#REF!</v>
      </c>
      <c r="V452" s="1" t="e">
        <f aca="false">IF(R452="","",(SUM(S452:U452)+W452))</f>
        <v>#REF!</v>
      </c>
      <c r="W452" s="1" t="e">
        <f aca="false">IF(#REF!&lt;&gt;#REF!,COUNTIFS($K$112:$K$1378,"up",#REF!,#REF!),"")</f>
        <v>#REF!</v>
      </c>
      <c r="X452" s="1" t="e">
        <f aca="false">IF(#REF!&lt;&gt;#REF!,COUNTIFS($K$112:$K$1378,"SRS",#REF!,#REF!),"")</f>
        <v>#REF!</v>
      </c>
      <c r="Y452" s="1" t="e">
        <f aca="false">IF(R452&lt;&gt;"",IF(R452=1,"",COUNTIFS($O$112:$O$1378,"&gt;40",#REF!,#REF!)),"")</f>
        <v>#REF!</v>
      </c>
    </row>
    <row r="453" customFormat="false" ht="15.75" hidden="false" customHeight="false" outlineLevel="0" collapsed="false">
      <c r="A453" s="1" t="n">
        <f aca="false">I453+(H453*60)+(G453*3600)</f>
        <v>72829</v>
      </c>
      <c r="B453" s="2" t="str">
        <f aca="false">CONCATENATE(D453,E453,F453,G453,H453,I453)</f>
        <v>20171114201349</v>
      </c>
      <c r="C453" s="1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1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1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1" t="e">
        <f aca="false">IF(#REF!&lt;&gt;#REF!,COUNTIFS($K$112:$K$1378,$K$112,#REF!,#REF!),"")</f>
        <v>#REF!</v>
      </c>
      <c r="S453" s="1" t="e">
        <f aca="false">IF(AND(#REF!&lt;&gt;#REF!,#REF!=#REF!,M453="positive",M454="negative"),1,"")</f>
        <v>#REF!</v>
      </c>
      <c r="T453" s="1" t="e">
        <f aca="false">IF(AND(#REF!=#REF!,K:K="stroke",M:M="positive",S453&lt;&gt;"1"),1,"")</f>
        <v>#REF!</v>
      </c>
      <c r="U453" s="1" t="e">
        <f aca="false">IF((AND(R453&lt;&gt;"",W453&lt;&gt;1,K:K="stroke",M:M="negative",#REF!=#REF!)),IF(W453&lt;&gt;0,"",1),"")</f>
        <v>#REF!</v>
      </c>
      <c r="V453" s="1" t="e">
        <f aca="false">IF(R453="","",(SUM(S453:U453)+W453))</f>
        <v>#REF!</v>
      </c>
      <c r="W453" s="1" t="e">
        <f aca="false">IF(#REF!&lt;&gt;#REF!,COUNTIFS($K$112:$K$1378,"up",#REF!,#REF!),"")</f>
        <v>#REF!</v>
      </c>
      <c r="X453" s="1" t="e">
        <f aca="false">IF(#REF!&lt;&gt;#REF!,COUNTIFS($K$112:$K$1378,"SRS",#REF!,#REF!),"")</f>
        <v>#REF!</v>
      </c>
      <c r="Y453" s="1" t="e">
        <f aca="false">IF(R453&lt;&gt;"",IF(R453=1,"",COUNTIFS($O$112:$O$1378,"&gt;40",#REF!,#REF!)),"")</f>
        <v>#REF!</v>
      </c>
    </row>
    <row r="454" customFormat="false" ht="15.75" hidden="false" customHeight="false" outlineLevel="0" collapsed="false">
      <c r="A454" s="1" t="n">
        <f aca="false">I454+(H454*60)+(G454*3600)</f>
        <v>72829</v>
      </c>
      <c r="B454" s="2" t="str">
        <f aca="false">CONCATENATE(D454,E454,F454,G454,H454,I454)</f>
        <v>20171114201349</v>
      </c>
      <c r="C454" s="1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1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1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1" t="e">
        <f aca="false">IF(#REF!&lt;&gt;#REF!,COUNTIFS($K$112:$K$1378,$K$112,#REF!,#REF!),"")</f>
        <v>#REF!</v>
      </c>
      <c r="S454" s="1" t="e">
        <f aca="false">IF(AND(#REF!&lt;&gt;#REF!,#REF!=#REF!,M454="positive",M455="negative"),1,"")</f>
        <v>#REF!</v>
      </c>
      <c r="T454" s="1" t="e">
        <f aca="false">IF(AND(#REF!=#REF!,K:K="stroke",M:M="positive",S454&lt;&gt;"1"),1,"")</f>
        <v>#REF!</v>
      </c>
      <c r="U454" s="1" t="e">
        <f aca="false">IF((AND(R454&lt;&gt;"",W454&lt;&gt;1,K:K="stroke",M:M="negative",#REF!=#REF!)),IF(W454&lt;&gt;0,"",1),"")</f>
        <v>#REF!</v>
      </c>
      <c r="V454" s="1" t="e">
        <f aca="false">IF(R454="","",(SUM(S454:U454)+W454))</f>
        <v>#REF!</v>
      </c>
      <c r="W454" s="1" t="e">
        <f aca="false">IF(#REF!&lt;&gt;#REF!,COUNTIFS($K$112:$K$1378,"up",#REF!,#REF!),"")</f>
        <v>#REF!</v>
      </c>
      <c r="X454" s="1" t="e">
        <f aca="false">IF(#REF!&lt;&gt;#REF!,COUNTIFS($K$112:$K$1378,"SRS",#REF!,#REF!),"")</f>
        <v>#REF!</v>
      </c>
      <c r="Y454" s="1" t="e">
        <f aca="false">IF(R454&lt;&gt;"",IF(R454=1,"",COUNTIFS($O$112:$O$1378,"&gt;40",#REF!,#REF!)),"")</f>
        <v>#REF!</v>
      </c>
    </row>
    <row r="455" customFormat="false" ht="15.75" hidden="false" customHeight="false" outlineLevel="0" collapsed="false">
      <c r="A455" s="1" t="n">
        <f aca="false">I455+(H455*60)+(G455*3600)</f>
        <v>72829</v>
      </c>
      <c r="B455" s="2" t="str">
        <f aca="false">CONCATENATE(D455,E455,F455,G455,H455,I455)</f>
        <v>20171114201349</v>
      </c>
      <c r="C455" s="1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1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1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1" t="e">
        <f aca="false">IF(#REF!&lt;&gt;#REF!,COUNTIFS($K$112:$K$1378,$K$112,#REF!,#REF!),"")</f>
        <v>#REF!</v>
      </c>
      <c r="S455" s="1" t="e">
        <f aca="false">IF(AND(#REF!&lt;&gt;#REF!,#REF!=#REF!,M455="positive",M456="negative"),1,"")</f>
        <v>#REF!</v>
      </c>
      <c r="T455" s="1" t="e">
        <f aca="false">IF(AND(#REF!=#REF!,K:K="stroke",M:M="positive",S455&lt;&gt;"1"),1,"")</f>
        <v>#REF!</v>
      </c>
      <c r="U455" s="1" t="e">
        <f aca="false">IF((AND(R455&lt;&gt;"",W455&lt;&gt;1,K:K="stroke",M:M="negative",#REF!=#REF!)),IF(W455&lt;&gt;0,"",1),"")</f>
        <v>#REF!</v>
      </c>
      <c r="V455" s="1" t="e">
        <f aca="false">IF(R455="","",(SUM(S455:U455)+W455))</f>
        <v>#REF!</v>
      </c>
      <c r="W455" s="1" t="e">
        <f aca="false">IF(#REF!&lt;&gt;#REF!,COUNTIFS($K$112:$K$1378,"up",#REF!,#REF!),"")</f>
        <v>#REF!</v>
      </c>
      <c r="X455" s="1" t="e">
        <f aca="false">IF(#REF!&lt;&gt;#REF!,COUNTIFS($K$112:$K$1378,"SRS",#REF!,#REF!),"")</f>
        <v>#REF!</v>
      </c>
      <c r="Y455" s="1" t="e">
        <f aca="false">IF(R455&lt;&gt;"",IF(R455=1,"",COUNTIFS($O$112:$O$1378,"&gt;40",#REF!,#REF!)),"")</f>
        <v>#REF!</v>
      </c>
    </row>
    <row r="456" customFormat="false" ht="15.75" hidden="false" customHeight="false" outlineLevel="0" collapsed="false">
      <c r="A456" s="1" t="n">
        <f aca="false">I456+(H456*60)+(G456*3600)</f>
        <v>72829</v>
      </c>
      <c r="B456" s="2" t="str">
        <f aca="false">CONCATENATE(D456,E456,F456,G456,H456,I456)</f>
        <v>20171114201349</v>
      </c>
      <c r="C456" s="1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1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1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1" t="e">
        <f aca="false">IF(#REF!&lt;&gt;#REF!,COUNTIFS($K$112:$K$1378,$K$112,#REF!,#REF!),"")</f>
        <v>#REF!</v>
      </c>
      <c r="S456" s="1" t="e">
        <f aca="false">IF(AND(#REF!&lt;&gt;#REF!,#REF!=#REF!,M456="positive",M457="negative"),1,"")</f>
        <v>#REF!</v>
      </c>
      <c r="T456" s="1" t="e">
        <f aca="false">IF(AND(#REF!=#REF!,K:K="stroke",M:M="positive",S456&lt;&gt;"1"),1,"")</f>
        <v>#REF!</v>
      </c>
      <c r="U456" s="1" t="e">
        <f aca="false">IF((AND(R456&lt;&gt;"",W456&lt;&gt;1,K:K="stroke",M:M="negative",#REF!=#REF!)),IF(W456&lt;&gt;0,"",1),"")</f>
        <v>#REF!</v>
      </c>
      <c r="V456" s="1" t="e">
        <f aca="false">IF(R456="","",(SUM(S456:U456)+W456))</f>
        <v>#REF!</v>
      </c>
      <c r="W456" s="1" t="e">
        <f aca="false">IF(#REF!&lt;&gt;#REF!,COUNTIFS($K$112:$K$1378,"up",#REF!,#REF!),"")</f>
        <v>#REF!</v>
      </c>
      <c r="X456" s="1" t="e">
        <f aca="false">IF(#REF!&lt;&gt;#REF!,COUNTIFS($K$112:$K$1378,"SRS",#REF!,#REF!),"")</f>
        <v>#REF!</v>
      </c>
      <c r="Y456" s="1" t="e">
        <f aca="false">IF(R456&lt;&gt;"",IF(R456=1,"",COUNTIFS($O$112:$O$1378,"&gt;40",#REF!,#REF!)),"")</f>
        <v>#REF!</v>
      </c>
    </row>
    <row r="457" customFormat="false" ht="15.75" hidden="false" customHeight="false" outlineLevel="0" collapsed="false">
      <c r="A457" s="1" t="n">
        <f aca="false">I457+(H457*60)+(G457*3600)</f>
        <v>72829</v>
      </c>
      <c r="B457" s="2" t="str">
        <f aca="false">CONCATENATE(D457,E457,F457,G457,H457,I457)</f>
        <v>20171114201349</v>
      </c>
      <c r="C457" s="1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1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1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1" t="e">
        <f aca="false">IF(#REF!&lt;&gt;#REF!,COUNTIFS($K$112:$K$1378,$K$112,#REF!,#REF!),"")</f>
        <v>#REF!</v>
      </c>
      <c r="S457" s="1" t="e">
        <f aca="false">IF(AND(#REF!&lt;&gt;#REF!,#REF!=#REF!,M457="positive",M458="negative"),1,"")</f>
        <v>#REF!</v>
      </c>
      <c r="T457" s="1" t="e">
        <f aca="false">IF(AND(#REF!=#REF!,K:K="stroke",M:M="positive",S457&lt;&gt;"1"),1,"")</f>
        <v>#REF!</v>
      </c>
      <c r="U457" s="1" t="e">
        <f aca="false">IF((AND(R457&lt;&gt;"",W457&lt;&gt;1,K:K="stroke",M:M="negative",#REF!=#REF!)),IF(W457&lt;&gt;0,"",1),"")</f>
        <v>#REF!</v>
      </c>
      <c r="V457" s="1" t="e">
        <f aca="false">IF(R457="","",(SUM(S457:U457)+W457))</f>
        <v>#REF!</v>
      </c>
      <c r="W457" s="1" t="e">
        <f aca="false">IF(#REF!&lt;&gt;#REF!,COUNTIFS($K$112:$K$1378,"up",#REF!,#REF!),"")</f>
        <v>#REF!</v>
      </c>
      <c r="X457" s="1" t="e">
        <f aca="false">IF(#REF!&lt;&gt;#REF!,COUNTIFS($K$112:$K$1378,"SRS",#REF!,#REF!),"")</f>
        <v>#REF!</v>
      </c>
      <c r="Y457" s="1" t="e">
        <f aca="false">IF(R457&lt;&gt;"",IF(R457=1,"",COUNTIFS($O$112:$O$1378,"&gt;40",#REF!,#REF!)),"")</f>
        <v>#REF!</v>
      </c>
    </row>
    <row r="458" s="5" customFormat="true" ht="15.75" hidden="false" customHeight="false" outlineLevel="0" collapsed="false">
      <c r="A458" s="1" t="n">
        <f aca="false">I458+(H458*60)+(G458*3600)</f>
        <v>72829</v>
      </c>
      <c r="B458" s="2" t="str">
        <f aca="false">CONCATENATE(D458,E458,F458,G458,H458,I458)</f>
        <v>20171114201349</v>
      </c>
      <c r="C458" s="1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1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1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1" t="e">
        <f aca="false">IF(#REF!&lt;&gt;#REF!,COUNTIFS($K$112:$K$1378,$K$112,#REF!,#REF!),"")</f>
        <v>#REF!</v>
      </c>
      <c r="S458" s="1" t="e">
        <f aca="false">IF(AND(#REF!&lt;&gt;#REF!,#REF!=#REF!,M458="positive",M459="negative"),1,"")</f>
        <v>#REF!</v>
      </c>
      <c r="T458" s="1" t="e">
        <f aca="false">IF(AND(#REF!=#REF!,K:K="stroke",M:M="positive",S458&lt;&gt;"1"),1,"")</f>
        <v>#REF!</v>
      </c>
      <c r="U458" s="1" t="e">
        <f aca="false">IF((AND(R458&lt;&gt;"",W458&lt;&gt;1,K:K="stroke",M:M="negative",#REF!=#REF!)),IF(W458&lt;&gt;0,"",1),"")</f>
        <v>#REF!</v>
      </c>
      <c r="V458" s="1" t="e">
        <f aca="false">IF(R458="","",(SUM(S458:U458)+W458))</f>
        <v>#REF!</v>
      </c>
      <c r="W458" s="1" t="e">
        <f aca="false">IF(#REF!&lt;&gt;#REF!,COUNTIFS($K$112:$K$1378,"up",#REF!,#REF!),"")</f>
        <v>#REF!</v>
      </c>
      <c r="X458" s="1" t="e">
        <f aca="false">IF(#REF!&lt;&gt;#REF!,COUNTIFS($K$112:$K$1378,"SRS",#REF!,#REF!),"")</f>
        <v>#REF!</v>
      </c>
      <c r="Y458" s="1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.75" hidden="false" customHeight="false" outlineLevel="0" collapsed="false">
      <c r="A459" s="1" t="n">
        <f aca="false">I459+(H459*60)+(G459*3600)</f>
        <v>72829</v>
      </c>
      <c r="B459" s="2" t="str">
        <f aca="false">CONCATENATE(D459,E459,F459,G459,H459,I459)</f>
        <v>20171114201349</v>
      </c>
      <c r="C459" s="1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1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1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1" t="e">
        <f aca="false">IF(#REF!&lt;&gt;#REF!,COUNTIFS($K$112:$K$1378,$K$112,#REF!,#REF!),"")</f>
        <v>#REF!</v>
      </c>
      <c r="S459" s="1" t="e">
        <f aca="false">IF(AND(#REF!&lt;&gt;#REF!,#REF!=#REF!,M459="positive",M460="negative"),1,"")</f>
        <v>#REF!</v>
      </c>
      <c r="T459" s="1" t="e">
        <f aca="false">IF(AND(#REF!=#REF!,K:K="stroke",M:M="positive",S459&lt;&gt;"1"),1,"")</f>
        <v>#REF!</v>
      </c>
      <c r="U459" s="1" t="e">
        <f aca="false">IF((AND(R459&lt;&gt;"",W459&lt;&gt;1,K:K="stroke",M:M="negative",#REF!=#REF!)),IF(W459&lt;&gt;0,"",1),"")</f>
        <v>#REF!</v>
      </c>
      <c r="V459" s="1" t="e">
        <f aca="false">IF(R459="","",(SUM(S459:U459)+W459))</f>
        <v>#REF!</v>
      </c>
      <c r="W459" s="1" t="e">
        <f aca="false">IF(#REF!&lt;&gt;#REF!,COUNTIFS($K$112:$K$1378,"up",#REF!,#REF!),"")</f>
        <v>#REF!</v>
      </c>
      <c r="X459" s="1" t="e">
        <f aca="false">IF(#REF!&lt;&gt;#REF!,COUNTIFS($K$112:$K$1378,"SRS",#REF!,#REF!),"")</f>
        <v>#REF!</v>
      </c>
      <c r="Y459" s="1" t="e">
        <f aca="false">IF(R459&lt;&gt;"",IF(R459=1,"",COUNTIFS($O$112:$O$1378,"&gt;40",#REF!,#REF!)),"")</f>
        <v>#REF!</v>
      </c>
    </row>
    <row r="460" customFormat="false" ht="15.75" hidden="false" customHeight="false" outlineLevel="0" collapsed="false">
      <c r="A460" s="1" t="n">
        <f aca="false">I460+(H460*60)+(G460*3600)</f>
        <v>72829</v>
      </c>
      <c r="B460" s="2" t="str">
        <f aca="false">CONCATENATE(D460,E460,F460,G460,H460,I460)</f>
        <v>20171114201349</v>
      </c>
      <c r="C460" s="1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1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1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1" t="e">
        <f aca="false">IF(#REF!&lt;&gt;#REF!,COUNTIFS($K$112:$K$1378,$K$112,#REF!,#REF!),"")</f>
        <v>#REF!</v>
      </c>
      <c r="S460" s="1" t="e">
        <f aca="false">IF(AND(#REF!&lt;&gt;#REF!,#REF!=#REF!,M460="positive",M461="negative"),1,"")</f>
        <v>#REF!</v>
      </c>
      <c r="T460" s="1" t="e">
        <f aca="false">IF(AND(#REF!=#REF!,K:K="stroke",M:M="positive",S460&lt;&gt;"1"),1,"")</f>
        <v>#REF!</v>
      </c>
      <c r="U460" s="1" t="e">
        <f aca="false">IF((AND(R460&lt;&gt;"",W460&lt;&gt;1,K:K="stroke",M:M="negative",#REF!=#REF!)),IF(W460&lt;&gt;0,"",1),"")</f>
        <v>#REF!</v>
      </c>
      <c r="V460" s="1" t="e">
        <f aca="false">IF(R460="","",(SUM(S460:U460)+W460))</f>
        <v>#REF!</v>
      </c>
      <c r="W460" s="1" t="e">
        <f aca="false">IF(#REF!&lt;&gt;#REF!,COUNTIFS($K$112:$K$1378,"up",#REF!,#REF!),"")</f>
        <v>#REF!</v>
      </c>
      <c r="X460" s="1" t="e">
        <f aca="false">IF(#REF!&lt;&gt;#REF!,COUNTIFS($K$112:$K$1378,"SRS",#REF!,#REF!),"")</f>
        <v>#REF!</v>
      </c>
      <c r="Y460" s="1" t="e">
        <f aca="false">IF(R460&lt;&gt;"",IF(R460=1,"",COUNTIFS($O$112:$O$1378,"&gt;40",#REF!,#REF!)),"")</f>
        <v>#REF!</v>
      </c>
    </row>
    <row r="461" customFormat="false" ht="15.75" hidden="false" customHeight="false" outlineLevel="0" collapsed="false">
      <c r="A461" s="1" t="n">
        <f aca="false">I461+(H461*60)+(G461*3600)</f>
        <v>72829</v>
      </c>
      <c r="B461" s="2" t="str">
        <f aca="false">CONCATENATE(D461,E461,F461,G461,H461,I461)</f>
        <v>20171114201349</v>
      </c>
      <c r="C461" s="1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1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1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1" t="e">
        <f aca="false">IF(#REF!&lt;&gt;#REF!,COUNTIFS($K$112:$K$1378,$K$112,#REF!,#REF!),"")</f>
        <v>#REF!</v>
      </c>
      <c r="S461" s="1" t="e">
        <f aca="false">IF(AND(#REF!&lt;&gt;#REF!,#REF!=#REF!,M461="positive",M462="negative"),1,"")</f>
        <v>#REF!</v>
      </c>
      <c r="T461" s="1" t="e">
        <f aca="false">IF(AND(#REF!=#REF!,K:K="stroke",M:M="positive",S461&lt;&gt;"1"),1,"")</f>
        <v>#REF!</v>
      </c>
      <c r="U461" s="1" t="e">
        <f aca="false">IF((AND(R461&lt;&gt;"",W461&lt;&gt;1,K:K="stroke",M:M="negative",#REF!=#REF!)),IF(W461&lt;&gt;0,"",1),"")</f>
        <v>#REF!</v>
      </c>
      <c r="V461" s="1" t="e">
        <f aca="false">IF(R461="","",(SUM(S461:U461)+W461))</f>
        <v>#REF!</v>
      </c>
      <c r="W461" s="1" t="e">
        <f aca="false">IF(#REF!&lt;&gt;#REF!,COUNTIFS($K$112:$K$1378,"up",#REF!,#REF!),"")</f>
        <v>#REF!</v>
      </c>
      <c r="X461" s="1" t="e">
        <f aca="false">IF(#REF!&lt;&gt;#REF!,COUNTIFS($K$112:$K$1378,"SRS",#REF!,#REF!),"")</f>
        <v>#REF!</v>
      </c>
      <c r="Y461" s="1" t="e">
        <f aca="false">IF(R461&lt;&gt;"",IF(R461=1,"",COUNTIFS($O$112:$O$1378,"&gt;40",#REF!,#REF!)),"")</f>
        <v>#REF!</v>
      </c>
    </row>
    <row r="462" customFormat="false" ht="15.75" hidden="false" customHeight="false" outlineLevel="0" collapsed="false">
      <c r="A462" s="1" t="n">
        <f aca="false">I462+(H462*60)+(G462*3600)</f>
        <v>72829</v>
      </c>
      <c r="B462" s="2" t="str">
        <f aca="false">CONCATENATE(D462,E462,F462,G462,H462,I462)</f>
        <v>20171114201349</v>
      </c>
      <c r="C462" s="1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1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1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1" t="e">
        <f aca="false">IF(#REF!&lt;&gt;#REF!,COUNTIFS($K$112:$K$1378,$K$112,#REF!,#REF!),"")</f>
        <v>#REF!</v>
      </c>
      <c r="S462" s="1" t="e">
        <f aca="false">IF(AND(#REF!&lt;&gt;#REF!,#REF!=#REF!,M462="positive",M463="negative"),1,"")</f>
        <v>#REF!</v>
      </c>
      <c r="T462" s="1" t="e">
        <f aca="false">IF(AND(#REF!=#REF!,K:K="stroke",M:M="positive",S462&lt;&gt;"1"),1,"")</f>
        <v>#REF!</v>
      </c>
      <c r="U462" s="1" t="e">
        <f aca="false">IF((AND(R462&lt;&gt;"",W462&lt;&gt;1,K:K="stroke",M:M="negative",#REF!=#REF!)),IF(W462&lt;&gt;0,"",1),"")</f>
        <v>#REF!</v>
      </c>
      <c r="V462" s="1" t="e">
        <f aca="false">IF(R462="","",(SUM(S462:U462)+W462))</f>
        <v>#REF!</v>
      </c>
      <c r="W462" s="1" t="e">
        <f aca="false">IF(#REF!&lt;&gt;#REF!,COUNTIFS($K$112:$K$1378,"up",#REF!,#REF!),"")</f>
        <v>#REF!</v>
      </c>
      <c r="X462" s="1" t="e">
        <f aca="false">IF(#REF!&lt;&gt;#REF!,COUNTIFS($K$112:$K$1378,"SRS",#REF!,#REF!),"")</f>
        <v>#REF!</v>
      </c>
      <c r="Y462" s="1" t="e">
        <f aca="false">IF(R462&lt;&gt;"",IF(R462=1,"",COUNTIFS($O$112:$O$1378,"&gt;40",#REF!,#REF!)),"")</f>
        <v>#REF!</v>
      </c>
    </row>
    <row r="463" customFormat="false" ht="15.75" hidden="false" customHeight="false" outlineLevel="0" collapsed="false">
      <c r="A463" s="1" t="n">
        <f aca="false">I463+(H463*60)+(G463*3600)</f>
        <v>72830</v>
      </c>
      <c r="B463" s="2" t="str">
        <f aca="false">CONCATENATE(D463,E463,F463,G463,H463,I463)</f>
        <v>20171114201350</v>
      </c>
      <c r="C463" s="1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1" t="n">
        <v>37</v>
      </c>
      <c r="K463" s="1" t="s">
        <v>11</v>
      </c>
      <c r="L463" s="1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1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1" t="e">
        <f aca="false">IF(#REF!&lt;&gt;#REF!,COUNTIFS($K$112:$K$1378,$K$112,#REF!,#REF!),"")</f>
        <v>#REF!</v>
      </c>
      <c r="S463" s="1" t="e">
        <f aca="false">IF(AND(#REF!&lt;&gt;#REF!,#REF!=#REF!,M463="positive",M464="negative"),1,"")</f>
        <v>#REF!</v>
      </c>
      <c r="T463" s="1" t="e">
        <f aca="false">IF(AND(#REF!=#REF!,K:K="stroke",M:M="positive",S463&lt;&gt;"1"),1,"")</f>
        <v>#REF!</v>
      </c>
      <c r="U463" s="1" t="e">
        <f aca="false">IF((AND(R463&lt;&gt;"",W463&lt;&gt;1,K:K="stroke",M:M="negative",#REF!=#REF!)),IF(W463&lt;&gt;0,"",1),"")</f>
        <v>#REF!</v>
      </c>
      <c r="V463" s="1" t="e">
        <f aca="false">IF(R463="","",(SUM(S463:U463)+W463))</f>
        <v>#REF!</v>
      </c>
      <c r="W463" s="1" t="e">
        <f aca="false">IF(#REF!&lt;&gt;#REF!,COUNTIFS($K$112:$K$1378,"up",#REF!,#REF!),"")</f>
        <v>#REF!</v>
      </c>
      <c r="X463" s="1" t="e">
        <f aca="false">IF(#REF!&lt;&gt;#REF!,COUNTIFS($K$112:$K$1378,"SRS",#REF!,#REF!),"")</f>
        <v>#REF!</v>
      </c>
      <c r="Y463" s="1" t="e">
        <f aca="false">IF(R463&lt;&gt;"",IF(R463=1,"",COUNTIFS($O$112:$O$1378,"&gt;40",#REF!,#REF!)),"")</f>
        <v>#REF!</v>
      </c>
    </row>
    <row r="464" customFormat="false" ht="15.75" hidden="false" customHeight="false" outlineLevel="0" collapsed="false">
      <c r="A464" s="1" t="n">
        <f aca="false">I464+(H464*60)+(G464*3600)</f>
        <v>72830</v>
      </c>
      <c r="B464" s="2" t="str">
        <f aca="false">CONCATENATE(D464,E464,F464,G464,H464,I464)</f>
        <v>20171114201350</v>
      </c>
      <c r="C464" s="1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1" t="n">
        <v>45</v>
      </c>
      <c r="K464" s="1" t="s">
        <v>4</v>
      </c>
      <c r="L464" s="1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1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1" t="e">
        <f aca="false">IF(#REF!&lt;&gt;#REF!,COUNTIFS($K$112:$K$1378,$K$112,#REF!,#REF!),"")</f>
        <v>#REF!</v>
      </c>
      <c r="S464" s="1" t="e">
        <f aca="false">IF(AND(#REF!&lt;&gt;#REF!,#REF!=#REF!,M464="positive",M465="negative"),1,"")</f>
        <v>#REF!</v>
      </c>
      <c r="T464" s="1" t="e">
        <f aca="false">IF(AND(#REF!=#REF!,K:K="stroke",M:M="positive",S464&lt;&gt;"1"),1,"")</f>
        <v>#REF!</v>
      </c>
      <c r="U464" s="1" t="e">
        <f aca="false">IF((AND(R464&lt;&gt;"",W464&lt;&gt;1,K:K="stroke",M:M="negative",#REF!=#REF!)),IF(W464&lt;&gt;0,"",1),"")</f>
        <v>#REF!</v>
      </c>
      <c r="V464" s="1" t="e">
        <f aca="false">IF(R464="","",(SUM(S464:U464)+W464))</f>
        <v>#REF!</v>
      </c>
      <c r="W464" s="1" t="e">
        <f aca="false">IF(#REF!&lt;&gt;#REF!,COUNTIFS($K$112:$K$1378,"up",#REF!,#REF!),"")</f>
        <v>#REF!</v>
      </c>
      <c r="X464" s="1" t="e">
        <f aca="false">IF(#REF!&lt;&gt;#REF!,COUNTIFS($K$112:$K$1378,"SRS",#REF!,#REF!),"")</f>
        <v>#REF!</v>
      </c>
      <c r="Y464" s="1" t="e">
        <f aca="false">IF(R464&lt;&gt;"",IF(R464=1,"",COUNTIFS($O$112:$O$1378,"&gt;40",#REF!,#REF!)),"")</f>
        <v>#REF!</v>
      </c>
    </row>
    <row r="465" customFormat="false" ht="15.75" hidden="false" customHeight="false" outlineLevel="0" collapsed="false">
      <c r="A465" s="1" t="n">
        <f aca="false">I465+(H465*60)+(G465*3600)</f>
        <v>72830</v>
      </c>
      <c r="B465" s="2" t="str">
        <f aca="false">CONCATENATE(D465,E465,F465,G465,H465,I465)</f>
        <v>20171114201350</v>
      </c>
      <c r="C465" s="1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1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1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1" t="e">
        <f aca="false">IF(#REF!&lt;&gt;#REF!,COUNTIFS($K$112:$K$1378,$K$112,#REF!,#REF!),"")</f>
        <v>#REF!</v>
      </c>
      <c r="S465" s="1" t="e">
        <f aca="false">IF(AND(#REF!&lt;&gt;#REF!,#REF!=#REF!,M465="positive",M466="negative"),1,"")</f>
        <v>#REF!</v>
      </c>
      <c r="T465" s="1" t="e">
        <f aca="false">IF(AND(#REF!=#REF!,K:K="stroke",M:M="positive",S465&lt;&gt;"1"),1,"")</f>
        <v>#REF!</v>
      </c>
      <c r="U465" s="1" t="e">
        <f aca="false">IF((AND(R465&lt;&gt;"",W465&lt;&gt;1,K:K="stroke",M:M="negative",#REF!=#REF!)),IF(W465&lt;&gt;0,"",1),"")</f>
        <v>#REF!</v>
      </c>
      <c r="V465" s="1" t="e">
        <f aca="false">IF(R465="","",(SUM(S465:U465)+W465))</f>
        <v>#REF!</v>
      </c>
      <c r="W465" s="1" t="e">
        <f aca="false">IF(#REF!&lt;&gt;#REF!,COUNTIFS($K$112:$K$1378,"up",#REF!,#REF!),"")</f>
        <v>#REF!</v>
      </c>
      <c r="X465" s="1" t="e">
        <f aca="false">IF(#REF!&lt;&gt;#REF!,COUNTIFS($K$112:$K$1378,"SRS",#REF!,#REF!),"")</f>
        <v>#REF!</v>
      </c>
      <c r="Y465" s="1" t="e">
        <f aca="false">IF(R465&lt;&gt;"",IF(R465=1,"",COUNTIFS($O$112:$O$1378,"&gt;40",#REF!,#REF!)),"")</f>
        <v>#REF!</v>
      </c>
    </row>
    <row r="466" customFormat="false" ht="15.75" hidden="false" customHeight="false" outlineLevel="0" collapsed="false">
      <c r="A466" s="1" t="n">
        <f aca="false">I466+(H466*60)+(G466*3600)</f>
        <v>72830</v>
      </c>
      <c r="B466" s="2" t="str">
        <f aca="false">CONCATENATE(D466,E466,F466,G466,H466,I466)</f>
        <v>20171114201350</v>
      </c>
      <c r="C466" s="1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1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1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1" t="e">
        <f aca="false">IF(#REF!&lt;&gt;#REF!,COUNTIFS($K$112:$K$1378,$K$112,#REF!,#REF!),"")</f>
        <v>#REF!</v>
      </c>
      <c r="S466" s="1" t="e">
        <f aca="false">IF(AND(#REF!&lt;&gt;#REF!,#REF!=#REF!,M466="positive",M467="negative"),1,"")</f>
        <v>#REF!</v>
      </c>
      <c r="T466" s="1" t="e">
        <f aca="false">IF(AND(#REF!=#REF!,K:K="stroke",M:M="positive",S466&lt;&gt;"1"),1,"")</f>
        <v>#REF!</v>
      </c>
      <c r="U466" s="1" t="e">
        <f aca="false">IF((AND(R466&lt;&gt;"",W466&lt;&gt;1,K:K="stroke",M:M="negative",#REF!=#REF!)),IF(W466&lt;&gt;0,"",1),"")</f>
        <v>#REF!</v>
      </c>
      <c r="V466" s="1" t="e">
        <f aca="false">IF(R466="","",(SUM(S466:U466)+W466))</f>
        <v>#REF!</v>
      </c>
      <c r="W466" s="1" t="e">
        <f aca="false">IF(#REF!&lt;&gt;#REF!,COUNTIFS($K$112:$K$1378,"up",#REF!,#REF!),"")</f>
        <v>#REF!</v>
      </c>
      <c r="X466" s="1" t="e">
        <f aca="false">IF(#REF!&lt;&gt;#REF!,COUNTIFS($K$112:$K$1378,"SRS",#REF!,#REF!),"")</f>
        <v>#REF!</v>
      </c>
      <c r="Y466" s="1" t="e">
        <f aca="false">IF(R466&lt;&gt;"",IF(R466=1,"",COUNTIFS($O$112:$O$1378,"&gt;40",#REF!,#REF!)),"")</f>
        <v>#REF!</v>
      </c>
    </row>
    <row r="467" customFormat="false" ht="15.75" hidden="false" customHeight="false" outlineLevel="0" collapsed="false">
      <c r="A467" s="1" t="n">
        <f aca="false">I467+(H467*60)+(G467*3600)</f>
        <v>72830</v>
      </c>
      <c r="B467" s="2" t="str">
        <f aca="false">CONCATENATE(D467,E467,F467,G467,H467,I467)</f>
        <v>20171114201350</v>
      </c>
      <c r="C467" s="1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1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1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1" t="e">
        <f aca="false">IF(#REF!&lt;&gt;#REF!,COUNTIFS($K$112:$K$1378,$K$112,#REF!,#REF!),"")</f>
        <v>#REF!</v>
      </c>
      <c r="S467" s="1" t="e">
        <f aca="false">IF(AND(#REF!&lt;&gt;#REF!,#REF!=#REF!,M467="positive",M468="negative"),1,"")</f>
        <v>#REF!</v>
      </c>
      <c r="T467" s="1" t="e">
        <f aca="false">IF(AND(#REF!=#REF!,K:K="stroke",M:M="positive",S467&lt;&gt;"1"),1,"")</f>
        <v>#REF!</v>
      </c>
      <c r="U467" s="1" t="e">
        <f aca="false">IF((AND(R467&lt;&gt;"",W467&lt;&gt;1,K:K="stroke",M:M="negative",#REF!=#REF!)),IF(W467&lt;&gt;0,"",1),"")</f>
        <v>#REF!</v>
      </c>
      <c r="V467" s="1" t="e">
        <f aca="false">IF(R467="","",(SUM(S467:U467)+W467))</f>
        <v>#REF!</v>
      </c>
      <c r="W467" s="1" t="e">
        <f aca="false">IF(#REF!&lt;&gt;#REF!,COUNTIFS($K$112:$K$1378,"up",#REF!,#REF!),"")</f>
        <v>#REF!</v>
      </c>
      <c r="X467" s="1" t="e">
        <f aca="false">IF(#REF!&lt;&gt;#REF!,COUNTIFS($K$112:$K$1378,"SRS",#REF!,#REF!),"")</f>
        <v>#REF!</v>
      </c>
      <c r="Y467" s="1" t="e">
        <f aca="false">IF(R467&lt;&gt;"",IF(R467=1,"",COUNTIFS($O$112:$O$1378,"&gt;40",#REF!,#REF!)),"")</f>
        <v>#REF!</v>
      </c>
    </row>
    <row r="468" customFormat="false" ht="15.75" hidden="false" customHeight="false" outlineLevel="0" collapsed="false">
      <c r="A468" s="1" t="n">
        <f aca="false">I468+(H468*60)+(G468*3600)</f>
        <v>72830</v>
      </c>
      <c r="B468" s="2" t="str">
        <f aca="false">CONCATENATE(D468,E468,F468,G468,H468,I468)</f>
        <v>20171114201350</v>
      </c>
      <c r="C468" s="1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1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1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1" t="e">
        <f aca="false">IF(#REF!&lt;&gt;#REF!,COUNTIFS($K$112:$K$1378,$K$112,#REF!,#REF!),"")</f>
        <v>#REF!</v>
      </c>
      <c r="S468" s="1" t="e">
        <f aca="false">IF(AND(#REF!&lt;&gt;#REF!,#REF!=#REF!,M468="positive",M469="negative"),1,"")</f>
        <v>#REF!</v>
      </c>
      <c r="T468" s="1" t="e">
        <f aca="false">IF(AND(#REF!=#REF!,K:K="stroke",M:M="positive",S468&lt;&gt;"1"),1,"")</f>
        <v>#REF!</v>
      </c>
      <c r="U468" s="1" t="e">
        <f aca="false">IF((AND(R468&lt;&gt;"",W468&lt;&gt;1,K:K="stroke",M:M="negative",#REF!=#REF!)),IF(W468&lt;&gt;0,"",1),"")</f>
        <v>#REF!</v>
      </c>
      <c r="V468" s="1" t="e">
        <f aca="false">IF(R468="","",(SUM(S468:U468)+W468))</f>
        <v>#REF!</v>
      </c>
      <c r="W468" s="1" t="e">
        <f aca="false">IF(#REF!&lt;&gt;#REF!,COUNTIFS($K$112:$K$1378,"up",#REF!,#REF!),"")</f>
        <v>#REF!</v>
      </c>
      <c r="X468" s="1" t="e">
        <f aca="false">IF(#REF!&lt;&gt;#REF!,COUNTIFS($K$112:$K$1378,"SRS",#REF!,#REF!),"")</f>
        <v>#REF!</v>
      </c>
      <c r="Y468" s="1" t="e">
        <f aca="false">IF(R468&lt;&gt;"",IF(R468=1,"",COUNTIFS($O$112:$O$1378,"&gt;40",#REF!,#REF!)),"")</f>
        <v>#REF!</v>
      </c>
    </row>
    <row r="469" customFormat="false" ht="15.75" hidden="false" customHeight="false" outlineLevel="0" collapsed="false">
      <c r="A469" s="1" t="n">
        <f aca="false">I469+(H469*60)+(G469*3600)</f>
        <v>72830</v>
      </c>
      <c r="B469" s="2" t="str">
        <f aca="false">CONCATENATE(D469,E469,F469,G469,H469,I469)</f>
        <v>20171114201350</v>
      </c>
      <c r="C469" s="1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1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1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1" t="e">
        <f aca="false">IF(#REF!&lt;&gt;#REF!,COUNTIFS($K$112:$K$1378,$K$112,#REF!,#REF!),"")</f>
        <v>#REF!</v>
      </c>
      <c r="S469" s="1" t="e">
        <f aca="false">IF(AND(#REF!&lt;&gt;#REF!,#REF!=#REF!,M469="positive",M470="negative"),1,"")</f>
        <v>#REF!</v>
      </c>
      <c r="T469" s="1" t="e">
        <f aca="false">IF(AND(#REF!=#REF!,K:K="stroke",M:M="positive",S469&lt;&gt;"1"),1,"")</f>
        <v>#REF!</v>
      </c>
      <c r="U469" s="1" t="e">
        <f aca="false">IF((AND(R469&lt;&gt;"",W469&lt;&gt;1,K:K="stroke",M:M="negative",#REF!=#REF!)),IF(W469&lt;&gt;0,"",1),"")</f>
        <v>#REF!</v>
      </c>
      <c r="V469" s="1" t="e">
        <f aca="false">IF(R469="","",(SUM(S469:U469)+W469))</f>
        <v>#REF!</v>
      </c>
      <c r="W469" s="1" t="e">
        <f aca="false">IF(#REF!&lt;&gt;#REF!,COUNTIFS($K$112:$K$1378,"up",#REF!,#REF!),"")</f>
        <v>#REF!</v>
      </c>
      <c r="X469" s="1" t="e">
        <f aca="false">IF(#REF!&lt;&gt;#REF!,COUNTIFS($K$112:$K$1378,"SRS",#REF!,#REF!),"")</f>
        <v>#REF!</v>
      </c>
      <c r="Y469" s="1" t="e">
        <f aca="false">IF(R469&lt;&gt;"",IF(R469=1,"",COUNTIFS($O$112:$O$1378,"&gt;40",#REF!,#REF!)),"")</f>
        <v>#REF!</v>
      </c>
    </row>
    <row r="470" customFormat="false" ht="15.75" hidden="false" customHeight="false" outlineLevel="0" collapsed="false">
      <c r="A470" s="1" t="n">
        <f aca="false">I470+(H470*60)+(G470*3600)</f>
        <v>72830</v>
      </c>
      <c r="B470" s="2" t="str">
        <f aca="false">CONCATENATE(D470,E470,F470,G470,H470,I470)</f>
        <v>20171114201350</v>
      </c>
      <c r="C470" s="1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1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1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1" t="e">
        <f aca="false">IF(#REF!&lt;&gt;#REF!,COUNTIFS($K$112:$K$1378,$K$112,#REF!,#REF!),"")</f>
        <v>#REF!</v>
      </c>
      <c r="S470" s="1" t="e">
        <f aca="false">IF(AND(#REF!&lt;&gt;#REF!,#REF!=#REF!,M470="positive",M471="negative"),1,"")</f>
        <v>#REF!</v>
      </c>
      <c r="T470" s="1" t="e">
        <f aca="false">IF(AND(#REF!=#REF!,K:K="stroke",M:M="positive",S470&lt;&gt;"1"),1,"")</f>
        <v>#REF!</v>
      </c>
      <c r="U470" s="1" t="e">
        <f aca="false">IF((AND(R470&lt;&gt;"",W470&lt;&gt;1,K:K="stroke",M:M="negative",#REF!=#REF!)),IF(W470&lt;&gt;0,"",1),"")</f>
        <v>#REF!</v>
      </c>
      <c r="V470" s="1" t="e">
        <f aca="false">IF(R470="","",(SUM(S470:U470)+W470))</f>
        <v>#REF!</v>
      </c>
      <c r="W470" s="1" t="e">
        <f aca="false">IF(#REF!&lt;&gt;#REF!,COUNTIFS($K$112:$K$1378,"up",#REF!,#REF!),"")</f>
        <v>#REF!</v>
      </c>
      <c r="X470" s="1" t="e">
        <f aca="false">IF(#REF!&lt;&gt;#REF!,COUNTIFS($K$112:$K$1378,"SRS",#REF!,#REF!),"")</f>
        <v>#REF!</v>
      </c>
      <c r="Y470" s="1" t="e">
        <f aca="false">IF(R470&lt;&gt;"",IF(R470=1,"",COUNTIFS($O$112:$O$1378,"&gt;40",#REF!,#REF!)),"")</f>
        <v>#REF!</v>
      </c>
    </row>
    <row r="471" customFormat="false" ht="15.7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50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.75" hidden="false" customHeight="false" outlineLevel="0" collapsed="false">
      <c r="A472" s="1" t="n">
        <f aca="false">I472+(H472*60)+(G472*3600)</f>
        <v>72920</v>
      </c>
      <c r="B472" s="2" t="str">
        <f aca="false">CONCATENATE(D472,E472,F472,G472,H472,I472)</f>
        <v>20171114201520</v>
      </c>
      <c r="C472" s="1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1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1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1" t="e">
        <f aca="false">IF(#REF!&lt;&gt;#REF!,COUNTIFS($K$112:$K$1378,$K$112,#REF!,#REF!),"")</f>
        <v>#REF!</v>
      </c>
      <c r="S472" s="1" t="e">
        <f aca="false">IF(AND(#REF!&lt;&gt;#REF!,#REF!=#REF!,M472="positive",M473="negative"),1,"")</f>
        <v>#REF!</v>
      </c>
      <c r="T472" s="1" t="e">
        <f aca="false">IF(AND(#REF!=#REF!,K:K="stroke",M:M="positive",S472&lt;&gt;"1"),1,"")</f>
        <v>#REF!</v>
      </c>
      <c r="U472" s="1" t="e">
        <f aca="false">IF((AND(R472&lt;&gt;"",W472&lt;&gt;1,K:K="stroke",M:M="negative",#REF!=#REF!)),IF(W472&lt;&gt;0,"",1),"")</f>
        <v>#REF!</v>
      </c>
      <c r="V472" s="1" t="e">
        <f aca="false">IF(R472="","",(SUM(S472:U472)+W472))</f>
        <v>#REF!</v>
      </c>
      <c r="W472" s="1" t="e">
        <f aca="false">IF(#REF!&lt;&gt;#REF!,COUNTIFS($K$112:$K$1378,"up",#REF!,#REF!),"")</f>
        <v>#REF!</v>
      </c>
      <c r="X472" s="1" t="e">
        <f aca="false">IF(#REF!&lt;&gt;#REF!,COUNTIFS($K$112:$K$1378,"SRS",#REF!,#REF!),"")</f>
        <v>#REF!</v>
      </c>
      <c r="Y472" s="1" t="e">
        <f aca="false">IF(R472&lt;&gt;"",IF(R472=1,"",COUNTIFS($O$112:$O$1378,"&gt;40",#REF!,#REF!)),"")</f>
        <v>#REF!</v>
      </c>
    </row>
    <row r="473" customFormat="false" ht="15.75" hidden="false" customHeight="false" outlineLevel="0" collapsed="false">
      <c r="A473" s="1" t="n">
        <f aca="false">I473+(H473*60)+(G473*3600)</f>
        <v>72920</v>
      </c>
      <c r="B473" s="2" t="str">
        <f aca="false">CONCATENATE(D473,E473,F473,G473,H473,I473)</f>
        <v>20171114201520</v>
      </c>
      <c r="C473" s="1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1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1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1" t="e">
        <f aca="false">IF(#REF!&lt;&gt;#REF!,COUNTIFS($K$112:$K$1378,$K$112,#REF!,#REF!),"")</f>
        <v>#REF!</v>
      </c>
      <c r="S473" s="1" t="e">
        <f aca="false">IF(AND(#REF!&lt;&gt;#REF!,#REF!=#REF!,M473="positive",M474="negative"),1,"")</f>
        <v>#REF!</v>
      </c>
      <c r="T473" s="1" t="e">
        <f aca="false">IF(AND(#REF!=#REF!,K:K="stroke",M:M="positive",S473&lt;&gt;"1"),1,"")</f>
        <v>#REF!</v>
      </c>
      <c r="U473" s="1" t="e">
        <f aca="false">IF((AND(R473&lt;&gt;"",W473&lt;&gt;1,K:K="stroke",M:M="negative",#REF!=#REF!)),IF(W473&lt;&gt;0,"",1),"")</f>
        <v>#REF!</v>
      </c>
      <c r="V473" s="1" t="e">
        <f aca="false">IF(R473="","",(SUM(S473:U473)+W473))</f>
        <v>#REF!</v>
      </c>
      <c r="W473" s="1" t="e">
        <f aca="false">IF(#REF!&lt;&gt;#REF!,COUNTIFS($K$112:$K$1378,"up",#REF!,#REF!),"")</f>
        <v>#REF!</v>
      </c>
      <c r="X473" s="1" t="e">
        <f aca="false">IF(#REF!&lt;&gt;#REF!,COUNTIFS($K$112:$K$1378,"SRS",#REF!,#REF!),"")</f>
        <v>#REF!</v>
      </c>
      <c r="Y473" s="1" t="e">
        <f aca="false">IF(R473&lt;&gt;"",IF(R473=1,"",COUNTIFS($O$112:$O$1378,"&gt;40",#REF!,#REF!)),"")</f>
        <v>#REF!</v>
      </c>
    </row>
    <row r="474" customFormat="false" ht="15.75" hidden="false" customHeight="false" outlineLevel="0" collapsed="false">
      <c r="A474" s="1" t="n">
        <f aca="false">I474+(H474*60)+(G474*3600)</f>
        <v>72920</v>
      </c>
      <c r="B474" s="2" t="str">
        <f aca="false">CONCATENATE(D474,E474,F474,G474,H474,I474)</f>
        <v>20171114201520</v>
      </c>
      <c r="C474" s="1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1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1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1" t="e">
        <f aca="false">IF(#REF!&lt;&gt;#REF!,COUNTIFS($K$112:$K$1378,$K$112,#REF!,#REF!),"")</f>
        <v>#REF!</v>
      </c>
      <c r="S474" s="1" t="e">
        <f aca="false">IF(AND(#REF!&lt;&gt;#REF!,#REF!=#REF!,M474="positive",M475="negative"),1,"")</f>
        <v>#REF!</v>
      </c>
      <c r="T474" s="1" t="e">
        <f aca="false">IF(AND(#REF!=#REF!,K:K="stroke",M:M="positive",S474&lt;&gt;"1"),1,"")</f>
        <v>#REF!</v>
      </c>
      <c r="U474" s="1" t="e">
        <f aca="false">IF((AND(R474&lt;&gt;"",W474&lt;&gt;1,K:K="stroke",M:M="negative",#REF!=#REF!)),IF(W474&lt;&gt;0,"",1),"")</f>
        <v>#REF!</v>
      </c>
      <c r="V474" s="1" t="e">
        <f aca="false">IF(R474="","",(SUM(S474:U474)+W474))</f>
        <v>#REF!</v>
      </c>
      <c r="W474" s="1" t="e">
        <f aca="false">IF(#REF!&lt;&gt;#REF!,COUNTIFS($K$112:$K$1378,"up",#REF!,#REF!),"")</f>
        <v>#REF!</v>
      </c>
      <c r="X474" s="1" t="e">
        <f aca="false">IF(#REF!&lt;&gt;#REF!,COUNTIFS($K$112:$K$1378,"SRS",#REF!,#REF!),"")</f>
        <v>#REF!</v>
      </c>
      <c r="Y474" s="1" t="e">
        <f aca="false">IF(R474&lt;&gt;"",IF(R474=1,"",COUNTIFS($O$112:$O$1378,"&gt;40",#REF!,#REF!)),"")</f>
        <v>#REF!</v>
      </c>
    </row>
    <row r="475" customFormat="false" ht="15.75" hidden="false" customHeight="false" outlineLevel="0" collapsed="false">
      <c r="A475" s="1" t="n">
        <f aca="false">I475+(H475*60)+(G475*3600)</f>
        <v>72920</v>
      </c>
      <c r="B475" s="2" t="str">
        <f aca="false">CONCATENATE(D475,E475,F475,G475,H475,I475)</f>
        <v>20171114201520</v>
      </c>
      <c r="C475" s="1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1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1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1" t="e">
        <f aca="false">IF(#REF!&lt;&gt;#REF!,COUNTIFS($K$112:$K$1378,$K$112,#REF!,#REF!),"")</f>
        <v>#REF!</v>
      </c>
      <c r="S475" s="1" t="e">
        <f aca="false">IF(AND(#REF!&lt;&gt;#REF!,#REF!=#REF!,M475="positive",M476="negative"),1,"")</f>
        <v>#REF!</v>
      </c>
      <c r="T475" s="1" t="e">
        <f aca="false">IF(AND(#REF!=#REF!,K:K="stroke",M:M="positive",S475&lt;&gt;"1"),1,"")</f>
        <v>#REF!</v>
      </c>
      <c r="U475" s="1" t="e">
        <f aca="false">IF((AND(R475&lt;&gt;"",W475&lt;&gt;1,K:K="stroke",M:M="negative",#REF!=#REF!)),IF(W475&lt;&gt;0,"",1),"")</f>
        <v>#REF!</v>
      </c>
      <c r="V475" s="1" t="e">
        <f aca="false">IF(R475="","",(SUM(S475:U475)+W475))</f>
        <v>#REF!</v>
      </c>
      <c r="W475" s="1" t="e">
        <f aca="false">IF(#REF!&lt;&gt;#REF!,COUNTIFS($K$112:$K$1378,"up",#REF!,#REF!),"")</f>
        <v>#REF!</v>
      </c>
      <c r="X475" s="1" t="e">
        <f aca="false">IF(#REF!&lt;&gt;#REF!,COUNTIFS($K$112:$K$1378,"SRS",#REF!,#REF!),"")</f>
        <v>#REF!</v>
      </c>
      <c r="Y475" s="1" t="e">
        <f aca="false">IF(R475&lt;&gt;"",IF(R475=1,"",COUNTIFS($O$112:$O$1378,"&gt;40",#REF!,#REF!)),"")</f>
        <v>#REF!</v>
      </c>
    </row>
    <row r="476" customFormat="false" ht="15.7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.75" hidden="false" customHeight="false" outlineLevel="0" collapsed="false">
      <c r="A477" s="1" t="n">
        <f aca="false">I477+(H477*60)+(G477*3600)</f>
        <v>72949</v>
      </c>
      <c r="B477" s="2" t="str">
        <f aca="false">CONCATENATE(D477,E477,F477,G477,H477,I477)</f>
        <v>20171114201549</v>
      </c>
      <c r="C477" s="1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1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1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1" t="e">
        <f aca="false">IF(#REF!&lt;&gt;#REF!,COUNTIFS($K$112:$K$1378,$K$112,#REF!,#REF!),"")</f>
        <v>#REF!</v>
      </c>
      <c r="S477" s="1" t="e">
        <f aca="false">IF(AND(#REF!&lt;&gt;#REF!,#REF!=#REF!,M477="positive",M478="negative"),1,"")</f>
        <v>#REF!</v>
      </c>
      <c r="T477" s="1" t="e">
        <f aca="false">IF(AND(#REF!=#REF!,K:K="stroke",M:M="positive",S477&lt;&gt;"1"),1,"")</f>
        <v>#REF!</v>
      </c>
      <c r="U477" s="1" t="e">
        <f aca="false">IF((AND(R477&lt;&gt;"",W477&lt;&gt;1,K:K="stroke",M:M="negative",#REF!=#REF!)),IF(W477&lt;&gt;0,"",1),"")</f>
        <v>#REF!</v>
      </c>
      <c r="V477" s="1" t="e">
        <f aca="false">IF(R477="","",(SUM(S477:U477)+W477))</f>
        <v>#REF!</v>
      </c>
      <c r="W477" s="1" t="e">
        <f aca="false">IF(#REF!&lt;&gt;#REF!,COUNTIFS($K$112:$K$1378,"up",#REF!,#REF!),"")</f>
        <v>#REF!</v>
      </c>
      <c r="X477" s="1" t="e">
        <f aca="false">IF(#REF!&lt;&gt;#REF!,COUNTIFS($K$112:$K$1378,"SRS",#REF!,#REF!),"")</f>
        <v>#REF!</v>
      </c>
      <c r="Y477" s="1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.75" hidden="false" customHeight="false" outlineLevel="0" collapsed="false">
      <c r="A478" s="1" t="n">
        <f aca="false">I478+(H478*60)+(G478*3600)</f>
        <v>72949</v>
      </c>
      <c r="B478" s="2" t="str">
        <f aca="false">CONCATENATE(D478,E478,F478,G478,H478,I478)</f>
        <v>20171114201549</v>
      </c>
      <c r="C478" s="1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1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1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1" t="e">
        <f aca="false">IF(#REF!&lt;&gt;#REF!,COUNTIFS($K$112:$K$1378,$K$112,#REF!,#REF!),"")</f>
        <v>#REF!</v>
      </c>
      <c r="S478" s="1" t="e">
        <f aca="false">IF(AND(#REF!&lt;&gt;#REF!,#REF!=#REF!,M478="positive",M479="negative"),1,"")</f>
        <v>#REF!</v>
      </c>
      <c r="T478" s="1" t="e">
        <f aca="false">IF(AND(#REF!=#REF!,K:K="stroke",M:M="positive",S478&lt;&gt;"1"),1,"")</f>
        <v>#REF!</v>
      </c>
      <c r="U478" s="1" t="e">
        <f aca="false">IF((AND(R478&lt;&gt;"",W478&lt;&gt;1,K:K="stroke",M:M="negative",#REF!=#REF!)),IF(W478&lt;&gt;0,"",1),"")</f>
        <v>#REF!</v>
      </c>
      <c r="V478" s="1" t="e">
        <f aca="false">IF(R478="","",(SUM(S478:U478)+W478))</f>
        <v>#REF!</v>
      </c>
      <c r="W478" s="1" t="e">
        <f aca="false">IF(#REF!&lt;&gt;#REF!,COUNTIFS($K$112:$K$1378,"up",#REF!,#REF!),"")</f>
        <v>#REF!</v>
      </c>
      <c r="X478" s="1" t="e">
        <f aca="false">IF(#REF!&lt;&gt;#REF!,COUNTIFS($K$112:$K$1378,"SRS",#REF!,#REF!),"")</f>
        <v>#REF!</v>
      </c>
      <c r="Y478" s="1" t="e">
        <f aca="false">IF(R478&lt;&gt;"",IF(R478=1,"",COUNTIFS($O$112:$O$1378,"&gt;40",#REF!,#REF!)),"")</f>
        <v>#REF!</v>
      </c>
    </row>
    <row r="479" customFormat="false" ht="15.75" hidden="false" customHeight="false" outlineLevel="0" collapsed="false">
      <c r="A479" s="1" t="n">
        <f aca="false">I479+(H479*60)+(G479*3600)</f>
        <v>72949</v>
      </c>
      <c r="B479" s="2" t="str">
        <f aca="false">CONCATENATE(D479,E479,F479,G479,H479,I479)</f>
        <v>20171114201549</v>
      </c>
      <c r="C479" s="1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1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1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1" t="e">
        <f aca="false">IF(#REF!&lt;&gt;#REF!,COUNTIFS($K$112:$K$1378,$K$112,#REF!,#REF!),"")</f>
        <v>#REF!</v>
      </c>
      <c r="S479" s="1" t="e">
        <f aca="false">IF(AND(#REF!&lt;&gt;#REF!,#REF!=#REF!,M479="positive",M480="negative"),1,"")</f>
        <v>#REF!</v>
      </c>
      <c r="T479" s="1" t="e">
        <f aca="false">IF(AND(#REF!=#REF!,K:K="stroke",M:M="positive",S479&lt;&gt;"1"),1,"")</f>
        <v>#REF!</v>
      </c>
      <c r="U479" s="1" t="e">
        <f aca="false">IF((AND(R479&lt;&gt;"",W479&lt;&gt;1,K:K="stroke",M:M="negative",#REF!=#REF!)),IF(W479&lt;&gt;0,"",1),"")</f>
        <v>#REF!</v>
      </c>
      <c r="V479" s="1" t="e">
        <f aca="false">IF(R479="","",(SUM(S479:U479)+W479))</f>
        <v>#REF!</v>
      </c>
      <c r="W479" s="1" t="e">
        <f aca="false">IF(#REF!&lt;&gt;#REF!,COUNTIFS($K$112:$K$1378,"up",#REF!,#REF!),"")</f>
        <v>#REF!</v>
      </c>
      <c r="X479" s="1" t="e">
        <f aca="false">IF(#REF!&lt;&gt;#REF!,COUNTIFS($K$112:$K$1378,"SRS",#REF!,#REF!),"")</f>
        <v>#REF!</v>
      </c>
      <c r="Y479" s="1" t="e">
        <f aca="false">IF(R479&lt;&gt;"",IF(R479=1,"",COUNTIFS($O$112:$O$1378,"&gt;40",#REF!,#REF!)),"")</f>
        <v>#REF!</v>
      </c>
    </row>
    <row r="480" customFormat="false" ht="15.75" hidden="false" customHeight="false" outlineLevel="0" collapsed="false">
      <c r="A480" s="1" t="n">
        <f aca="false">I480+(H480*60)+(G480*3600)</f>
        <v>72949</v>
      </c>
      <c r="B480" s="2" t="str">
        <f aca="false">CONCATENATE(D480,E480,F480,G480,H480,I480)</f>
        <v>20171114201549</v>
      </c>
      <c r="C480" s="1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1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1" t="e">
        <f aca="false">IF(#REF!&lt;&gt;#REF!,COUNTIFS($K$112:$K$1378,$K$112,#REF!,#REF!),"")</f>
        <v>#REF!</v>
      </c>
      <c r="S480" s="1" t="e">
        <f aca="false">IF(AND(#REF!&lt;&gt;#REF!,#REF!=#REF!,M480="positive",M481="negative"),1,"")</f>
        <v>#REF!</v>
      </c>
      <c r="T480" s="1" t="e">
        <f aca="false">IF(AND(#REF!=#REF!,K:K="stroke",M:M="positive",S480&lt;&gt;"1"),1,"")</f>
        <v>#REF!</v>
      </c>
      <c r="U480" s="1" t="e">
        <f aca="false">IF((AND(R480&lt;&gt;"",W480&lt;&gt;1,K:K="stroke",M:M="negative",#REF!=#REF!)),IF(W480&lt;&gt;0,"",1),"")</f>
        <v>#REF!</v>
      </c>
      <c r="V480" s="1" t="e">
        <f aca="false">IF(R480="","",(SUM(S480:U480)+W480))</f>
        <v>#REF!</v>
      </c>
      <c r="W480" s="1" t="e">
        <f aca="false">IF(#REF!&lt;&gt;#REF!,COUNTIFS($K$112:$K$1378,"up",#REF!,#REF!),"")</f>
        <v>#REF!</v>
      </c>
      <c r="X480" s="1" t="e">
        <f aca="false">IF(#REF!&lt;&gt;#REF!,COUNTIFS($K$112:$K$1378,"SRS",#REF!,#REF!),"")</f>
        <v>#REF!</v>
      </c>
      <c r="Y480" s="1" t="e">
        <f aca="false">IF(R480&lt;&gt;"",IF(R480=1,"",COUNTIFS($O$112:$O$1378,"&gt;40",#REF!,#REF!)),"")</f>
        <v>#REF!</v>
      </c>
    </row>
    <row r="481" customFormat="false" ht="15.75" hidden="false" customHeight="false" outlineLevel="0" collapsed="false">
      <c r="A481" s="1" t="n">
        <f aca="false">I481+(H481*60)+(G481*3600)</f>
        <v>72949</v>
      </c>
      <c r="B481" s="2" t="str">
        <f aca="false">CONCATENATE(D481,E481,F481,G481,H481,I481)</f>
        <v>20171114201549</v>
      </c>
      <c r="C481" s="1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1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1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1" t="e">
        <f aca="false">IF(#REF!&lt;&gt;#REF!,COUNTIFS($K$112:$K$1378,$K$112,#REF!,#REF!),"")</f>
        <v>#REF!</v>
      </c>
      <c r="S481" s="1" t="e">
        <f aca="false">IF(AND(#REF!&lt;&gt;#REF!,#REF!=#REF!,M481="positive",M482="negative"),1,"")</f>
        <v>#REF!</v>
      </c>
      <c r="T481" s="1" t="e">
        <f aca="false">IF(AND(#REF!=#REF!,K:K="stroke",M:M="positive",S481&lt;&gt;"1"),1,"")</f>
        <v>#REF!</v>
      </c>
      <c r="U481" s="1" t="e">
        <f aca="false">IF((AND(R481&lt;&gt;"",W481&lt;&gt;1,K:K="stroke",M:M="negative",#REF!=#REF!)),IF(W481&lt;&gt;0,"",1),"")</f>
        <v>#REF!</v>
      </c>
      <c r="V481" s="1" t="e">
        <f aca="false">IF(R481="","",(SUM(S481:U481)+W481))</f>
        <v>#REF!</v>
      </c>
      <c r="W481" s="1" t="e">
        <f aca="false">IF(#REF!&lt;&gt;#REF!,COUNTIFS($K$112:$K$1378,"up",#REF!,#REF!),"")</f>
        <v>#REF!</v>
      </c>
      <c r="X481" s="1" t="e">
        <f aca="false">IF(#REF!&lt;&gt;#REF!,COUNTIFS($K$112:$K$1378,"SRS",#REF!,#REF!),"")</f>
        <v>#REF!</v>
      </c>
      <c r="Y481" s="1" t="e">
        <f aca="false">IF(R481&lt;&gt;"",IF(R481=1,"",COUNTIFS($O$112:$O$1378,"&gt;40",#REF!,#REF!)),"")</f>
        <v>#REF!</v>
      </c>
    </row>
    <row r="482" customFormat="false" ht="15.75" hidden="false" customHeight="false" outlineLevel="0" collapsed="false">
      <c r="A482" s="1" t="n">
        <f aca="false">I482+(H482*60)+(G482*3600)</f>
        <v>72950</v>
      </c>
      <c r="B482" s="2" t="str">
        <f aca="false">CONCATENATE(D482,E482,F482,G482,H482,I482)</f>
        <v>20171114201550</v>
      </c>
      <c r="C482" s="1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1" t="n">
        <v>91</v>
      </c>
      <c r="K482" s="1" t="s">
        <v>11</v>
      </c>
      <c r="L482" s="1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1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1" t="e">
        <f aca="false">IF(#REF!&lt;&gt;#REF!,COUNTIFS($K$112:$K$1378,$K$112,#REF!,#REF!),"")</f>
        <v>#REF!</v>
      </c>
      <c r="S482" s="1" t="e">
        <f aca="false">IF(AND(#REF!&lt;&gt;#REF!,#REF!=#REF!,M482="positive",M483="negative"),1,"")</f>
        <v>#REF!</v>
      </c>
      <c r="T482" s="1" t="e">
        <f aca="false">IF(AND(#REF!=#REF!,K:K="stroke",M:M="positive",S482&lt;&gt;"1"),1,"")</f>
        <v>#REF!</v>
      </c>
      <c r="U482" s="1" t="e">
        <f aca="false">IF((AND(R482&lt;&gt;"",W482&lt;&gt;1,K:K="stroke",M:M="negative",#REF!=#REF!)),IF(W482&lt;&gt;0,"",1),"")</f>
        <v>#REF!</v>
      </c>
      <c r="V482" s="1" t="e">
        <f aca="false">IF(R482="","",(SUM(S482:U482)+W482))</f>
        <v>#REF!</v>
      </c>
      <c r="W482" s="1" t="e">
        <f aca="false">IF(#REF!&lt;&gt;#REF!,COUNTIFS($K$112:$K$1378,"up",#REF!,#REF!),"")</f>
        <v>#REF!</v>
      </c>
      <c r="X482" s="1" t="e">
        <f aca="false">IF(#REF!&lt;&gt;#REF!,COUNTIFS($K$112:$K$1378,"SRS",#REF!,#REF!),"")</f>
        <v>#REF!</v>
      </c>
      <c r="Y482" s="1" t="e">
        <f aca="false">IF(R482&lt;&gt;"",IF(R482=1,"",COUNTIFS($O$112:$O$1378,"&gt;40",#REF!,#REF!)),"")</f>
        <v>#REF!</v>
      </c>
    </row>
    <row r="483" s="5" customFormat="true" ht="15.7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.75" hidden="false" customHeight="false" outlineLevel="0" collapsed="false">
      <c r="A484" s="1" t="n">
        <f aca="false">I484+(H484*60)+(G484*3600)</f>
        <v>73066</v>
      </c>
      <c r="B484" s="2" t="str">
        <f aca="false">CONCATENATE(D484,E484,F484,G484,H484,I484)</f>
        <v>20171114201746</v>
      </c>
      <c r="C484" s="1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1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1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1" t="e">
        <f aca="false">IF(#REF!&lt;&gt;#REF!,COUNTIFS($K$112:$K$1378,$K$112,#REF!,#REF!),"")</f>
        <v>#REF!</v>
      </c>
      <c r="S484" s="1" t="e">
        <f aca="false">IF(AND(#REF!&lt;&gt;#REF!,#REF!=#REF!,M484="positive",M485="negative"),1,"")</f>
        <v>#REF!</v>
      </c>
      <c r="T484" s="1" t="e">
        <f aca="false">IF(AND(#REF!=#REF!,K:K="stroke",M:M="positive",S484&lt;&gt;"1"),1,"")</f>
        <v>#REF!</v>
      </c>
      <c r="U484" s="1" t="e">
        <f aca="false">IF((AND(R484&lt;&gt;"",W484&lt;&gt;1,K:K="stroke",M:M="negative",#REF!=#REF!)),IF(W484&lt;&gt;0,"",1),"")</f>
        <v>#REF!</v>
      </c>
      <c r="V484" s="1" t="e">
        <f aca="false">IF(R484="","",(SUM(S484:U484)+W484))</f>
        <v>#REF!</v>
      </c>
      <c r="W484" s="1" t="e">
        <f aca="false">IF(#REF!&lt;&gt;#REF!,COUNTIFS($K$112:$K$1378,"up",#REF!,#REF!),"")</f>
        <v>#REF!</v>
      </c>
      <c r="X484" s="1" t="e">
        <f aca="false">IF(#REF!&lt;&gt;#REF!,COUNTIFS($K$112:$K$1378,"SRS",#REF!,#REF!),"")</f>
        <v>#REF!</v>
      </c>
      <c r="Y484" s="1" t="e">
        <f aca="false">IF(R484&lt;&gt;"",IF(R484=1,"",COUNTIFS($O$112:$O$1378,"&gt;40",#REF!,#REF!)),"")</f>
        <v>#REF!</v>
      </c>
    </row>
    <row r="485" customFormat="false" ht="15.75" hidden="false" customHeight="false" outlineLevel="0" collapsed="false">
      <c r="A485" s="1" t="n">
        <f aca="false">I485+(H485*60)+(G485*3600)</f>
        <v>73066</v>
      </c>
      <c r="B485" s="2" t="str">
        <f aca="false">CONCATENATE(D485,E485,F485,G485,H485,I485)</f>
        <v>20171114201746</v>
      </c>
      <c r="C485" s="1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1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1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1" t="e">
        <f aca="false">IF(#REF!&lt;&gt;#REF!,COUNTIFS($K$112:$K$1378,$K$112,#REF!,#REF!),"")</f>
        <v>#REF!</v>
      </c>
      <c r="S485" s="1" t="e">
        <f aca="false">IF(AND(#REF!&lt;&gt;#REF!,#REF!=#REF!,M485="positive",M486="negative"),1,"")</f>
        <v>#REF!</v>
      </c>
      <c r="T485" s="1" t="e">
        <f aca="false">IF(AND(#REF!=#REF!,K:K="stroke",M:M="positive",S485&lt;&gt;"1"),1,"")</f>
        <v>#REF!</v>
      </c>
      <c r="U485" s="1" t="e">
        <f aca="false">IF((AND(R485&lt;&gt;"",W485&lt;&gt;1,K:K="stroke",M:M="negative",#REF!=#REF!)),IF(W485&lt;&gt;0,"",1),"")</f>
        <v>#REF!</v>
      </c>
      <c r="V485" s="1" t="e">
        <f aca="false">IF(R485="","",(SUM(S485:U485)+W485))</f>
        <v>#REF!</v>
      </c>
      <c r="W485" s="1" t="e">
        <f aca="false">IF(#REF!&lt;&gt;#REF!,COUNTIFS($K$112:$K$1378,"up",#REF!,#REF!),"")</f>
        <v>#REF!</v>
      </c>
      <c r="X485" s="1" t="e">
        <f aca="false">IF(#REF!&lt;&gt;#REF!,COUNTIFS($K$112:$K$1378,"SRS",#REF!,#REF!),"")</f>
        <v>#REF!</v>
      </c>
      <c r="Y485" s="1" t="e">
        <f aca="false">IF(R485&lt;&gt;"",IF(R485=1,"",COUNTIFS($O$112:$O$1378,"&gt;40",#REF!,#REF!)),"")</f>
        <v>#REF!</v>
      </c>
    </row>
    <row r="486" customFormat="false" ht="15.75" hidden="false" customHeight="false" outlineLevel="0" collapsed="false">
      <c r="A486" s="1" t="n">
        <f aca="false">I486+(H486*60)+(G486*3600)</f>
        <v>73066</v>
      </c>
      <c r="B486" s="2" t="str">
        <f aca="false">CONCATENATE(D486,E486,F486,G486,H486,I486)</f>
        <v>20171114201746</v>
      </c>
      <c r="C486" s="1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1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1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1" t="e">
        <f aca="false">IF(#REF!&lt;&gt;#REF!,COUNTIFS($K$112:$K$1378,$K$112,#REF!,#REF!),"")</f>
        <v>#REF!</v>
      </c>
      <c r="S486" s="1" t="e">
        <f aca="false">IF(AND(#REF!&lt;&gt;#REF!,#REF!=#REF!,M486="positive",M487="negative"),1,"")</f>
        <v>#REF!</v>
      </c>
      <c r="T486" s="1" t="e">
        <f aca="false">IF(AND(#REF!=#REF!,K:K="stroke",M:M="positive",S486&lt;&gt;"1"),1,"")</f>
        <v>#REF!</v>
      </c>
      <c r="U486" s="1" t="e">
        <f aca="false">IF((AND(R486&lt;&gt;"",W486&lt;&gt;1,K:K="stroke",M:M="negative",#REF!=#REF!)),IF(W486&lt;&gt;0,"",1),"")</f>
        <v>#REF!</v>
      </c>
      <c r="V486" s="1" t="e">
        <f aca="false">IF(R486="","",(SUM(S486:U486)+W486))</f>
        <v>#REF!</v>
      </c>
      <c r="W486" s="1" t="e">
        <f aca="false">IF(#REF!&lt;&gt;#REF!,COUNTIFS($K$112:$K$1378,"up",#REF!,#REF!),"")</f>
        <v>#REF!</v>
      </c>
      <c r="X486" s="1" t="e">
        <f aca="false">IF(#REF!&lt;&gt;#REF!,COUNTIFS($K$112:$K$1378,"SRS",#REF!,#REF!),"")</f>
        <v>#REF!</v>
      </c>
      <c r="Y486" s="1" t="e">
        <f aca="false">IF(R486&lt;&gt;"",IF(R486=1,"",COUNTIFS($O$112:$O$1378,"&gt;40",#REF!,#REF!)),"")</f>
        <v>#REF!</v>
      </c>
    </row>
    <row r="487" customFormat="false" ht="15.75" hidden="false" customHeight="false" outlineLevel="0" collapsed="false">
      <c r="A487" s="1" t="n">
        <f aca="false">I487+(H487*60)+(G487*3600)</f>
        <v>73066</v>
      </c>
      <c r="B487" s="2" t="str">
        <f aca="false">CONCATENATE(D487,E487,F487,G487,H487,I487)</f>
        <v>20171114201746</v>
      </c>
      <c r="C487" s="1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1" t="e">
        <f aca="false">IF(#REF!=#REF!,IF(K487="Stroke",IF(K488="Stroke",IF((J488-J487)&lt;0,1000+J488-J487,J488-J487),""),""),"")</f>
        <v>#REF!</v>
      </c>
      <c r="M487" s="1" t="s">
        <v>1</v>
      </c>
      <c r="N487" s="1" t="s">
        <v>43</v>
      </c>
      <c r="O487" s="1" t="n">
        <v>1</v>
      </c>
      <c r="P487" s="1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1" t="e">
        <f aca="false">IF(#REF!&lt;&gt;#REF!,COUNTIFS($K$112:$K$1378,$K$112,#REF!,#REF!),"")</f>
        <v>#REF!</v>
      </c>
      <c r="S487" s="1" t="e">
        <f aca="false">IF(AND(#REF!&lt;&gt;#REF!,#REF!=#REF!,M487="positive",M488="negative"),1,"")</f>
        <v>#REF!</v>
      </c>
      <c r="T487" s="1" t="e">
        <f aca="false">IF(AND(#REF!=#REF!,K:K="stroke",M:M="positive",S487&lt;&gt;"1"),1,"")</f>
        <v>#REF!</v>
      </c>
      <c r="U487" s="1" t="e">
        <f aca="false">IF((AND(R487&lt;&gt;"",W487&lt;&gt;1,K:K="stroke",M:M="negative",#REF!=#REF!)),IF(W487&lt;&gt;0,"",1),"")</f>
        <v>#REF!</v>
      </c>
      <c r="V487" s="1" t="e">
        <f aca="false">IF(R487="","",(SUM(S487:U487)+W487))</f>
        <v>#REF!</v>
      </c>
      <c r="W487" s="1" t="e">
        <f aca="false">IF(#REF!&lt;&gt;#REF!,COUNTIFS($K$112:$K$1378,"up",#REF!,#REF!),"")</f>
        <v>#REF!</v>
      </c>
      <c r="X487" s="1" t="e">
        <f aca="false">IF(#REF!&lt;&gt;#REF!,COUNTIFS($K$112:$K$1378,"SRS",#REF!,#REF!),"")</f>
        <v>#REF!</v>
      </c>
      <c r="Y487" s="1" t="e">
        <f aca="false">IF(R487&lt;&gt;"",IF(R487=1,"",COUNTIFS($O$112:$O$1378,"&gt;40",#REF!,#REF!)),"")</f>
        <v>#REF!</v>
      </c>
    </row>
    <row r="488" customFormat="false" ht="15.7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.75" hidden="false" customHeight="false" outlineLevel="0" collapsed="false">
      <c r="A489" s="1" t="n">
        <f aca="false">I489+(H489*60)+(G489*3600)</f>
        <v>73123</v>
      </c>
      <c r="B489" s="2" t="str">
        <f aca="false">CONCATENATE(D489,E489,F489,G489,H489,I489)</f>
        <v>20171114201843</v>
      </c>
      <c r="C489" s="1" t="str">
        <f aca="false">CONCATENATE(D489,E489,F489)</f>
        <v>20171114</v>
      </c>
      <c r="D489" s="1" t="n">
        <v>2017</v>
      </c>
      <c r="E489" s="1" t="n">
        <v>11</v>
      </c>
      <c r="F489" s="1" t="n">
        <v>14</v>
      </c>
      <c r="G489" s="1" t="n">
        <v>20</v>
      </c>
      <c r="H489" s="1" t="n">
        <v>18</v>
      </c>
      <c r="I489" s="1" t="n">
        <v>43</v>
      </c>
      <c r="J489" s="1" t="n">
        <v>670</v>
      </c>
      <c r="K489" s="1" t="s">
        <v>16</v>
      </c>
      <c r="L489" s="1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1" t="e">
        <f aca="false">IF(#REF!=#REF!,IF(K489="Stroke",IF(K490="Stroke",IF(#REF!=#REF!,IF(Q489=Q490,IF((J490-J489)&lt;0,1000+J490-J489-O489,J490-J489-O489),""),""),""),""),"")</f>
        <v>#REF!</v>
      </c>
      <c r="R489" s="1" t="e">
        <f aca="false">IF(#REF!&lt;&gt;#REF!,COUNTIFS($K$112:$K$1378,$K$112,#REF!,#REF!),"")</f>
        <v>#REF!</v>
      </c>
      <c r="S489" s="1" t="e">
        <f aca="false">IF(AND(#REF!&lt;&gt;#REF!,#REF!=#REF!,M489="positive",M490="negative"),1,"")</f>
        <v>#REF!</v>
      </c>
      <c r="T489" s="1" t="e">
        <f aca="false">IF(AND(#REF!=#REF!,K:K="stroke",M:M="positive",S489&lt;&gt;"1"),1,"")</f>
        <v>#REF!</v>
      </c>
      <c r="U489" s="1" t="e">
        <f aca="false">IF((AND(R489&lt;&gt;"",W489&lt;&gt;1,K:K="stroke",M:M="negative",#REF!=#REF!)),IF(W489&lt;&gt;0,"",1),"")</f>
        <v>#REF!</v>
      </c>
      <c r="V489" s="1" t="e">
        <f aca="false">IF(R489="","",(SUM(S489:U489)+W489))</f>
        <v>#REF!</v>
      </c>
      <c r="W489" s="1" t="e">
        <f aca="false">IF(#REF!&lt;&gt;#REF!,COUNTIFS($K$112:$K$1378,"up",#REF!,#REF!),"")</f>
        <v>#REF!</v>
      </c>
      <c r="X489" s="1" t="e">
        <f aca="false">IF(#REF!&lt;&gt;#REF!,COUNTIFS($K$112:$K$1378,"SRS",#REF!,#REF!),"")</f>
        <v>#REF!</v>
      </c>
      <c r="Y489" s="1" t="e">
        <f aca="false">IF(R489&lt;&gt;"",IF(R489=1,"",COUNTIFS($O$112:$O$1378,"&gt;40",#REF!,#REF!)),"")</f>
        <v>#REF!</v>
      </c>
    </row>
    <row r="490" customFormat="false" ht="15.75" hidden="false" customHeight="false" outlineLevel="0" collapsed="false">
      <c r="A490" s="1" t="n">
        <f aca="false">I490+(H490*60)+(G490*3600)</f>
        <v>73123</v>
      </c>
      <c r="B490" s="2" t="str">
        <f aca="false">CONCATENATE(D490,E490,F490,G490,H490,I490)</f>
        <v>20171114201843</v>
      </c>
      <c r="C490" s="1" t="str">
        <f aca="false">CONCATENATE(D490,E490,F490)</f>
        <v>20171114</v>
      </c>
      <c r="D490" s="1" t="n">
        <v>2017</v>
      </c>
      <c r="E490" s="1" t="n">
        <v>11</v>
      </c>
      <c r="F490" s="1" t="n">
        <v>14</v>
      </c>
      <c r="G490" s="1" t="n">
        <v>20</v>
      </c>
      <c r="H490" s="1" t="n">
        <v>18</v>
      </c>
      <c r="I490" s="1" t="n">
        <v>43</v>
      </c>
      <c r="J490" s="1" t="n">
        <v>703</v>
      </c>
      <c r="K490" s="1" t="s">
        <v>16</v>
      </c>
      <c r="L490" s="1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1" t="e">
        <f aca="false">IF(#REF!=#REF!,IF(K490="Stroke",IF(K491="Stroke",IF(#REF!=#REF!,IF(Q490=Q491,IF((J491-J490)&lt;0,1000+J491-J490-O490,J491-J490-O490),""),""),""),""),"")</f>
        <v>#REF!</v>
      </c>
      <c r="R490" s="1" t="e">
        <f aca="false">IF(#REF!&lt;&gt;#REF!,COUNTIFS($K$112:$K$1378,$K$112,#REF!,#REF!),"")</f>
        <v>#REF!</v>
      </c>
      <c r="S490" s="1" t="e">
        <f aca="false">IF(AND(#REF!&lt;&gt;#REF!,#REF!=#REF!,M490="positive",M491="negative"),1,"")</f>
        <v>#REF!</v>
      </c>
      <c r="T490" s="1" t="e">
        <f aca="false">IF(AND(#REF!=#REF!,K:K="stroke",M:M="positive",S490&lt;&gt;"1"),1,"")</f>
        <v>#REF!</v>
      </c>
      <c r="U490" s="1" t="e">
        <f aca="false">IF((AND(R490&lt;&gt;"",W490&lt;&gt;1,K:K="stroke",M:M="negative",#REF!=#REF!)),IF(W490&lt;&gt;0,"",1),"")</f>
        <v>#REF!</v>
      </c>
      <c r="V490" s="1" t="e">
        <f aca="false">IF(R490="","",(SUM(S490:U490)+W490))</f>
        <v>#REF!</v>
      </c>
      <c r="W490" s="1" t="e">
        <f aca="false">IF(#REF!&lt;&gt;#REF!,COUNTIFS($K$112:$K$1378,"up",#REF!,#REF!),"")</f>
        <v>#REF!</v>
      </c>
      <c r="X490" s="1" t="e">
        <f aca="false">IF(#REF!&lt;&gt;#REF!,COUNTIFS($K$112:$K$1378,"SRS",#REF!,#REF!),"")</f>
        <v>#REF!</v>
      </c>
      <c r="Y490" s="1" t="e">
        <f aca="false">IF(R490&lt;&gt;"",IF(R490=1,"",COUNTIFS($O$112:$O$1378,"&gt;40",#REF!,#REF!)),"")</f>
        <v>#REF!</v>
      </c>
    </row>
    <row r="491" customFormat="false" ht="15.75" hidden="false" customHeight="false" outlineLevel="0" collapsed="false">
      <c r="A491" s="1" t="n">
        <f aca="false">I491+(H491*60)+(G491*3600)</f>
        <v>73123</v>
      </c>
      <c r="B491" s="2" t="str">
        <f aca="false">CONCATENATE(D491,E491,F491,G491,H491,I491)</f>
        <v>20171114201843</v>
      </c>
      <c r="C491" s="1" t="str">
        <f aca="false">CONCATENATE(D491,E491,F491)</f>
        <v>20171114</v>
      </c>
      <c r="D491" s="1" t="n">
        <v>2017</v>
      </c>
      <c r="E491" s="1" t="n">
        <v>11</v>
      </c>
      <c r="F491" s="1" t="n">
        <v>14</v>
      </c>
      <c r="G491" s="1" t="n">
        <v>20</v>
      </c>
      <c r="H491" s="1" t="n">
        <v>18</v>
      </c>
      <c r="I491" s="1" t="n">
        <v>43</v>
      </c>
      <c r="J491" s="1" t="n">
        <v>741</v>
      </c>
      <c r="K491" s="1" t="s">
        <v>11</v>
      </c>
      <c r="L491" s="1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1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1" t="e">
        <f aca="false">IF(#REF!&lt;&gt;#REF!,COUNTIFS($K$112:$K$1378,$K$112,#REF!,#REF!),"")</f>
        <v>#REF!</v>
      </c>
      <c r="S491" s="1" t="e">
        <f aca="false">IF(AND(#REF!&lt;&gt;#REF!,#REF!=#REF!,M491="positive",M493="negative"),1,"")</f>
        <v>#REF!</v>
      </c>
      <c r="T491" s="1" t="e">
        <f aca="false">IF(AND(#REF!=#REF!,K:K="stroke",M:M="positive",S491&lt;&gt;"1"),1,"")</f>
        <v>#REF!</v>
      </c>
      <c r="U491" s="1" t="e">
        <f aca="false">IF((AND(R491&lt;&gt;"",W491&lt;&gt;1,K:K="stroke",M:M="negative",#REF!=#REF!)),IF(W491&lt;&gt;0,"",1),"")</f>
        <v>#REF!</v>
      </c>
      <c r="V491" s="1" t="e">
        <f aca="false">IF(R491="","",(SUM(S491:U491)+W491))</f>
        <v>#REF!</v>
      </c>
      <c r="W491" s="1" t="e">
        <f aca="false">IF(#REF!&lt;&gt;#REF!,COUNTIFS($K$112:$K$1378,"up",#REF!,#REF!),"")</f>
        <v>#REF!</v>
      </c>
      <c r="X491" s="1" t="e">
        <f aca="false">IF(#REF!&lt;&gt;#REF!,COUNTIFS($K$112:$K$1378,"SRS",#REF!,#REF!),"")</f>
        <v>#REF!</v>
      </c>
      <c r="Y491" s="1" t="e">
        <f aca="false">IF(R491&lt;&gt;"",IF(R491=1,"",COUNTIFS($O$112:$O$1378,"&gt;40",#REF!,#REF!)),"")</f>
        <v>#REF!</v>
      </c>
    </row>
    <row r="492" customFormat="false" ht="15.75" hidden="false" customHeight="false" outlineLevel="0" collapsed="false">
      <c r="A492" s="1" t="n">
        <f aca="false">I492+(H492*60)+(G492*3600)</f>
        <v>73123</v>
      </c>
      <c r="B492" s="2" t="str">
        <f aca="false">CONCATENATE(D492,E492,F492,G492,H492,I492)</f>
        <v>20171114201843</v>
      </c>
      <c r="C492" s="11" t="str">
        <f aca="false">CONCATENATE(D492,E492,F492)</f>
        <v>20171114</v>
      </c>
      <c r="D492" s="11" t="n">
        <v>2017</v>
      </c>
      <c r="E492" s="11" t="n">
        <v>11</v>
      </c>
      <c r="F492" s="11" t="n">
        <v>14</v>
      </c>
      <c r="G492" s="11" t="n">
        <v>20</v>
      </c>
      <c r="H492" s="11" t="n">
        <v>18</v>
      </c>
      <c r="I492" s="11" t="n">
        <v>43</v>
      </c>
      <c r="J492" s="11" t="n">
        <v>770</v>
      </c>
      <c r="K492" s="11" t="s">
        <v>11</v>
      </c>
      <c r="L492" s="11" t="e">
        <f aca="false"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 t="n">
        <v>4</v>
      </c>
      <c r="P492" s="1" t="e">
        <f aca="false">IF(#REF!=#REF!,IF(K492="Stroke",IF(K493="Stroke",IF(#REF!=#REF!,IF(Q492=Q493,IF((J493-J492)&lt;0,1000+J493-J492-O492,J493-J492-O492),""),""),""),""),"")</f>
        <v>#REF!</v>
      </c>
      <c r="Q492" s="11" t="n">
        <v>1</v>
      </c>
    </row>
    <row r="493" customFormat="false" ht="15.75" hidden="false" customHeight="false" outlineLevel="0" collapsed="false">
      <c r="A493" s="14" t="n">
        <f aca="false">I493+(H493*60)+(G493*3600)</f>
        <v>73123</v>
      </c>
      <c r="B493" s="22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.75" hidden="false" customHeight="false" outlineLevel="0" collapsed="false">
      <c r="A494" s="1" t="n">
        <f aca="false">I494+(H494*60)+(G494*3600)</f>
        <v>73123</v>
      </c>
      <c r="B494" s="2" t="str">
        <f aca="false">CONCATENATE(D494,E494,F494,G494,H494,I494)</f>
        <v>20171114201843</v>
      </c>
      <c r="C494" s="1" t="str">
        <f aca="false">CONCATENATE(D494,E494,F494)</f>
        <v>20171114</v>
      </c>
      <c r="D494" s="1" t="n">
        <v>2017</v>
      </c>
      <c r="E494" s="1" t="n">
        <v>11</v>
      </c>
      <c r="F494" s="1" t="n">
        <v>14</v>
      </c>
      <c r="G494" s="1" t="n">
        <v>20</v>
      </c>
      <c r="H494" s="1" t="n">
        <v>18</v>
      </c>
      <c r="I494" s="1" t="n">
        <v>43</v>
      </c>
      <c r="J494" s="1" t="n">
        <v>788</v>
      </c>
      <c r="K494" s="1" t="s">
        <v>11</v>
      </c>
      <c r="L494" s="1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1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1" t="e">
        <f aca="false">IF(#REF!&lt;&gt;#REF!,COUNTIFS($K$112:$K$1378,$K$112,#REF!,#REF!),"")</f>
        <v>#REF!</v>
      </c>
      <c r="S494" s="1" t="e">
        <f aca="false">IF(AND(#REF!&lt;&gt;#REF!,#REF!=#REF!,M494="positive",M495="negative"),1,"")</f>
        <v>#REF!</v>
      </c>
      <c r="T494" s="1" t="e">
        <f aca="false">IF(AND(#REF!=#REF!,K:K="stroke",M:M="positive",S494&lt;&gt;"1"),1,"")</f>
        <v>#REF!</v>
      </c>
      <c r="U494" s="1" t="e">
        <f aca="false">IF((AND(R494&lt;&gt;"",W494&lt;&gt;1,K:K="stroke",M:M="negative",#REF!=#REF!)),IF(W494&lt;&gt;0,"",1),"")</f>
        <v>#REF!</v>
      </c>
      <c r="V494" s="1" t="e">
        <f aca="false">IF(R494="","",(SUM(S494:U494)+W494))</f>
        <v>#REF!</v>
      </c>
      <c r="W494" s="1" t="e">
        <f aca="false">IF(#REF!&lt;&gt;#REF!,COUNTIFS($K$112:$K$1378,"up",#REF!,#REF!),"")</f>
        <v>#REF!</v>
      </c>
      <c r="X494" s="1" t="e">
        <f aca="false">IF(#REF!&lt;&gt;#REF!,COUNTIFS($K$112:$K$1378,"SRS",#REF!,#REF!),"")</f>
        <v>#REF!</v>
      </c>
      <c r="Y494" s="1" t="e">
        <f aca="false">IF(R494&lt;&gt;"",IF(R494=1,"",COUNTIFS($O$112:$O$1378,"&gt;40",#REF!,#REF!)),"")</f>
        <v>#REF!</v>
      </c>
    </row>
    <row r="495" customFormat="false" ht="15.75" hidden="false" customHeight="false" outlineLevel="0" collapsed="false">
      <c r="A495" s="1" t="n">
        <f aca="false">I495+(H495*60)+(G495*3600)</f>
        <v>73123</v>
      </c>
      <c r="B495" s="2" t="str">
        <f aca="false">CONCATENATE(D495,E495,F495,G495,H495,I495)</f>
        <v>20171114201843</v>
      </c>
      <c r="C495" s="1" t="str">
        <f aca="false">CONCATENATE(D495,E495,F495)</f>
        <v>20171114</v>
      </c>
      <c r="D495" s="1" t="n">
        <v>2017</v>
      </c>
      <c r="E495" s="1" t="n">
        <v>11</v>
      </c>
      <c r="F495" s="1" t="n">
        <v>14</v>
      </c>
      <c r="G495" s="1" t="n">
        <v>20</v>
      </c>
      <c r="H495" s="1" t="n">
        <v>18</v>
      </c>
      <c r="I495" s="1" t="n">
        <v>43</v>
      </c>
      <c r="J495" s="1" t="n">
        <v>791</v>
      </c>
      <c r="K495" s="1" t="s">
        <v>4</v>
      </c>
      <c r="L495" s="1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1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1" t="e">
        <f aca="false">IF(#REF!&lt;&gt;#REF!,COUNTIFS($K$112:$K$1378,$K$112,#REF!,#REF!),"")</f>
        <v>#REF!</v>
      </c>
      <c r="S495" s="1" t="e">
        <f aca="false">IF(AND(#REF!&lt;&gt;#REF!,#REF!=#REF!,M495="positive",M496="negative"),1,"")</f>
        <v>#REF!</v>
      </c>
      <c r="T495" s="1" t="e">
        <f aca="false">IF(AND(#REF!=#REF!,K:K="stroke",M:M="positive",S495&lt;&gt;"1"),1,"")</f>
        <v>#REF!</v>
      </c>
      <c r="U495" s="1" t="e">
        <f aca="false">IF((AND(R495&lt;&gt;"",W495&lt;&gt;1,K:K="stroke",M:M="negative",#REF!=#REF!)),IF(W495&lt;&gt;0,"",1),"")</f>
        <v>#REF!</v>
      </c>
      <c r="V495" s="1" t="e">
        <f aca="false">IF(R495="","",(SUM(S495:U495)+W495))</f>
        <v>#REF!</v>
      </c>
      <c r="W495" s="1" t="e">
        <f aca="false">IF(#REF!&lt;&gt;#REF!,COUNTIFS($K$112:$K$1378,"up",#REF!,#REF!),"")</f>
        <v>#REF!</v>
      </c>
      <c r="X495" s="1" t="e">
        <f aca="false">IF(#REF!&lt;&gt;#REF!,COUNTIFS($K$112:$K$1378,"SRS",#REF!,#REF!),"")</f>
        <v>#REF!</v>
      </c>
      <c r="Y495" s="1" t="e">
        <f aca="false">IF(R495&lt;&gt;"",IF(R495=1,"",COUNTIFS($O$112:$O$1378,"&gt;40",#REF!,#REF!)),"")</f>
        <v>#REF!</v>
      </c>
    </row>
    <row r="496" customFormat="false" ht="15.75" hidden="false" customHeight="false" outlineLevel="0" collapsed="false">
      <c r="A496" s="1" t="n">
        <f aca="false">I496+(H496*60)+(G496*3600)</f>
        <v>73123</v>
      </c>
      <c r="B496" s="2" t="str">
        <f aca="false">CONCATENATE(D496,E496,F496,G496,H496,I496)</f>
        <v>20171114201843</v>
      </c>
      <c r="C496" s="1" t="str">
        <f aca="false">CONCATENATE(D496,E496,F496)</f>
        <v>20171114</v>
      </c>
      <c r="D496" s="1" t="n">
        <v>2017</v>
      </c>
      <c r="E496" s="1" t="n">
        <v>11</v>
      </c>
      <c r="F496" s="1" t="n">
        <v>14</v>
      </c>
      <c r="G496" s="1" t="n">
        <v>20</v>
      </c>
      <c r="H496" s="1" t="n">
        <v>18</v>
      </c>
      <c r="I496" s="1" t="n">
        <v>43</v>
      </c>
      <c r="J496" s="1" t="n">
        <v>801</v>
      </c>
      <c r="K496" s="1" t="s">
        <v>16</v>
      </c>
      <c r="L496" s="1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1" t="e">
        <f aca="false">IF(#REF!=#REF!,IF(K496="Stroke",IF(K497="Stroke",IF(#REF!=#REF!,IF(Q496=Q497,IF((J497-J496)&lt;0,1000+J497-J496-O496,J497-J496-O496),""),""),""),""),"")</f>
        <v>#REF!</v>
      </c>
      <c r="R496" s="1" t="e">
        <f aca="false">IF(#REF!&lt;&gt;#REF!,COUNTIFS($K$112:$K$1378,$K$112,#REF!,#REF!),"")</f>
        <v>#REF!</v>
      </c>
      <c r="S496" s="1" t="e">
        <f aca="false">IF(AND(#REF!&lt;&gt;#REF!,#REF!=#REF!,M496="positive",M497="negative"),1,"")</f>
        <v>#REF!</v>
      </c>
      <c r="T496" s="1" t="e">
        <f aca="false">IF(AND(#REF!=#REF!,K:K="stroke",M:M="positive",S496&lt;&gt;"1"),1,"")</f>
        <v>#REF!</v>
      </c>
      <c r="U496" s="1" t="e">
        <f aca="false">IF((AND(R496&lt;&gt;"",W496&lt;&gt;1,K:K="stroke",M:M="negative",#REF!=#REF!)),IF(W496&lt;&gt;0,"",1),"")</f>
        <v>#REF!</v>
      </c>
      <c r="V496" s="1" t="e">
        <f aca="false">IF(R496="","",(SUM(S496:U496)+W496))</f>
        <v>#REF!</v>
      </c>
      <c r="W496" s="1" t="e">
        <f aca="false">IF(#REF!&lt;&gt;#REF!,COUNTIFS($K$112:$K$1378,"up",#REF!,#REF!),"")</f>
        <v>#REF!</v>
      </c>
      <c r="X496" s="1" t="e">
        <f aca="false">IF(#REF!&lt;&gt;#REF!,COUNTIFS($K$112:$K$1378,"SRS",#REF!,#REF!),"")</f>
        <v>#REF!</v>
      </c>
      <c r="Y496" s="1" t="e">
        <f aca="false">IF(R496&lt;&gt;"",IF(R496=1,"",COUNTIFS($O$112:$O$1378,"&gt;40",#REF!,#REF!)),"")</f>
        <v>#REF!</v>
      </c>
    </row>
    <row r="497" customFormat="false" ht="15.75" hidden="false" customHeight="false" outlineLevel="0" collapsed="false">
      <c r="A497" s="1" t="n">
        <f aca="false">I497+(H497*60)+(G497*3600)</f>
        <v>73123</v>
      </c>
      <c r="B497" s="2" t="str">
        <f aca="false">CONCATENATE(D497,E497,F497,G497,H497,I497)</f>
        <v>20171114201843</v>
      </c>
      <c r="C497" s="1" t="str">
        <f aca="false">CONCATENATE(D497,E497,F497)</f>
        <v>20171114</v>
      </c>
      <c r="D497" s="1" t="n">
        <v>2017</v>
      </c>
      <c r="E497" s="1" t="n">
        <v>11</v>
      </c>
      <c r="F497" s="1" t="n">
        <v>14</v>
      </c>
      <c r="G497" s="1" t="n">
        <v>20</v>
      </c>
      <c r="H497" s="1" t="n">
        <v>18</v>
      </c>
      <c r="I497" s="1" t="n">
        <v>43</v>
      </c>
      <c r="J497" s="1" t="n">
        <v>840</v>
      </c>
      <c r="K497" s="1" t="s">
        <v>11</v>
      </c>
      <c r="L497" s="1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1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1" t="e">
        <f aca="false">IF(#REF!&lt;&gt;#REF!,COUNTIFS($K$112:$K$1378,$K$112,#REF!,#REF!),"")</f>
        <v>#REF!</v>
      </c>
      <c r="S497" s="1" t="e">
        <f aca="false">IF(AND(#REF!&lt;&gt;#REF!,#REF!=#REF!,M497="positive",M498="negative"),1,"")</f>
        <v>#REF!</v>
      </c>
      <c r="T497" s="1" t="e">
        <f aca="false">IF(AND(#REF!=#REF!,K:K="stroke",M:M="positive",S497&lt;&gt;"1"),1,"")</f>
        <v>#REF!</v>
      </c>
      <c r="U497" s="1" t="e">
        <f aca="false">IF((AND(R497&lt;&gt;"",W497&lt;&gt;1,K:K="stroke",M:M="negative",#REF!=#REF!)),IF(W497&lt;&gt;0,"",1),"")</f>
        <v>#REF!</v>
      </c>
      <c r="V497" s="1" t="e">
        <f aca="false">IF(R497="","",(SUM(S497:U497)+W497))</f>
        <v>#REF!</v>
      </c>
      <c r="W497" s="1" t="e">
        <f aca="false">IF(#REF!&lt;&gt;#REF!,COUNTIFS($K$112:$K$1378,"up",#REF!,#REF!),"")</f>
        <v>#REF!</v>
      </c>
      <c r="X497" s="1" t="e">
        <f aca="false">IF(#REF!&lt;&gt;#REF!,COUNTIFS($K$112:$K$1378,"SRS",#REF!,#REF!),"")</f>
        <v>#REF!</v>
      </c>
      <c r="Y497" s="1" t="e">
        <f aca="false">IF(R497&lt;&gt;"",IF(R497=1,"",COUNTIFS($O$112:$O$1378,"&gt;40",#REF!,#REF!)),"")</f>
        <v>#REF!</v>
      </c>
    </row>
    <row r="498" customFormat="false" ht="15.75" hidden="false" customHeight="false" outlineLevel="0" collapsed="false">
      <c r="A498" s="1" t="n">
        <f aca="false">I498+(H498*60)+(G498*3600)</f>
        <v>73123</v>
      </c>
      <c r="B498" s="2" t="str">
        <f aca="false">CONCATENATE(D498,E498,F498,G498,H498,I498)</f>
        <v>20171114201843</v>
      </c>
      <c r="C498" s="1" t="str">
        <f aca="false">CONCATENATE(D498,E498,F498)</f>
        <v>20171114</v>
      </c>
      <c r="D498" s="1" t="n">
        <v>2017</v>
      </c>
      <c r="E498" s="1" t="n">
        <v>11</v>
      </c>
      <c r="F498" s="1" t="n">
        <v>14</v>
      </c>
      <c r="G498" s="1" t="n">
        <v>20</v>
      </c>
      <c r="H498" s="1" t="n">
        <v>18</v>
      </c>
      <c r="I498" s="1" t="n">
        <v>43</v>
      </c>
      <c r="J498" s="1" t="n">
        <v>895</v>
      </c>
      <c r="K498" s="1" t="s">
        <v>11</v>
      </c>
      <c r="L498" s="1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1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1" t="e">
        <f aca="false">IF(#REF!&lt;&gt;#REF!,COUNTIFS($K$112:$K$1378,$K$112,#REF!,#REF!),"")</f>
        <v>#REF!</v>
      </c>
      <c r="S498" s="1" t="e">
        <f aca="false">IF(AND(#REF!&lt;&gt;#REF!,#REF!=#REF!,M498="positive",M499="negative"),1,"")</f>
        <v>#REF!</v>
      </c>
      <c r="T498" s="1" t="e">
        <f aca="false">IF(AND(#REF!=#REF!,K:K="stroke",M:M="positive",S498&lt;&gt;"1"),1,"")</f>
        <v>#REF!</v>
      </c>
      <c r="U498" s="1" t="e">
        <f aca="false">IF((AND(R498&lt;&gt;"",W498&lt;&gt;1,K:K="stroke",M:M="negative",#REF!=#REF!)),IF(W498&lt;&gt;0,"",1),"")</f>
        <v>#REF!</v>
      </c>
      <c r="V498" s="1" t="e">
        <f aca="false">IF(R498="","",(SUM(S498:U498)+W498))</f>
        <v>#REF!</v>
      </c>
      <c r="W498" s="1" t="e">
        <f aca="false">IF(#REF!&lt;&gt;#REF!,COUNTIFS($K$112:$K$1378,"up",#REF!,#REF!),"")</f>
        <v>#REF!</v>
      </c>
      <c r="X498" s="1" t="e">
        <f aca="false">IF(#REF!&lt;&gt;#REF!,COUNTIFS($K$112:$K$1378,"SRS",#REF!,#REF!),"")</f>
        <v>#REF!</v>
      </c>
      <c r="Y498" s="1" t="e">
        <f aca="false">IF(R498&lt;&gt;"",IF(R498=1,"",COUNTIFS($O$112:$O$1378,"&gt;40",#REF!,#REF!)),"")</f>
        <v>#REF!</v>
      </c>
    </row>
    <row r="499" customFormat="false" ht="15.75" hidden="false" customHeight="false" outlineLevel="0" collapsed="false">
      <c r="A499" s="1" t="n">
        <f aca="false">I499+(H499*60)+(G499*3600)</f>
        <v>73123</v>
      </c>
      <c r="B499" s="2" t="str">
        <f aca="false">CONCATENATE(D499,E499,F499,G499,H499,I499)</f>
        <v>20171114201843</v>
      </c>
      <c r="C499" s="1" t="str">
        <f aca="false">CONCATENATE(D499,E499,F499)</f>
        <v>20171114</v>
      </c>
      <c r="D499" s="1" t="n">
        <v>2017</v>
      </c>
      <c r="E499" s="1" t="n">
        <v>11</v>
      </c>
      <c r="F499" s="1" t="n">
        <v>14</v>
      </c>
      <c r="G499" s="1" t="n">
        <v>20</v>
      </c>
      <c r="H499" s="1" t="n">
        <v>18</v>
      </c>
      <c r="I499" s="1" t="n">
        <v>43</v>
      </c>
      <c r="J499" s="1" t="n">
        <v>924</v>
      </c>
      <c r="K499" s="1" t="s">
        <v>11</v>
      </c>
      <c r="L499" s="1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1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1" t="e">
        <f aca="false">IF(#REF!&lt;&gt;#REF!,COUNTIFS($K$112:$K$1378,$K$112,#REF!,#REF!),"")</f>
        <v>#REF!</v>
      </c>
      <c r="S499" s="1" t="e">
        <f aca="false">IF(AND(#REF!&lt;&gt;#REF!,#REF!=#REF!,M499="positive",M500="negative"),1,"")</f>
        <v>#REF!</v>
      </c>
      <c r="T499" s="1" t="e">
        <f aca="false">IF(AND(#REF!=#REF!,K:K="stroke",M:M="positive",S499&lt;&gt;"1"),1,"")</f>
        <v>#REF!</v>
      </c>
      <c r="U499" s="1" t="e">
        <f aca="false">IF((AND(R499&lt;&gt;"",W499&lt;&gt;1,K:K="stroke",M:M="negative",#REF!=#REF!)),IF(W499&lt;&gt;0,"",1),"")</f>
        <v>#REF!</v>
      </c>
      <c r="V499" s="1" t="e">
        <f aca="false">IF(R499="","",(SUM(S499:U499)+W499))</f>
        <v>#REF!</v>
      </c>
      <c r="W499" s="1" t="e">
        <f aca="false">IF(#REF!&lt;&gt;#REF!,COUNTIFS($K$112:$K$1378,"up",#REF!,#REF!),"")</f>
        <v>#REF!</v>
      </c>
      <c r="X499" s="1" t="e">
        <f aca="false">IF(#REF!&lt;&gt;#REF!,COUNTIFS($K$112:$K$1378,"SRS",#REF!,#REF!),"")</f>
        <v>#REF!</v>
      </c>
      <c r="Y499" s="1" t="e">
        <f aca="false">IF(R499&lt;&gt;"",IF(R499=1,"",COUNTIFS($O$112:$O$1378,"&gt;40",#REF!,#REF!)),"")</f>
        <v>#REF!</v>
      </c>
    </row>
    <row r="500" customFormat="false" ht="15.7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.75" hidden="false" customHeight="false" outlineLevel="0" collapsed="false">
      <c r="A501" s="1" t="n">
        <f aca="false">I501+(H501*60)+(G501*3600)</f>
        <v>73147</v>
      </c>
      <c r="B501" s="2" t="str">
        <f aca="false">CONCATENATE(D501,E501,F501,G501,H501,I501)</f>
        <v>2017111420197</v>
      </c>
      <c r="C501" s="1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1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1" t="e">
        <f aca="false">IF(#REF!=#REF!,IF(K501="Stroke",IF(K502="Stroke",IF(#REF!=#REF!,IF(Q501=Q502,IF((J502-J501)&lt;0,1000+J502-J501-O501,J502-J501-O501),""),""),""),""),"")</f>
        <v>#REF!</v>
      </c>
      <c r="R501" s="1" t="e">
        <f aca="false">IF(#REF!&lt;&gt;#REF!,COUNTIFS($K$112:$K$1378,$K$112,#REF!,#REF!),"")</f>
        <v>#REF!</v>
      </c>
      <c r="S501" s="1" t="e">
        <f aca="false">IF(AND(#REF!&lt;&gt;#REF!,#REF!=#REF!,M501="positive",M502="negative"),1,"")</f>
        <v>#REF!</v>
      </c>
      <c r="T501" s="1" t="e">
        <f aca="false">IF(AND(#REF!=#REF!,K:K="stroke",M:M="positive",S501&lt;&gt;"1"),1,"")</f>
        <v>#REF!</v>
      </c>
      <c r="U501" s="1" t="e">
        <f aca="false">IF((AND(R501&lt;&gt;"",W501&lt;&gt;1,K:K="stroke",M:M="negative",#REF!=#REF!)),IF(W501&lt;&gt;0,"",1),"")</f>
        <v>#REF!</v>
      </c>
      <c r="V501" s="1" t="e">
        <f aca="false">IF(R501="","",(SUM(S501:U501)+W501))</f>
        <v>#REF!</v>
      </c>
      <c r="W501" s="1" t="e">
        <f aca="false">IF(#REF!&lt;&gt;#REF!,COUNTIFS($K$112:$K$1378,"up",#REF!,#REF!),"")</f>
        <v>#REF!</v>
      </c>
      <c r="X501" s="1" t="e">
        <f aca="false">IF(#REF!&lt;&gt;#REF!,COUNTIFS($K$112:$K$1378,"SRS",#REF!,#REF!),"")</f>
        <v>#REF!</v>
      </c>
      <c r="Y501" s="1" t="e">
        <f aca="false">IF(R501&lt;&gt;"",IF(R501=1,"",COUNTIFS($O$112:$O$1378,"&gt;40",#REF!,#REF!)),"")</f>
        <v>#REF!</v>
      </c>
    </row>
    <row r="502" customFormat="false" ht="15.75" hidden="false" customHeight="false" outlineLevel="0" collapsed="false">
      <c r="A502" s="1" t="n">
        <f aca="false">I502+(H502*60)+(G502*3600)</f>
        <v>73147</v>
      </c>
      <c r="B502" s="2" t="str">
        <f aca="false">CONCATENATE(D502,E502,F502,G502,H502,I502)</f>
        <v>2017111420197</v>
      </c>
      <c r="C502" s="1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1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1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1" t="e">
        <f aca="false">IF(#REF!&lt;&gt;#REF!,COUNTIFS($K$112:$K$1378,$K$112,#REF!,#REF!),"")</f>
        <v>#REF!</v>
      </c>
      <c r="S502" s="1" t="e">
        <f aca="false">IF(AND(#REF!&lt;&gt;#REF!,#REF!=#REF!,M502="positive",M503="negative"),1,"")</f>
        <v>#REF!</v>
      </c>
      <c r="T502" s="1" t="e">
        <f aca="false">IF(AND(#REF!=#REF!,K:K="stroke",M:M="positive",S502&lt;&gt;"1"),1,"")</f>
        <v>#REF!</v>
      </c>
      <c r="U502" s="1" t="e">
        <f aca="false">IF((AND(R502&lt;&gt;"",W502&lt;&gt;1,K:K="stroke",M:M="negative",#REF!=#REF!)),IF(W502&lt;&gt;0,"",1),"")</f>
        <v>#REF!</v>
      </c>
      <c r="V502" s="1" t="e">
        <f aca="false">IF(R502="","",(SUM(S502:U502)+W502))</f>
        <v>#REF!</v>
      </c>
      <c r="W502" s="1" t="e">
        <f aca="false">IF(#REF!&lt;&gt;#REF!,COUNTIFS($K$112:$K$1378,"up",#REF!,#REF!),"")</f>
        <v>#REF!</v>
      </c>
      <c r="X502" s="1" t="e">
        <f aca="false">IF(#REF!&lt;&gt;#REF!,COUNTIFS($K$112:$K$1378,"SRS",#REF!,#REF!),"")</f>
        <v>#REF!</v>
      </c>
      <c r="Y502" s="1" t="e">
        <f aca="false">IF(R502&lt;&gt;"",IF(R502=1,"",COUNTIFS($O$112:$O$1378,"&gt;40",#REF!,#REF!)),"")</f>
        <v>#REF!</v>
      </c>
    </row>
    <row r="503" customFormat="false" ht="15.75" hidden="false" customHeight="false" outlineLevel="0" collapsed="false">
      <c r="A503" s="1" t="n">
        <f aca="false">I503+(H503*60)+(G503*3600)</f>
        <v>73147</v>
      </c>
      <c r="B503" s="2" t="str">
        <f aca="false">CONCATENATE(D503,E503,F503,G503,H503,I503)</f>
        <v>2017111420197</v>
      </c>
      <c r="C503" s="1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1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1" t="e">
        <f aca="false">IF(#REF!=#REF!,IF(K503="Stroke",IF(K504="Stroke",IF(#REF!=#REF!,IF(Q503=Q504,IF((J504-J503)&lt;0,1000+J504-J503-O503,J504-J503-O503),""),""),""),""),"")</f>
        <v>#REF!</v>
      </c>
      <c r="R503" s="1" t="e">
        <f aca="false">IF(#REF!&lt;&gt;#REF!,COUNTIFS($K$112:$K$1378,$K$112,#REF!,#REF!),"")</f>
        <v>#REF!</v>
      </c>
      <c r="S503" s="1" t="e">
        <f aca="false">IF(AND(#REF!&lt;&gt;#REF!,#REF!=#REF!,M503="positive",M504="negative"),1,"")</f>
        <v>#REF!</v>
      </c>
      <c r="T503" s="1" t="e">
        <f aca="false">IF(AND(#REF!=#REF!,K:K="stroke",M:M="positive",S503&lt;&gt;"1"),1,"")</f>
        <v>#REF!</v>
      </c>
      <c r="U503" s="1" t="e">
        <f aca="false">IF((AND(R503&lt;&gt;"",W503&lt;&gt;1,K:K="stroke",M:M="negative",#REF!=#REF!)),IF(W503&lt;&gt;0,"",1),"")</f>
        <v>#REF!</v>
      </c>
      <c r="V503" s="1" t="e">
        <f aca="false">IF(R503="","",(SUM(S503:U503)+W503))</f>
        <v>#REF!</v>
      </c>
      <c r="W503" s="1" t="e">
        <f aca="false">IF(#REF!&lt;&gt;#REF!,COUNTIFS($K$112:$K$1378,"up",#REF!,#REF!),"")</f>
        <v>#REF!</v>
      </c>
      <c r="X503" s="1" t="e">
        <f aca="false">IF(#REF!&lt;&gt;#REF!,COUNTIFS($K$112:$K$1378,"SRS",#REF!,#REF!),"")</f>
        <v>#REF!</v>
      </c>
      <c r="Y503" s="1" t="e">
        <f aca="false">IF(R503&lt;&gt;"",IF(R503=1,"",COUNTIFS($O$112:$O$1378,"&gt;40",#REF!,#REF!)),"")</f>
        <v>#REF!</v>
      </c>
    </row>
    <row r="504" customFormat="false" ht="15.75" hidden="false" customHeight="false" outlineLevel="0" collapsed="false">
      <c r="A504" s="1" t="n">
        <f aca="false">I504+(H504*60)+(G504*3600)</f>
        <v>73147</v>
      </c>
      <c r="B504" s="2" t="str">
        <f aca="false">CONCATENATE(D504,E504,F504,G504,H504,I504)</f>
        <v>2017111420197</v>
      </c>
      <c r="C504" s="1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1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1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1" t="e">
        <f aca="false">IF(#REF!&lt;&gt;#REF!,COUNTIFS($K$112:$K$1378,$K$112,#REF!,#REF!),"")</f>
        <v>#REF!</v>
      </c>
      <c r="S504" s="1" t="e">
        <f aca="false">IF(AND(#REF!&lt;&gt;#REF!,#REF!=#REF!,M504="positive",M505="negative"),1,"")</f>
        <v>#REF!</v>
      </c>
      <c r="T504" s="1" t="e">
        <f aca="false">IF(AND(#REF!=#REF!,K:K="stroke",M:M="positive",S504&lt;&gt;"1"),1,"")</f>
        <v>#REF!</v>
      </c>
      <c r="U504" s="1" t="e">
        <f aca="false">IF((AND(R504&lt;&gt;"",W504&lt;&gt;1,K:K="stroke",M:M="negative",#REF!=#REF!)),IF(W504&lt;&gt;0,"",1),"")</f>
        <v>#REF!</v>
      </c>
      <c r="V504" s="1" t="e">
        <f aca="false">IF(R504="","",(SUM(S504:U504)+W504))</f>
        <v>#REF!</v>
      </c>
      <c r="W504" s="1" t="e">
        <f aca="false">IF(#REF!&lt;&gt;#REF!,COUNTIFS($K$112:$K$1378,"up",#REF!,#REF!),"")</f>
        <v>#REF!</v>
      </c>
      <c r="X504" s="1" t="e">
        <f aca="false">IF(#REF!&lt;&gt;#REF!,COUNTIFS($K$112:$K$1378,"SRS",#REF!,#REF!),"")</f>
        <v>#REF!</v>
      </c>
      <c r="Y504" s="1" t="e">
        <f aca="false">IF(R504&lt;&gt;"",IF(R504=1,"",COUNTIFS($O$112:$O$1378,"&gt;40",#REF!,#REF!)),"")</f>
        <v>#REF!</v>
      </c>
    </row>
    <row r="505" customFormat="false" ht="15.75" hidden="false" customHeight="false" outlineLevel="0" collapsed="false">
      <c r="A505" s="1" t="n">
        <f aca="false">I505+(H505*60)+(G505*3600)</f>
        <v>73147</v>
      </c>
      <c r="B505" s="2" t="str">
        <f aca="false">CONCATENATE(D505,E505,F505,G505,H505,I505)</f>
        <v>2017111420197</v>
      </c>
      <c r="C505" s="1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1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1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1" t="e">
        <f aca="false">IF(#REF!&lt;&gt;#REF!,COUNTIFS($K$112:$K$1378,$K$112,#REF!,#REF!),"")</f>
        <v>#REF!</v>
      </c>
      <c r="S505" s="1" t="e">
        <f aca="false">IF(AND(#REF!&lt;&gt;#REF!,#REF!=#REF!,M505="positive",M506="negative"),1,"")</f>
        <v>#REF!</v>
      </c>
      <c r="T505" s="1" t="e">
        <f aca="false">IF(AND(#REF!=#REF!,K:K="stroke",M:M="positive",S505&lt;&gt;"1"),1,"")</f>
        <v>#REF!</v>
      </c>
      <c r="U505" s="1" t="e">
        <f aca="false">IF((AND(R505&lt;&gt;"",W505&lt;&gt;1,K:K="stroke",M:M="negative",#REF!=#REF!)),IF(W505&lt;&gt;0,"",1),"")</f>
        <v>#REF!</v>
      </c>
      <c r="V505" s="1" t="e">
        <f aca="false">IF(R505="","",(SUM(S505:U505)+W505))</f>
        <v>#REF!</v>
      </c>
      <c r="W505" s="1" t="e">
        <f aca="false">IF(#REF!&lt;&gt;#REF!,COUNTIFS($K$112:$K$1378,"up",#REF!,#REF!),"")</f>
        <v>#REF!</v>
      </c>
      <c r="X505" s="1" t="e">
        <f aca="false">IF(#REF!&lt;&gt;#REF!,COUNTIFS($K$112:$K$1378,"SRS",#REF!,#REF!),"")</f>
        <v>#REF!</v>
      </c>
      <c r="Y505" s="1" t="e">
        <f aca="false">IF(R505&lt;&gt;"",IF(R505=1,"",COUNTIFS($O$112:$O$1378,"&gt;40",#REF!,#REF!)),"")</f>
        <v>#REF!</v>
      </c>
    </row>
    <row r="506" customFormat="false" ht="15.75" hidden="false" customHeight="false" outlineLevel="0" collapsed="false">
      <c r="A506" s="1" t="n">
        <f aca="false">I506+(H506*60)+(G506*3600)</f>
        <v>73147</v>
      </c>
      <c r="B506" s="2" t="str">
        <f aca="false">CONCATENATE(D506,E506,F506,G506,H506,I506)</f>
        <v>2017111420197</v>
      </c>
      <c r="C506" s="1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1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1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1" t="e">
        <f aca="false">IF(#REF!&lt;&gt;#REF!,COUNTIFS($K$112:$K$1378,$K$112,#REF!,#REF!),"")</f>
        <v>#REF!</v>
      </c>
      <c r="S506" s="1" t="e">
        <f aca="false">IF(AND(#REF!&lt;&gt;#REF!,#REF!=#REF!,M506="positive",M507="negative"),1,"")</f>
        <v>#REF!</v>
      </c>
      <c r="T506" s="1" t="e">
        <f aca="false">IF(AND(#REF!=#REF!,K:K="stroke",M:M="positive",S506&lt;&gt;"1"),1,"")</f>
        <v>#REF!</v>
      </c>
      <c r="U506" s="1" t="e">
        <f aca="false">IF((AND(R506&lt;&gt;"",W506&lt;&gt;1,K:K="stroke",M:M="negative",#REF!=#REF!)),IF(W506&lt;&gt;0,"",1),"")</f>
        <v>#REF!</v>
      </c>
      <c r="V506" s="1" t="e">
        <f aca="false">IF(R506="","",(SUM(S506:U506)+W506))</f>
        <v>#REF!</v>
      </c>
      <c r="W506" s="1" t="e">
        <f aca="false">IF(#REF!&lt;&gt;#REF!,COUNTIFS($K$112:$K$1378,"up",#REF!,#REF!),"")</f>
        <v>#REF!</v>
      </c>
      <c r="X506" s="1" t="e">
        <f aca="false">IF(#REF!&lt;&gt;#REF!,COUNTIFS($K$112:$K$1378,"SRS",#REF!,#REF!),"")</f>
        <v>#REF!</v>
      </c>
      <c r="Y506" s="1" t="e">
        <f aca="false">IF(R506&lt;&gt;"",IF(R506=1,"",COUNTIFS($O$112:$O$1378,"&gt;40",#REF!,#REF!)),"")</f>
        <v>#REF!</v>
      </c>
    </row>
    <row r="507" customFormat="false" ht="15.75" hidden="false" customHeight="false" outlineLevel="0" collapsed="false">
      <c r="A507" s="1" t="n">
        <f aca="false">I507+(H507*60)+(G507*3600)</f>
        <v>73147</v>
      </c>
      <c r="B507" s="2" t="str">
        <f aca="false">CONCATENATE(D507,E507,F507,G507,H507,I507)</f>
        <v>2017111420197</v>
      </c>
      <c r="C507" s="1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1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1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1" t="e">
        <f aca="false">IF(#REF!&lt;&gt;#REF!,COUNTIFS($K$112:$K$1378,$K$112,#REF!,#REF!),"")</f>
        <v>#REF!</v>
      </c>
      <c r="S507" s="1" t="e">
        <f aca="false">IF(AND(#REF!&lt;&gt;#REF!,#REF!=#REF!,M507="positive",M508="negative"),1,"")</f>
        <v>#REF!</v>
      </c>
      <c r="T507" s="1" t="e">
        <f aca="false">IF(AND(#REF!=#REF!,K:K="stroke",M:M="positive",S507&lt;&gt;"1"),1,"")</f>
        <v>#REF!</v>
      </c>
      <c r="U507" s="1" t="e">
        <f aca="false">IF((AND(R507&lt;&gt;"",W507&lt;&gt;1,K:K="stroke",M:M="negative",#REF!=#REF!)),IF(W507&lt;&gt;0,"",1),"")</f>
        <v>#REF!</v>
      </c>
      <c r="V507" s="1" t="e">
        <f aca="false">IF(R507="","",(SUM(S507:U507)+W507))</f>
        <v>#REF!</v>
      </c>
      <c r="W507" s="1" t="e">
        <f aca="false">IF(#REF!&lt;&gt;#REF!,COUNTIFS($K$112:$K$1378,"up",#REF!,#REF!),"")</f>
        <v>#REF!</v>
      </c>
      <c r="X507" s="1" t="e">
        <f aca="false">IF(#REF!&lt;&gt;#REF!,COUNTIFS($K$112:$K$1378,"SRS",#REF!,#REF!),"")</f>
        <v>#REF!</v>
      </c>
      <c r="Y507" s="1" t="e">
        <f aca="false">IF(R507&lt;&gt;"",IF(R507=1,"",COUNTIFS($O$112:$O$1378,"&gt;40",#REF!,#REF!)),"")</f>
        <v>#REF!</v>
      </c>
    </row>
    <row r="508" s="5" customFormat="true" ht="15.75" hidden="false" customHeight="false" outlineLevel="0" collapsed="false">
      <c r="A508" s="1" t="n">
        <f aca="false">I508+(H508*60)+(G508*3600)</f>
        <v>73147</v>
      </c>
      <c r="B508" s="2" t="str">
        <f aca="false">CONCATENATE(D508,E508,F508,G508,H508,I508)</f>
        <v>2017111420197</v>
      </c>
      <c r="C508" s="1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1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1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1" t="e">
        <f aca="false">IF(#REF!&lt;&gt;#REF!,COUNTIFS($K$112:$K$1378,$K$112,#REF!,#REF!),"")</f>
        <v>#REF!</v>
      </c>
      <c r="S508" s="1" t="e">
        <f aca="false">IF(AND(#REF!&lt;&gt;#REF!,#REF!=#REF!,M508="positive",M509="negative"),1,"")</f>
        <v>#REF!</v>
      </c>
      <c r="T508" s="1" t="e">
        <f aca="false">IF(AND(#REF!=#REF!,K:K="stroke",M:M="positive",S508&lt;&gt;"1"),1,"")</f>
        <v>#REF!</v>
      </c>
      <c r="U508" s="1" t="e">
        <f aca="false">IF((AND(R508&lt;&gt;"",W508&lt;&gt;1,K:K="stroke",M:M="negative",#REF!=#REF!)),IF(W508&lt;&gt;0,"",1),"")</f>
        <v>#REF!</v>
      </c>
      <c r="V508" s="1" t="e">
        <f aca="false">IF(R508="","",(SUM(S508:U508)+W508))</f>
        <v>#REF!</v>
      </c>
      <c r="W508" s="1" t="e">
        <f aca="false">IF(#REF!&lt;&gt;#REF!,COUNTIFS($K$112:$K$1378,"up",#REF!,#REF!),"")</f>
        <v>#REF!</v>
      </c>
      <c r="X508" s="1" t="e">
        <f aca="false">IF(#REF!&lt;&gt;#REF!,COUNTIFS($K$112:$K$1378,"SRS",#REF!,#REF!),"")</f>
        <v>#REF!</v>
      </c>
      <c r="Y508" s="1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.75" hidden="false" customHeight="false" outlineLevel="0" collapsed="false">
      <c r="A509" s="1" t="n">
        <f aca="false">I509+(H509*60)+(G509*3600)</f>
        <v>73147</v>
      </c>
      <c r="B509" s="2" t="str">
        <f aca="false">CONCATENATE(D509,E509,F509,G509,H509,I509)</f>
        <v>2017111420197</v>
      </c>
      <c r="C509" s="1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1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1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1" t="e">
        <f aca="false">IF(#REF!&lt;&gt;#REF!,COUNTIFS($K$112:$K$1378,$K$112,#REF!,#REF!),"")</f>
        <v>#REF!</v>
      </c>
      <c r="S509" s="1" t="e">
        <f aca="false">IF(AND(#REF!&lt;&gt;#REF!,#REF!=#REF!,M509="positive",M510="negative"),1,"")</f>
        <v>#REF!</v>
      </c>
      <c r="T509" s="1" t="e">
        <f aca="false">IF(AND(#REF!=#REF!,K:K="stroke",M:M="positive",S509&lt;&gt;"1"),1,"")</f>
        <v>#REF!</v>
      </c>
      <c r="U509" s="1" t="e">
        <f aca="false">IF((AND(R509&lt;&gt;"",W509&lt;&gt;1,K:K="stroke",M:M="negative",#REF!=#REF!)),IF(W509&lt;&gt;0,"",1),"")</f>
        <v>#REF!</v>
      </c>
      <c r="V509" s="1" t="e">
        <f aca="false">IF(R509="","",(SUM(S509:U509)+W509))</f>
        <v>#REF!</v>
      </c>
      <c r="W509" s="1" t="e">
        <f aca="false">IF(#REF!&lt;&gt;#REF!,COUNTIFS($K$112:$K$1378,"up",#REF!,#REF!),"")</f>
        <v>#REF!</v>
      </c>
      <c r="X509" s="1" t="e">
        <f aca="false">IF(#REF!&lt;&gt;#REF!,COUNTIFS($K$112:$K$1378,"SRS",#REF!,#REF!),"")</f>
        <v>#REF!</v>
      </c>
      <c r="Y509" s="1" t="e">
        <f aca="false">IF(R509&lt;&gt;"",IF(R509=1,"",COUNTIFS($O$112:$O$1378,"&gt;40",#REF!,#REF!)),"")</f>
        <v>#REF!</v>
      </c>
    </row>
    <row r="510" customFormat="false" ht="15.75" hidden="false" customHeight="false" outlineLevel="0" collapsed="false">
      <c r="A510" s="1" t="n">
        <f aca="false">I510+(H510*60)+(G510*3600)</f>
        <v>73147</v>
      </c>
      <c r="B510" s="2" t="str">
        <f aca="false">CONCATENATE(D510,E510,F510,G510,H510,I510)</f>
        <v>2017111420197</v>
      </c>
      <c r="C510" s="1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1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1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1" t="e">
        <f aca="false">IF(#REF!&lt;&gt;#REF!,COUNTIFS($K$112:$K$1378,$K$112,#REF!,#REF!),"")</f>
        <v>#REF!</v>
      </c>
      <c r="S510" s="1" t="e">
        <f aca="false">IF(AND(#REF!&lt;&gt;#REF!,#REF!=#REF!,M510="positive",M511="negative"),1,"")</f>
        <v>#REF!</v>
      </c>
      <c r="T510" s="1" t="e">
        <f aca="false">IF(AND(#REF!=#REF!,K:K="stroke",M:M="positive",S510&lt;&gt;"1"),1,"")</f>
        <v>#REF!</v>
      </c>
      <c r="U510" s="1" t="e">
        <f aca="false">IF((AND(R510&lt;&gt;"",W510&lt;&gt;1,K:K="stroke",M:M="negative",#REF!=#REF!)),IF(W510&lt;&gt;0,"",1),"")</f>
        <v>#REF!</v>
      </c>
      <c r="V510" s="1" t="e">
        <f aca="false">IF(R510="","",(SUM(S510:U510)+W510))</f>
        <v>#REF!</v>
      </c>
      <c r="W510" s="1" t="e">
        <f aca="false">IF(#REF!&lt;&gt;#REF!,COUNTIFS($K$112:$K$1378,"up",#REF!,#REF!),"")</f>
        <v>#REF!</v>
      </c>
      <c r="X510" s="1" t="e">
        <f aca="false">IF(#REF!&lt;&gt;#REF!,COUNTIFS($K$112:$K$1378,"SRS",#REF!,#REF!),"")</f>
        <v>#REF!</v>
      </c>
      <c r="Y510" s="1" t="e">
        <f aca="false">IF(R510&lt;&gt;"",IF(R510=1,"",COUNTIFS($O$112:$O$1378,"&gt;40",#REF!,#REF!)),"")</f>
        <v>#REF!</v>
      </c>
    </row>
    <row r="511" customFormat="false" ht="15.75" hidden="false" customHeight="false" outlineLevel="0" collapsed="false">
      <c r="A511" s="1" t="n">
        <f aca="false">I511+(H511*60)+(G511*3600)</f>
        <v>73147</v>
      </c>
      <c r="B511" s="2" t="str">
        <f aca="false">CONCATENATE(D511,E511,F511,G511,H511,I511)</f>
        <v>2017111420197</v>
      </c>
      <c r="C511" s="1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1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1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1" t="e">
        <f aca="false">IF(#REF!&lt;&gt;#REF!,COUNTIFS($K$112:$K$1378,$K$112,#REF!,#REF!),"")</f>
        <v>#REF!</v>
      </c>
      <c r="S511" s="1" t="e">
        <f aca="false">IF(AND(#REF!&lt;&gt;#REF!,#REF!=#REF!,M511="positive",M512="negative"),1,"")</f>
        <v>#REF!</v>
      </c>
      <c r="T511" s="1" t="e">
        <f aca="false">IF(AND(#REF!=#REF!,K:K="stroke",M:M="positive",S511&lt;&gt;"1"),1,"")</f>
        <v>#REF!</v>
      </c>
      <c r="U511" s="1" t="e">
        <f aca="false">IF((AND(R511&lt;&gt;"",W511&lt;&gt;1,K:K="stroke",M:M="negative",#REF!=#REF!)),IF(W511&lt;&gt;0,"",1),"")</f>
        <v>#REF!</v>
      </c>
      <c r="V511" s="1" t="e">
        <f aca="false">IF(R511="","",(SUM(S511:U511)+W511))</f>
        <v>#REF!</v>
      </c>
      <c r="W511" s="1" t="e">
        <f aca="false">IF(#REF!&lt;&gt;#REF!,COUNTIFS($K$112:$K$1378,"up",#REF!,#REF!),"")</f>
        <v>#REF!</v>
      </c>
      <c r="X511" s="1" t="e">
        <f aca="false">IF(#REF!&lt;&gt;#REF!,COUNTIFS($K$112:$K$1378,"SRS",#REF!,#REF!),"")</f>
        <v>#REF!</v>
      </c>
      <c r="Y511" s="1" t="e">
        <f aca="false">IF(R511&lt;&gt;"",IF(R511=1,"",COUNTIFS($O$112:$O$1378,"&gt;40",#REF!,#REF!)),"")</f>
        <v>#REF!</v>
      </c>
    </row>
    <row r="512" customFormat="false" ht="15.75" hidden="false" customHeight="false" outlineLevel="0" collapsed="false">
      <c r="A512" s="1" t="n">
        <f aca="false">I512+(H512*60)+(G512*3600)</f>
        <v>73147</v>
      </c>
      <c r="B512" s="2" t="str">
        <f aca="false">CONCATENATE(D512,E512,F512,G512,H512,I512)</f>
        <v>2017111420197</v>
      </c>
      <c r="C512" s="1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1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1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1" t="e">
        <f aca="false">IF(#REF!&lt;&gt;#REF!,COUNTIFS($K$112:$K$1378,$K$112,#REF!,#REF!),"")</f>
        <v>#REF!</v>
      </c>
      <c r="S512" s="1" t="e">
        <f aca="false">IF(AND(#REF!&lt;&gt;#REF!,#REF!=#REF!,M512="positive",M513="negative"),1,"")</f>
        <v>#REF!</v>
      </c>
      <c r="T512" s="1" t="e">
        <f aca="false">IF(AND(#REF!=#REF!,K:K="stroke",M:M="positive",S512&lt;&gt;"1"),1,"")</f>
        <v>#REF!</v>
      </c>
      <c r="U512" s="1" t="e">
        <f aca="false">IF((AND(R512&lt;&gt;"",W512&lt;&gt;1,K:K="stroke",M:M="negative",#REF!=#REF!)),IF(W512&lt;&gt;0,"",1),"")</f>
        <v>#REF!</v>
      </c>
      <c r="V512" s="1" t="e">
        <f aca="false">IF(R512="","",(SUM(S512:U512)+W512))</f>
        <v>#REF!</v>
      </c>
      <c r="W512" s="1" t="e">
        <f aca="false">IF(#REF!&lt;&gt;#REF!,COUNTIFS($K$112:$K$1378,"up",#REF!,#REF!),"")</f>
        <v>#REF!</v>
      </c>
      <c r="X512" s="1" t="e">
        <f aca="false">IF(#REF!&lt;&gt;#REF!,COUNTIFS($K$112:$K$1378,"SRS",#REF!,#REF!),"")</f>
        <v>#REF!</v>
      </c>
      <c r="Y512" s="1" t="e">
        <f aca="false">IF(R512&lt;&gt;"",IF(R512=1,"",COUNTIFS($O$112:$O$1378,"&gt;40",#REF!,#REF!)),"")</f>
        <v>#REF!</v>
      </c>
    </row>
    <row r="513" customFormat="false" ht="15.75" hidden="false" customHeight="false" outlineLevel="0" collapsed="false">
      <c r="A513" s="1" t="n">
        <f aca="false">I513+(H513*60)+(G513*3600)</f>
        <v>73147</v>
      </c>
      <c r="B513" s="2" t="str">
        <f aca="false">CONCATENATE(D513,E513,F513,G513,H513,I513)</f>
        <v>2017111420197</v>
      </c>
      <c r="C513" s="1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1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1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1" t="e">
        <f aca="false">IF(#REF!&lt;&gt;#REF!,COUNTIFS($K$112:$K$1378,$K$112,#REF!,#REF!),"")</f>
        <v>#REF!</v>
      </c>
      <c r="S513" s="1" t="e">
        <f aca="false">IF(AND(#REF!&lt;&gt;#REF!,#REF!=#REF!,M513="positive",M514="negative"),1,"")</f>
        <v>#REF!</v>
      </c>
      <c r="T513" s="1" t="e">
        <f aca="false">IF(AND(#REF!=#REF!,K:K="stroke",M:M="positive",S513&lt;&gt;"1"),1,"")</f>
        <v>#REF!</v>
      </c>
      <c r="U513" s="1" t="e">
        <f aca="false">IF((AND(R513&lt;&gt;"",W513&lt;&gt;1,K:K="stroke",M:M="negative",#REF!=#REF!)),IF(W513&lt;&gt;0,"",1),"")</f>
        <v>#REF!</v>
      </c>
      <c r="V513" s="1" t="e">
        <f aca="false">IF(R513="","",(SUM(S513:U513)+W513))</f>
        <v>#REF!</v>
      </c>
      <c r="W513" s="1" t="e">
        <f aca="false">IF(#REF!&lt;&gt;#REF!,COUNTIFS($K$112:$K$1378,"up",#REF!,#REF!),"")</f>
        <v>#REF!</v>
      </c>
      <c r="X513" s="1" t="e">
        <f aca="false">IF(#REF!&lt;&gt;#REF!,COUNTIFS($K$112:$K$1378,"SRS",#REF!,#REF!),"")</f>
        <v>#REF!</v>
      </c>
      <c r="Y513" s="1" t="e">
        <f aca="false">IF(R513&lt;&gt;"",IF(R513=1,"",COUNTIFS($O$112:$O$1378,"&gt;40",#REF!,#REF!)),"")</f>
        <v>#REF!</v>
      </c>
    </row>
    <row r="514" s="5" customFormat="true" ht="15.75" hidden="false" customHeight="false" outlineLevel="0" collapsed="false">
      <c r="A514" s="1" t="n">
        <f aca="false">I514+(H514*60)+(G514*3600)</f>
        <v>73147</v>
      </c>
      <c r="B514" s="2" t="str">
        <f aca="false">CONCATENATE(D514,E514,F514,G514,H514,I514)</f>
        <v>2017111420197</v>
      </c>
      <c r="C514" s="1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1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1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1" t="e">
        <f aca="false">IF(#REF!&lt;&gt;#REF!,COUNTIFS($K$112:$K$1378,$K$112,#REF!,#REF!),"")</f>
        <v>#REF!</v>
      </c>
      <c r="S514" s="1" t="e">
        <f aca="false">IF(AND(#REF!&lt;&gt;#REF!,#REF!=#REF!,M514="positive",M515="negative"),1,"")</f>
        <v>#REF!</v>
      </c>
      <c r="T514" s="1" t="e">
        <f aca="false">IF(AND(#REF!=#REF!,K:K="stroke",M:M="positive",S514&lt;&gt;"1"),1,"")</f>
        <v>#REF!</v>
      </c>
      <c r="U514" s="1" t="e">
        <f aca="false">IF((AND(R514&lt;&gt;"",W514&lt;&gt;1,K:K="stroke",M:M="negative",#REF!=#REF!)),IF(W514&lt;&gt;0,"",1),"")</f>
        <v>#REF!</v>
      </c>
      <c r="V514" s="1" t="e">
        <f aca="false">IF(R514="","",(SUM(S514:U514)+W514))</f>
        <v>#REF!</v>
      </c>
      <c r="W514" s="1" t="e">
        <f aca="false">IF(#REF!&lt;&gt;#REF!,COUNTIFS($K$112:$K$1378,"up",#REF!,#REF!),"")</f>
        <v>#REF!</v>
      </c>
      <c r="X514" s="1" t="e">
        <f aca="false">IF(#REF!&lt;&gt;#REF!,COUNTIFS($K$112:$K$1378,"SRS",#REF!,#REF!),"")</f>
        <v>#REF!</v>
      </c>
      <c r="Y514" s="1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.75" hidden="false" customHeight="false" outlineLevel="0" collapsed="false">
      <c r="A515" s="1" t="n">
        <f aca="false">I515+(H515*60)+(G515*3600)</f>
        <v>73147</v>
      </c>
      <c r="B515" s="2" t="str">
        <f aca="false">CONCATENATE(D515,E515,F515,G515,H515,I515)</f>
        <v>2017111420197</v>
      </c>
      <c r="C515" s="1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1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1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1" t="e">
        <f aca="false">IF(#REF!&lt;&gt;#REF!,COUNTIFS($K$112:$K$1378,$K$112,#REF!,#REF!),"")</f>
        <v>#REF!</v>
      </c>
      <c r="S515" s="1" t="e">
        <f aca="false">IF(AND(#REF!&lt;&gt;#REF!,#REF!=#REF!,M515="positive",M516="negative"),1,"")</f>
        <v>#REF!</v>
      </c>
      <c r="T515" s="1" t="e">
        <f aca="false">IF(AND(#REF!=#REF!,K:K="stroke",M:M="positive",S515&lt;&gt;"1"),1,"")</f>
        <v>#REF!</v>
      </c>
      <c r="U515" s="1" t="e">
        <f aca="false">IF((AND(R515&lt;&gt;"",W515&lt;&gt;1,K:K="stroke",M:M="negative",#REF!=#REF!)),IF(W515&lt;&gt;0,"",1),"")</f>
        <v>#REF!</v>
      </c>
      <c r="V515" s="1" t="e">
        <f aca="false">IF(R515="","",(SUM(S515:U515)+W515))</f>
        <v>#REF!</v>
      </c>
      <c r="W515" s="1" t="e">
        <f aca="false">IF(#REF!&lt;&gt;#REF!,COUNTIFS($K$112:$K$1378,"up",#REF!,#REF!),"")</f>
        <v>#REF!</v>
      </c>
      <c r="X515" s="1" t="e">
        <f aca="false">IF(#REF!&lt;&gt;#REF!,COUNTIFS($K$112:$K$1378,"SRS",#REF!,#REF!),"")</f>
        <v>#REF!</v>
      </c>
      <c r="Y515" s="1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.7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.75" hidden="false" customHeight="false" outlineLevel="0" collapsed="false">
      <c r="A517" s="1" t="n">
        <f aca="false">I517+(H517*60)+(G517*3600)</f>
        <v>73179</v>
      </c>
      <c r="B517" s="2" t="str">
        <f aca="false">CONCATENATE(D517,E517,F517,G517,H517,I517)</f>
        <v>20171114201939</v>
      </c>
      <c r="C517" s="1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1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1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1" t="e">
        <f aca="false">IF(#REF!&lt;&gt;#REF!,COUNTIFS($K$112:$K$1378,$K$112,#REF!,#REF!),"")</f>
        <v>#REF!</v>
      </c>
      <c r="S517" s="1" t="e">
        <f aca="false">IF(AND(#REF!&lt;&gt;#REF!,#REF!=#REF!,M517="positive",M518="negative"),1,"")</f>
        <v>#REF!</v>
      </c>
      <c r="T517" s="1" t="e">
        <f aca="false">IF(AND(#REF!=#REF!,K:K="stroke",M:M="positive",S517&lt;&gt;"1"),1,"")</f>
        <v>#REF!</v>
      </c>
      <c r="U517" s="1" t="e">
        <f aca="false">IF((AND(R517&lt;&gt;"",W517&lt;&gt;1,K:K="stroke",M:M="negative",#REF!=#REF!)),IF(W517&lt;&gt;0,"",1),"")</f>
        <v>#REF!</v>
      </c>
      <c r="V517" s="1" t="e">
        <f aca="false">IF(R517="","",(SUM(S517:U517)+W517))</f>
        <v>#REF!</v>
      </c>
      <c r="W517" s="1" t="e">
        <f aca="false">IF(#REF!&lt;&gt;#REF!,COUNTIFS($K$112:$K$1378,"up",#REF!,#REF!),"")</f>
        <v>#REF!</v>
      </c>
      <c r="X517" s="1" t="e">
        <f aca="false">IF(#REF!&lt;&gt;#REF!,COUNTIFS($K$112:$K$1378,"SRS",#REF!,#REF!),"")</f>
        <v>#REF!</v>
      </c>
      <c r="Y517" s="1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.75" hidden="false" customHeight="false" outlineLevel="0" collapsed="false">
      <c r="A518" s="1" t="n">
        <f aca="false">I518+(H518*60)+(G518*3600)</f>
        <v>73180</v>
      </c>
      <c r="B518" s="2" t="str">
        <f aca="false">CONCATENATE(D518,E518,F518,G518,H518,I518)</f>
        <v>20171114201940</v>
      </c>
      <c r="C518" s="1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1" t="n">
        <v>1</v>
      </c>
      <c r="K518" s="1" t="s">
        <v>11</v>
      </c>
      <c r="L518" s="1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1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1" t="e">
        <f aca="false">IF(#REF!&lt;&gt;#REF!,COUNTIFS($K$112:$K$1378,$K$112,#REF!,#REF!),"")</f>
        <v>#REF!</v>
      </c>
      <c r="S518" s="1" t="e">
        <f aca="false">IF(AND(#REF!&lt;&gt;#REF!,#REF!=#REF!,M518="positive",M519="negative"),1,"")</f>
        <v>#REF!</v>
      </c>
      <c r="T518" s="1" t="e">
        <f aca="false">IF(AND(#REF!=#REF!,K:K="stroke",M:M="positive",S518&lt;&gt;"1"),1,"")</f>
        <v>#REF!</v>
      </c>
      <c r="U518" s="1" t="e">
        <f aca="false">IF((AND(R518&lt;&gt;"",W518&lt;&gt;1,K:K="stroke",M:M="negative",#REF!=#REF!)),IF(W518&lt;&gt;0,"",1),"")</f>
        <v>#REF!</v>
      </c>
      <c r="V518" s="1" t="e">
        <f aca="false">IF(R518="","",(SUM(S518:U518)+W518))</f>
        <v>#REF!</v>
      </c>
      <c r="W518" s="1" t="e">
        <f aca="false">IF(#REF!&lt;&gt;#REF!,COUNTIFS($K$112:$K$1378,"up",#REF!,#REF!),"")</f>
        <v>#REF!</v>
      </c>
      <c r="X518" s="1" t="e">
        <f aca="false">IF(#REF!&lt;&gt;#REF!,COUNTIFS($K$112:$K$1378,"SRS",#REF!,#REF!),"")</f>
        <v>#REF!</v>
      </c>
      <c r="Y518" s="1" t="e">
        <f aca="false">IF(R518&lt;&gt;"",IF(R518=1,"",COUNTIFS($O$112:$O$1378,"&gt;40",#REF!,#REF!)),"")</f>
        <v>#REF!</v>
      </c>
    </row>
    <row r="519" customFormat="false" ht="15.7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.75" hidden="false" customHeight="false" outlineLevel="0" collapsed="false">
      <c r="A520" s="1" t="n">
        <f aca="false">I520+(H520*60)+(G520*3600)</f>
        <v>73193</v>
      </c>
      <c r="B520" s="2" t="str">
        <f aca="false">CONCATENATE(D520,E520,F520,G520,H520,I520)</f>
        <v>20171114201953</v>
      </c>
      <c r="C520" s="1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1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1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1" t="e">
        <f aca="false">IF(#REF!&lt;&gt;#REF!,COUNTIFS($K$112:$K$1378,$K$112,#REF!,#REF!),"")</f>
        <v>#REF!</v>
      </c>
      <c r="S520" s="1" t="e">
        <f aca="false">IF(AND(#REF!&lt;&gt;#REF!,#REF!=#REF!,M520="positive",M521="negative"),1,"")</f>
        <v>#REF!</v>
      </c>
      <c r="T520" s="1" t="e">
        <f aca="false">IF(AND(#REF!=#REF!,K:K="stroke",M:M="positive",S520&lt;&gt;"1"),1,"")</f>
        <v>#REF!</v>
      </c>
      <c r="U520" s="1" t="e">
        <f aca="false">IF((AND(R520&lt;&gt;"",W520&lt;&gt;1,K:K="stroke",M:M="negative",#REF!=#REF!)),IF(W520&lt;&gt;0,"",1),"")</f>
        <v>#REF!</v>
      </c>
      <c r="V520" s="1" t="e">
        <f aca="false">IF(R520="","",(SUM(S520:U520)+W520))</f>
        <v>#REF!</v>
      </c>
      <c r="W520" s="1" t="e">
        <f aca="false">IF(#REF!&lt;&gt;#REF!,COUNTIFS($K$112:$K$1378,"up",#REF!,#REF!),"")</f>
        <v>#REF!</v>
      </c>
      <c r="X520" s="1" t="e">
        <f aca="false">IF(#REF!&lt;&gt;#REF!,COUNTIFS($K$112:$K$1378,"SRS",#REF!,#REF!),"")</f>
        <v>#REF!</v>
      </c>
      <c r="Y520" s="1" t="e">
        <f aca="false">IF(R520&lt;&gt;"",IF(R520=1,"",COUNTIFS($O$112:$O$1378,"&gt;40",#REF!,#REF!)),"")</f>
        <v>#REF!</v>
      </c>
    </row>
    <row r="521" customFormat="false" ht="15.75" hidden="false" customHeight="false" outlineLevel="0" collapsed="false">
      <c r="A521" s="1" t="n">
        <f aca="false">I521+(H521*60)+(G521*3600)</f>
        <v>73193</v>
      </c>
      <c r="B521" s="2" t="str">
        <f aca="false">CONCATENATE(D521,E521,F521,G521,H521,I521)</f>
        <v>20171114201953</v>
      </c>
      <c r="C521" s="1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1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1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1" t="e">
        <f aca="false">IF(#REF!&lt;&gt;#REF!,COUNTIFS($K$112:$K$1378,$K$112,#REF!,#REF!),"")</f>
        <v>#REF!</v>
      </c>
      <c r="S521" s="1" t="e">
        <f aca="false">IF(AND(#REF!&lt;&gt;#REF!,#REF!=#REF!,M521="positive",M522="negative"),1,"")</f>
        <v>#REF!</v>
      </c>
      <c r="T521" s="1" t="e">
        <f aca="false">IF(AND(#REF!=#REF!,K:K="stroke",M:M="positive",S521&lt;&gt;"1"),1,"")</f>
        <v>#REF!</v>
      </c>
      <c r="U521" s="1" t="e">
        <f aca="false">IF((AND(R521&lt;&gt;"",W521&lt;&gt;1,K:K="stroke",M:M="negative",#REF!=#REF!)),IF(W521&lt;&gt;0,"",1),"")</f>
        <v>#REF!</v>
      </c>
      <c r="V521" s="1" t="e">
        <f aca="false">IF(R521="","",(SUM(S521:U521)+W521))</f>
        <v>#REF!</v>
      </c>
      <c r="W521" s="1" t="e">
        <f aca="false">IF(#REF!&lt;&gt;#REF!,COUNTIFS($K$112:$K$1378,"up",#REF!,#REF!),"")</f>
        <v>#REF!</v>
      </c>
      <c r="X521" s="1" t="e">
        <f aca="false">IF(#REF!&lt;&gt;#REF!,COUNTIFS($K$112:$K$1378,"SRS",#REF!,#REF!),"")</f>
        <v>#REF!</v>
      </c>
      <c r="Y521" s="1" t="e">
        <f aca="false">IF(R521&lt;&gt;"",IF(R521=1,"",COUNTIFS($O$112:$O$1378,"&gt;40",#REF!,#REF!)),"")</f>
        <v>#REF!</v>
      </c>
    </row>
    <row r="522" customFormat="false" ht="15.75" hidden="false" customHeight="false" outlineLevel="0" collapsed="false">
      <c r="A522" s="1" t="n">
        <f aca="false">I522+(H522*60)+(G522*3600)</f>
        <v>73193</v>
      </c>
      <c r="B522" s="2" t="str">
        <f aca="false">CONCATENATE(D522,E522,F522,G522,H522,I522)</f>
        <v>20171114201953</v>
      </c>
      <c r="C522" s="1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1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1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1" t="e">
        <f aca="false">IF(#REF!&lt;&gt;#REF!,COUNTIFS($K$112:$K$1378,$K$112,#REF!,#REF!),"")</f>
        <v>#REF!</v>
      </c>
      <c r="S522" s="1" t="e">
        <f aca="false">IF(AND(#REF!&lt;&gt;#REF!,#REF!=#REF!,M522="positive",M523="negative"),1,"")</f>
        <v>#REF!</v>
      </c>
      <c r="T522" s="1" t="e">
        <f aca="false">IF(AND(#REF!=#REF!,K:K="stroke",M:M="positive",S522&lt;&gt;"1"),1,"")</f>
        <v>#REF!</v>
      </c>
      <c r="U522" s="1" t="e">
        <f aca="false">IF((AND(R522&lt;&gt;"",W522&lt;&gt;1,K:K="stroke",M:M="negative",#REF!=#REF!)),IF(W522&lt;&gt;0,"",1),"")</f>
        <v>#REF!</v>
      </c>
      <c r="V522" s="1" t="e">
        <f aca="false">IF(R522="","",(SUM(S522:U522)+W522))</f>
        <v>#REF!</v>
      </c>
      <c r="W522" s="1" t="e">
        <f aca="false">IF(#REF!&lt;&gt;#REF!,COUNTIFS($K$112:$K$1378,"up",#REF!,#REF!),"")</f>
        <v>#REF!</v>
      </c>
      <c r="X522" s="1" t="e">
        <f aca="false">IF(#REF!&lt;&gt;#REF!,COUNTIFS($K$112:$K$1378,"SRS",#REF!,#REF!),"")</f>
        <v>#REF!</v>
      </c>
      <c r="Y522" s="1" t="e">
        <f aca="false">IF(R522&lt;&gt;"",IF(R522=1,"",COUNTIFS($O$112:$O$1378,"&gt;40",#REF!,#REF!)),"")</f>
        <v>#REF!</v>
      </c>
    </row>
    <row r="523" customFormat="false" ht="15.75" hidden="false" customHeight="false" outlineLevel="0" collapsed="false">
      <c r="A523" s="1" t="n">
        <f aca="false">I523+(H523*60)+(G523*3600)</f>
        <v>73193</v>
      </c>
      <c r="B523" s="2" t="str">
        <f aca="false">CONCATENATE(D523,E523,F523,G523,H523,I523)</f>
        <v>20171114201953</v>
      </c>
      <c r="C523" s="1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1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1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1" t="e">
        <f aca="false">IF(#REF!&lt;&gt;#REF!,COUNTIFS($K$112:$K$1378,$K$112,#REF!,#REF!),"")</f>
        <v>#REF!</v>
      </c>
      <c r="S523" s="1" t="e">
        <f aca="false">IF(AND(#REF!&lt;&gt;#REF!,#REF!=#REF!,M523="positive",M524="negative"),1,"")</f>
        <v>#REF!</v>
      </c>
      <c r="T523" s="1" t="e">
        <f aca="false">IF(AND(#REF!=#REF!,K:K="stroke",M:M="positive",S523&lt;&gt;"1"),1,"")</f>
        <v>#REF!</v>
      </c>
      <c r="U523" s="1" t="e">
        <f aca="false">IF((AND(R523&lt;&gt;"",W523&lt;&gt;1,K:K="stroke",M:M="negative",#REF!=#REF!)),IF(W523&lt;&gt;0,"",1),"")</f>
        <v>#REF!</v>
      </c>
      <c r="V523" s="1" t="e">
        <f aca="false">IF(R523="","",(SUM(S523:U523)+W523))</f>
        <v>#REF!</v>
      </c>
      <c r="W523" s="1" t="e">
        <f aca="false">IF(#REF!&lt;&gt;#REF!,COUNTIFS($K$112:$K$1378,"up",#REF!,#REF!),"")</f>
        <v>#REF!</v>
      </c>
      <c r="X523" s="1" t="e">
        <f aca="false">IF(#REF!&lt;&gt;#REF!,COUNTIFS($K$112:$K$1378,"SRS",#REF!,#REF!),"")</f>
        <v>#REF!</v>
      </c>
      <c r="Y523" s="1" t="e">
        <f aca="false">IF(R523&lt;&gt;"",IF(R523=1,"",COUNTIFS($O$112:$O$1378,"&gt;40",#REF!,#REF!)),"")</f>
        <v>#REF!</v>
      </c>
    </row>
    <row r="524" customFormat="false" ht="15.75" hidden="false" customHeight="false" outlineLevel="0" collapsed="false">
      <c r="A524" s="1" t="n">
        <f aca="false">I524+(H524*60)+(G524*3600)</f>
        <v>73193</v>
      </c>
      <c r="B524" s="2" t="str">
        <f aca="false">CONCATENATE(D524,E524,F524,G524,H524,I524)</f>
        <v>20171114201953</v>
      </c>
      <c r="C524" s="1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1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1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1" t="e">
        <f aca="false">IF(#REF!&lt;&gt;#REF!,COUNTIFS($K$112:$K$1378,$K$112,#REF!,#REF!),"")</f>
        <v>#REF!</v>
      </c>
      <c r="S524" s="1" t="e">
        <f aca="false">IF(AND(#REF!&lt;&gt;#REF!,#REF!=#REF!,M524="positive",M525="negative"),1,"")</f>
        <v>#REF!</v>
      </c>
      <c r="T524" s="1" t="e">
        <f aca="false">IF(AND(#REF!=#REF!,K:K="stroke",M:M="positive",S524&lt;&gt;"1"),1,"")</f>
        <v>#REF!</v>
      </c>
      <c r="U524" s="1" t="e">
        <f aca="false">IF((AND(R524&lt;&gt;"",W524&lt;&gt;1,K:K="stroke",M:M="negative",#REF!=#REF!)),IF(W524&lt;&gt;0,"",1),"")</f>
        <v>#REF!</v>
      </c>
      <c r="V524" s="1" t="e">
        <f aca="false">IF(R524="","",(SUM(S524:U524)+W524))</f>
        <v>#REF!</v>
      </c>
      <c r="W524" s="1" t="e">
        <f aca="false">IF(#REF!&lt;&gt;#REF!,COUNTIFS($K$112:$K$1378,"up",#REF!,#REF!),"")</f>
        <v>#REF!</v>
      </c>
      <c r="X524" s="1" t="e">
        <f aca="false">IF(#REF!&lt;&gt;#REF!,COUNTIFS($K$112:$K$1378,"SRS",#REF!,#REF!),"")</f>
        <v>#REF!</v>
      </c>
      <c r="Y524" s="1" t="e">
        <f aca="false">IF(R524&lt;&gt;"",IF(R524=1,"",COUNTIFS($O$112:$O$1378,"&gt;40",#REF!,#REF!)),"")</f>
        <v>#REF!</v>
      </c>
    </row>
    <row r="525" customFormat="false" ht="15.75" hidden="false" customHeight="false" outlineLevel="0" collapsed="false">
      <c r="A525" s="1" t="n">
        <f aca="false">I525+(H525*60)+(G525*3600)</f>
        <v>73193</v>
      </c>
      <c r="B525" s="2" t="str">
        <f aca="false">CONCATENATE(D525,E525,F525,G525,H525,I525)</f>
        <v>20171114201953</v>
      </c>
      <c r="C525" s="1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1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1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1" t="e">
        <f aca="false">IF(#REF!&lt;&gt;#REF!,COUNTIFS($K$112:$K$1378,$K$112,#REF!,#REF!),"")</f>
        <v>#REF!</v>
      </c>
      <c r="S525" s="1" t="e">
        <f aca="false">IF(AND(#REF!&lt;&gt;#REF!,#REF!=#REF!,M525="positive",M526="negative"),1,"")</f>
        <v>#REF!</v>
      </c>
      <c r="T525" s="1" t="e">
        <f aca="false">IF(AND(#REF!=#REF!,K:K="stroke",M:M="positive",S525&lt;&gt;"1"),1,"")</f>
        <v>#REF!</v>
      </c>
      <c r="U525" s="1" t="e">
        <f aca="false">IF((AND(R525&lt;&gt;"",W525&lt;&gt;1,K:K="stroke",M:M="negative",#REF!=#REF!)),IF(W525&lt;&gt;0,"",1),"")</f>
        <v>#REF!</v>
      </c>
      <c r="V525" s="1" t="e">
        <f aca="false">IF(R525="","",(SUM(S525:U525)+W525))</f>
        <v>#REF!</v>
      </c>
      <c r="W525" s="1" t="e">
        <f aca="false">IF(#REF!&lt;&gt;#REF!,COUNTIFS($K$112:$K$1378,"up",#REF!,#REF!),"")</f>
        <v>#REF!</v>
      </c>
      <c r="X525" s="1" t="e">
        <f aca="false">IF(#REF!&lt;&gt;#REF!,COUNTIFS($K$112:$K$1378,"SRS",#REF!,#REF!),"")</f>
        <v>#REF!</v>
      </c>
      <c r="Y525" s="1" t="e">
        <f aca="false">IF(R525&lt;&gt;"",IF(R525=1,"",COUNTIFS($O$112:$O$1378,"&gt;40",#REF!,#REF!)),"")</f>
        <v>#REF!</v>
      </c>
    </row>
    <row r="526" customFormat="false" ht="15.75" hidden="false" customHeight="false" outlineLevel="0" collapsed="false">
      <c r="A526" s="1" t="n">
        <f aca="false">I526+(H526*60)+(G526*3600)</f>
        <v>73193</v>
      </c>
      <c r="B526" s="2" t="str">
        <f aca="false">CONCATENATE(D526,E526,F526,G526,H526,I526)</f>
        <v>20171114201953</v>
      </c>
      <c r="C526" s="1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1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1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1" t="e">
        <f aca="false">IF(#REF!&lt;&gt;#REF!,COUNTIFS($K$112:$K$1378,$K$112,#REF!,#REF!),"")</f>
        <v>#REF!</v>
      </c>
      <c r="S526" s="1" t="e">
        <f aca="false">IF(AND(#REF!&lt;&gt;#REF!,#REF!=#REF!,M526="positive",M527="negative"),1,"")</f>
        <v>#REF!</v>
      </c>
      <c r="T526" s="1" t="e">
        <f aca="false">IF(AND(#REF!=#REF!,K:K="stroke",M:M="positive",S526&lt;&gt;"1"),1,"")</f>
        <v>#REF!</v>
      </c>
      <c r="U526" s="1" t="e">
        <f aca="false">IF((AND(R526&lt;&gt;"",W526&lt;&gt;1,K:K="stroke",M:M="negative",#REF!=#REF!)),IF(W526&lt;&gt;0,"",1),"")</f>
        <v>#REF!</v>
      </c>
      <c r="V526" s="1" t="e">
        <f aca="false">IF(R526="","",(SUM(S526:U526)+W526))</f>
        <v>#REF!</v>
      </c>
      <c r="W526" s="1" t="e">
        <f aca="false">IF(#REF!&lt;&gt;#REF!,COUNTIFS($K$112:$K$1378,"up",#REF!,#REF!),"")</f>
        <v>#REF!</v>
      </c>
      <c r="X526" s="1" t="e">
        <f aca="false">IF(#REF!&lt;&gt;#REF!,COUNTIFS($K$112:$K$1378,"SRS",#REF!,#REF!),"")</f>
        <v>#REF!</v>
      </c>
      <c r="Y526" s="1" t="e">
        <f aca="false">IF(R526&lt;&gt;"",IF(R526=1,"",COUNTIFS($O$112:$O$1378,"&gt;40",#REF!,#REF!)),"")</f>
        <v>#REF!</v>
      </c>
    </row>
    <row r="527" customFormat="false" ht="15.75" hidden="false" customHeight="false" outlineLevel="0" collapsed="false">
      <c r="A527" s="1" t="n">
        <f aca="false">I527+(H527*60)+(G527*3600)</f>
        <v>73193</v>
      </c>
      <c r="B527" s="2" t="str">
        <f aca="false">CONCATENATE(D527,E527,F527,G527,H527,I527)</f>
        <v>20171114201953</v>
      </c>
      <c r="C527" s="1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1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1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1" t="e">
        <f aca="false">IF(#REF!&lt;&gt;#REF!,COUNTIFS($K$112:$K$1378,$K$112,#REF!,#REF!),"")</f>
        <v>#REF!</v>
      </c>
      <c r="S527" s="1" t="e">
        <f aca="false">IF(AND(#REF!&lt;&gt;#REF!,#REF!=#REF!,M527="positive",M528="negative"),1,"")</f>
        <v>#REF!</v>
      </c>
      <c r="T527" s="1" t="e">
        <f aca="false">IF(AND(#REF!=#REF!,K:K="stroke",M:M="positive",S527&lt;&gt;"1"),1,"")</f>
        <v>#REF!</v>
      </c>
      <c r="U527" s="1" t="e">
        <f aca="false">IF((AND(R527&lt;&gt;"",W527&lt;&gt;1,K:K="stroke",M:M="negative",#REF!=#REF!)),IF(W527&lt;&gt;0,"",1),"")</f>
        <v>#REF!</v>
      </c>
      <c r="V527" s="1" t="e">
        <f aca="false">IF(R527="","",(SUM(S527:U527)+W527))</f>
        <v>#REF!</v>
      </c>
      <c r="W527" s="1" t="e">
        <f aca="false">IF(#REF!&lt;&gt;#REF!,COUNTIFS($K$112:$K$1378,"up",#REF!,#REF!),"")</f>
        <v>#REF!</v>
      </c>
      <c r="X527" s="1" t="e">
        <f aca="false">IF(#REF!&lt;&gt;#REF!,COUNTIFS($K$112:$K$1378,"SRS",#REF!,#REF!),"")</f>
        <v>#REF!</v>
      </c>
      <c r="Y527" s="1" t="e">
        <f aca="false">IF(R527&lt;&gt;"",IF(R527=1,"",COUNTIFS($O$112:$O$1378,"&gt;40",#REF!,#REF!)),"")</f>
        <v>#REF!</v>
      </c>
    </row>
    <row r="528" customFormat="false" ht="15.75" hidden="false" customHeight="false" outlineLevel="0" collapsed="false">
      <c r="A528" s="1" t="n">
        <f aca="false">I528+(H528*60)+(G528*3600)</f>
        <v>73193</v>
      </c>
      <c r="B528" s="2" t="str">
        <f aca="false">CONCATENATE(D528,E528,F528,G528,H528,I528)</f>
        <v>20171114201953</v>
      </c>
      <c r="C528" s="1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1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1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1" t="e">
        <f aca="false">IF(#REF!&lt;&gt;#REF!,COUNTIFS($K$112:$K$1378,$K$112,#REF!,#REF!),"")</f>
        <v>#REF!</v>
      </c>
      <c r="S528" s="1" t="e">
        <f aca="false">IF(AND(#REF!&lt;&gt;#REF!,#REF!=#REF!,M528="positive",M529="negative"),1,"")</f>
        <v>#REF!</v>
      </c>
      <c r="T528" s="1" t="e">
        <f aca="false">IF(AND(#REF!=#REF!,K:K="stroke",M:M="positive",S528&lt;&gt;"1"),1,"")</f>
        <v>#REF!</v>
      </c>
      <c r="U528" s="1" t="e">
        <f aca="false">IF((AND(R528&lt;&gt;"",W528&lt;&gt;1,K:K="stroke",M:M="negative",#REF!=#REF!)),IF(W528&lt;&gt;0,"",1),"")</f>
        <v>#REF!</v>
      </c>
      <c r="V528" s="1" t="e">
        <f aca="false">IF(R528="","",(SUM(S528:U528)+W528))</f>
        <v>#REF!</v>
      </c>
      <c r="W528" s="1" t="e">
        <f aca="false">IF(#REF!&lt;&gt;#REF!,COUNTIFS($K$112:$K$1378,"up",#REF!,#REF!),"")</f>
        <v>#REF!</v>
      </c>
      <c r="X528" s="1" t="e">
        <f aca="false">IF(#REF!&lt;&gt;#REF!,COUNTIFS($K$112:$K$1378,"SRS",#REF!,#REF!),"")</f>
        <v>#REF!</v>
      </c>
      <c r="Y528" s="1" t="e">
        <f aca="false">IF(R528&lt;&gt;"",IF(R528=1,"",COUNTIFS($O$112:$O$1378,"&gt;40",#REF!,#REF!)),"")</f>
        <v>#REF!</v>
      </c>
    </row>
    <row r="529" customFormat="false" ht="15.75" hidden="false" customHeight="false" outlineLevel="0" collapsed="false">
      <c r="A529" s="1" t="n">
        <f aca="false">I529+(H529*60)+(G529*3600)</f>
        <v>73194</v>
      </c>
      <c r="B529" s="2" t="str">
        <f aca="false">CONCATENATE(D529,E529,F529,G529,H529,I529)</f>
        <v>20171114201954</v>
      </c>
      <c r="C529" s="1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1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1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1" t="e">
        <f aca="false">IF(#REF!&lt;&gt;#REF!,COUNTIFS($K$112:$K$1378,$K$112,#REF!,#REF!),"")</f>
        <v>#REF!</v>
      </c>
      <c r="S529" s="1" t="e">
        <f aca="false">IF(AND(#REF!&lt;&gt;#REF!,#REF!=#REF!,M529="positive",M530="negative"),1,"")</f>
        <v>#REF!</v>
      </c>
      <c r="T529" s="1" t="e">
        <f aca="false">IF(AND(#REF!=#REF!,K:K="stroke",M:M="positive",S529&lt;&gt;"1"),1,"")</f>
        <v>#REF!</v>
      </c>
      <c r="U529" s="1" t="e">
        <f aca="false">IF((AND(R529&lt;&gt;"",W529&lt;&gt;1,K:K="stroke",M:M="negative",#REF!=#REF!)),IF(W529&lt;&gt;0,"",1),"")</f>
        <v>#REF!</v>
      </c>
      <c r="V529" s="1" t="e">
        <f aca="false">IF(R529="","",(SUM(S529:U529)+W529))</f>
        <v>#REF!</v>
      </c>
      <c r="W529" s="1" t="e">
        <f aca="false">IF(#REF!&lt;&gt;#REF!,COUNTIFS($K$112:$K$1378,"up",#REF!,#REF!),"")</f>
        <v>#REF!</v>
      </c>
      <c r="X529" s="1" t="e">
        <f aca="false">IF(#REF!&lt;&gt;#REF!,COUNTIFS($K$112:$K$1378,"SRS",#REF!,#REF!),"")</f>
        <v>#REF!</v>
      </c>
      <c r="Y529" s="1" t="e">
        <f aca="false">IF(R529&lt;&gt;"",IF(R529=1,"",COUNTIFS($O$112:$O$1378,"&gt;40",#REF!,#REF!)),"")</f>
        <v>#REF!</v>
      </c>
    </row>
    <row r="530" customFormat="false" ht="15.7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.75" hidden="false" customHeight="false" outlineLevel="0" collapsed="false">
      <c r="A531" s="1" t="n">
        <f aca="false">I531+(H531*60)+(G531*3600)</f>
        <v>73212</v>
      </c>
      <c r="B531" s="2" t="str">
        <f aca="false">CONCATENATE(D531,E531,F531,G531,H531,I531)</f>
        <v>20171114202012</v>
      </c>
      <c r="C531" s="1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1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1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1" t="e">
        <f aca="false">IF(#REF!&lt;&gt;#REF!,COUNTIFS($K$112:$K$1378,$K$112,#REF!,#REF!),"")</f>
        <v>#REF!</v>
      </c>
      <c r="S531" s="1" t="e">
        <f aca="false">IF(AND(#REF!&lt;&gt;#REF!,#REF!=#REF!,M531="positive",M532="negative"),1,"")</f>
        <v>#REF!</v>
      </c>
      <c r="T531" s="1" t="e">
        <f aca="false">IF(AND(#REF!=#REF!,K:K="stroke",M:M="positive",S531&lt;&gt;"1"),1,"")</f>
        <v>#REF!</v>
      </c>
      <c r="U531" s="1" t="e">
        <f aca="false">IF((AND(R531&lt;&gt;"",W531&lt;&gt;1,K:K="stroke",M:M="negative",#REF!=#REF!)),IF(W531&lt;&gt;0,"",1),"")</f>
        <v>#REF!</v>
      </c>
      <c r="V531" s="1" t="e">
        <f aca="false">IF(R531="","",(SUM(S531:U531)+W531))</f>
        <v>#REF!</v>
      </c>
      <c r="W531" s="1" t="e">
        <f aca="false">IF(#REF!&lt;&gt;#REF!,COUNTIFS($K$112:$K$1378,"up",#REF!,#REF!),"")</f>
        <v>#REF!</v>
      </c>
      <c r="X531" s="1" t="e">
        <f aca="false">IF(#REF!&lt;&gt;#REF!,COUNTIFS($K$112:$K$1378,"SRS",#REF!,#REF!),"")</f>
        <v>#REF!</v>
      </c>
      <c r="Y531" s="1" t="e">
        <f aca="false">IF(R531&lt;&gt;"",IF(R531=1,"",COUNTIFS($O$112:$O$1378,"&gt;40",#REF!,#REF!)),"")</f>
        <v>#REF!</v>
      </c>
    </row>
    <row r="532" customFormat="false" ht="15.75" hidden="false" customHeight="false" outlineLevel="0" collapsed="false">
      <c r="A532" s="1" t="n">
        <f aca="false">I532+(H532*60)+(G532*3600)</f>
        <v>73212</v>
      </c>
      <c r="B532" s="2" t="str">
        <f aca="false">CONCATENATE(D532,E532,F532,G532,H532,I532)</f>
        <v>20171114202012</v>
      </c>
      <c r="C532" s="1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1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1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1" t="e">
        <f aca="false">IF(#REF!&lt;&gt;#REF!,COUNTIFS($K$112:$K$1378,$K$112,#REF!,#REF!),"")</f>
        <v>#REF!</v>
      </c>
      <c r="S532" s="1" t="e">
        <f aca="false">IF(AND(#REF!&lt;&gt;#REF!,#REF!=#REF!,M532="positive",M533="negative"),1,"")</f>
        <v>#REF!</v>
      </c>
      <c r="T532" s="1" t="e">
        <f aca="false">IF(AND(#REF!=#REF!,K:K="stroke",M:M="positive",S532&lt;&gt;"1"),1,"")</f>
        <v>#REF!</v>
      </c>
      <c r="U532" s="1" t="e">
        <f aca="false">IF((AND(R532&lt;&gt;"",W532&lt;&gt;1,K:K="stroke",M:M="negative",#REF!=#REF!)),IF(W532&lt;&gt;0,"",1),"")</f>
        <v>#REF!</v>
      </c>
      <c r="V532" s="1" t="e">
        <f aca="false">IF(R532="","",(SUM(S532:U532)+W532))</f>
        <v>#REF!</v>
      </c>
      <c r="W532" s="1" t="e">
        <f aca="false">IF(#REF!&lt;&gt;#REF!,COUNTIFS($K$112:$K$1378,"up",#REF!,#REF!),"")</f>
        <v>#REF!</v>
      </c>
      <c r="X532" s="1" t="e">
        <f aca="false">IF(#REF!&lt;&gt;#REF!,COUNTIFS($K$112:$K$1378,"SRS",#REF!,#REF!),"")</f>
        <v>#REF!</v>
      </c>
      <c r="Y532" s="1" t="e">
        <f aca="false">IF(R532&lt;&gt;"",IF(R532=1,"",COUNTIFS($O$112:$O$1378,"&gt;40",#REF!,#REF!)),"")</f>
        <v>#REF!</v>
      </c>
    </row>
    <row r="533" customFormat="false" ht="15.75" hidden="false" customHeight="false" outlineLevel="0" collapsed="false">
      <c r="A533" s="1" t="n">
        <f aca="false">I533+(H533*60)+(G533*3600)</f>
        <v>73212</v>
      </c>
      <c r="B533" s="2" t="str">
        <f aca="false">CONCATENATE(D533,E533,F533,G533,H533,I533)</f>
        <v>20171114202012</v>
      </c>
      <c r="C533" s="1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1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1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1" t="e">
        <f aca="false">IF(#REF!&lt;&gt;#REF!,COUNTIFS($K$112:$K$1378,$K$112,#REF!,#REF!),"")</f>
        <v>#REF!</v>
      </c>
      <c r="S533" s="1" t="e">
        <f aca="false">IF(AND(#REF!&lt;&gt;#REF!,#REF!=#REF!,M533="positive",M534="negative"),1,"")</f>
        <v>#REF!</v>
      </c>
      <c r="T533" s="1" t="e">
        <f aca="false">IF(AND(#REF!=#REF!,K:K="stroke",M:M="positive",S533&lt;&gt;"1"),1,"")</f>
        <v>#REF!</v>
      </c>
      <c r="U533" s="1" t="e">
        <f aca="false">IF((AND(R533&lt;&gt;"",W533&lt;&gt;1,K:K="stroke",M:M="negative",#REF!=#REF!)),IF(W533&lt;&gt;0,"",1),"")</f>
        <v>#REF!</v>
      </c>
      <c r="V533" s="1" t="e">
        <f aca="false">IF(R533="","",(SUM(S533:U533)+W533))</f>
        <v>#REF!</v>
      </c>
      <c r="W533" s="1" t="e">
        <f aca="false">IF(#REF!&lt;&gt;#REF!,COUNTIFS($K$112:$K$1378,"up",#REF!,#REF!),"")</f>
        <v>#REF!</v>
      </c>
      <c r="X533" s="1" t="e">
        <f aca="false">IF(#REF!&lt;&gt;#REF!,COUNTIFS($K$112:$K$1378,"SRS",#REF!,#REF!),"")</f>
        <v>#REF!</v>
      </c>
      <c r="Y533" s="1" t="e">
        <f aca="false">IF(R533&lt;&gt;"",IF(R533=1,"",COUNTIFS($O$112:$O$1378,"&gt;40",#REF!,#REF!)),"")</f>
        <v>#REF!</v>
      </c>
    </row>
    <row r="534" customFormat="false" ht="15.75" hidden="false" customHeight="false" outlineLevel="0" collapsed="false">
      <c r="A534" s="1" t="n">
        <f aca="false">I534+(H534*60)+(G534*3600)</f>
        <v>73212</v>
      </c>
      <c r="B534" s="2" t="str">
        <f aca="false">CONCATENATE(D534,E534,F534,G534,H534,I534)</f>
        <v>20171114202012</v>
      </c>
      <c r="C534" s="1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1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1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1" t="e">
        <f aca="false">IF(#REF!&lt;&gt;#REF!,COUNTIFS($K$112:$K$1378,$K$112,#REF!,#REF!),"")</f>
        <v>#REF!</v>
      </c>
      <c r="S534" s="1" t="e">
        <f aca="false">IF(AND(#REF!&lt;&gt;#REF!,#REF!=#REF!,M534="positive",M535="negative"),1,"")</f>
        <v>#REF!</v>
      </c>
      <c r="T534" s="1" t="e">
        <f aca="false">IF(AND(#REF!=#REF!,K:K="stroke",M:M="positive",S534&lt;&gt;"1"),1,"")</f>
        <v>#REF!</v>
      </c>
      <c r="U534" s="1" t="e">
        <f aca="false">IF((AND(R534&lt;&gt;"",W534&lt;&gt;1,K:K="stroke",M:M="negative",#REF!=#REF!)),IF(W534&lt;&gt;0,"",1),"")</f>
        <v>#REF!</v>
      </c>
      <c r="V534" s="1" t="e">
        <f aca="false">IF(R534="","",(SUM(S534:U534)+W534))</f>
        <v>#REF!</v>
      </c>
      <c r="W534" s="1" t="e">
        <f aca="false">IF(#REF!&lt;&gt;#REF!,COUNTIFS($K$112:$K$1378,"up",#REF!,#REF!),"")</f>
        <v>#REF!</v>
      </c>
      <c r="X534" s="1" t="e">
        <f aca="false">IF(#REF!&lt;&gt;#REF!,COUNTIFS($K$112:$K$1378,"SRS",#REF!,#REF!),"")</f>
        <v>#REF!</v>
      </c>
      <c r="Y534" s="1" t="e">
        <f aca="false">IF(R534&lt;&gt;"",IF(R534=1,"",COUNTIFS($O$112:$O$1378,"&gt;40",#REF!,#REF!)),"")</f>
        <v>#REF!</v>
      </c>
    </row>
    <row r="535" customFormat="false" ht="15.75" hidden="false" customHeight="false" outlineLevel="0" collapsed="false">
      <c r="A535" s="1" t="n">
        <f aca="false">I535+(H535*60)+(G535*3600)</f>
        <v>73212</v>
      </c>
      <c r="B535" s="2" t="str">
        <f aca="false">CONCATENATE(D535,E535,F535,G535,H535,I535)</f>
        <v>20171114202012</v>
      </c>
      <c r="C535" s="1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1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1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1" t="e">
        <f aca="false">IF(#REF!&lt;&gt;#REF!,COUNTIFS($K$112:$K$1378,$K$112,#REF!,#REF!),"")</f>
        <v>#REF!</v>
      </c>
      <c r="S535" s="1" t="e">
        <f aca="false">IF(AND(#REF!&lt;&gt;#REF!,#REF!=#REF!,M535="positive",M536="negative"),1,"")</f>
        <v>#REF!</v>
      </c>
      <c r="T535" s="1" t="e">
        <f aca="false">IF(AND(#REF!=#REF!,K:K="stroke",M:M="positive",S535&lt;&gt;"1"),1,"")</f>
        <v>#REF!</v>
      </c>
      <c r="U535" s="1" t="e">
        <f aca="false">IF((AND(R535&lt;&gt;"",W535&lt;&gt;1,K:K="stroke",M:M="negative",#REF!=#REF!)),IF(W535&lt;&gt;0,"",1),"")</f>
        <v>#REF!</v>
      </c>
      <c r="V535" s="1" t="e">
        <f aca="false">IF(R535="","",(SUM(S535:U535)+W535))</f>
        <v>#REF!</v>
      </c>
      <c r="W535" s="1" t="e">
        <f aca="false">IF(#REF!&lt;&gt;#REF!,COUNTIFS($K$112:$K$1378,"up",#REF!,#REF!),"")</f>
        <v>#REF!</v>
      </c>
      <c r="X535" s="1" t="e">
        <f aca="false">IF(#REF!&lt;&gt;#REF!,COUNTIFS($K$112:$K$1378,"SRS",#REF!,#REF!),"")</f>
        <v>#REF!</v>
      </c>
      <c r="Y535" s="1" t="e">
        <f aca="false">IF(R535&lt;&gt;"",IF(R535=1,"",COUNTIFS($O$112:$O$1378,"&gt;40",#REF!,#REF!)),"")</f>
        <v>#REF!</v>
      </c>
    </row>
    <row r="536" customFormat="false" ht="15.7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.75" hidden="false" customHeight="false" outlineLevel="0" collapsed="false">
      <c r="A537" s="1" t="n">
        <f aca="false">I537+(H537*60)+(G537*3600)</f>
        <v>73238</v>
      </c>
      <c r="B537" s="2" t="str">
        <f aca="false">CONCATENATE(D537,E537,F537,G537,H537,I537)</f>
        <v>20171114202038</v>
      </c>
      <c r="C537" s="1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1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1" t="e">
        <f aca="false">IF(#REF!=#REF!,IF(K537="Stroke",IF(K538="Stroke",IF(#REF!=#REF!,IF(Q537=Q538,IF((J538-J537)&lt;0,1000+J538-J537-O537,J538-J537-O537),""),""),""),""),"")</f>
        <v>#REF!</v>
      </c>
      <c r="R537" s="1" t="e">
        <f aca="false">IF(#REF!&lt;&gt;#REF!,COUNTIFS($K$112:$K$1378,$K$112,#REF!,#REF!),"")</f>
        <v>#REF!</v>
      </c>
      <c r="S537" s="1" t="e">
        <f aca="false">IF(AND(#REF!&lt;&gt;#REF!,#REF!=#REF!,M537="positive",M538="negative"),1,"")</f>
        <v>#REF!</v>
      </c>
      <c r="T537" s="1" t="e">
        <f aca="false">IF(AND(#REF!=#REF!,K:K="stroke",M:M="positive",S537&lt;&gt;"1"),1,"")</f>
        <v>#REF!</v>
      </c>
      <c r="U537" s="1" t="e">
        <f aca="false">IF((AND(R537&lt;&gt;"",W537&lt;&gt;1,K:K="stroke",M:M="negative",#REF!=#REF!)),IF(W537&lt;&gt;0,"",1),"")</f>
        <v>#REF!</v>
      </c>
      <c r="V537" s="1" t="e">
        <f aca="false">IF(R537="","",(SUM(S537:U537)+W537))</f>
        <v>#REF!</v>
      </c>
      <c r="W537" s="1" t="e">
        <f aca="false">IF(#REF!&lt;&gt;#REF!,COUNTIFS($K$112:$K$1378,"up",#REF!,#REF!),"")</f>
        <v>#REF!</v>
      </c>
      <c r="X537" s="1" t="e">
        <f aca="false">IF(#REF!&lt;&gt;#REF!,COUNTIFS($K$112:$K$1378,"SRS",#REF!,#REF!),"")</f>
        <v>#REF!</v>
      </c>
      <c r="Y537" s="1" t="e">
        <f aca="false">IF(R537&lt;&gt;"",IF(R537=1,"",COUNTIFS($O$112:$O$1378,"&gt;40",#REF!,#REF!)),"")</f>
        <v>#REF!</v>
      </c>
    </row>
    <row r="538" customFormat="false" ht="15.75" hidden="false" customHeight="false" outlineLevel="0" collapsed="false">
      <c r="A538" s="1" t="n">
        <f aca="false">I538+(H538*60)+(G538*3600)</f>
        <v>73238</v>
      </c>
      <c r="B538" s="2" t="str">
        <f aca="false">CONCATENATE(D538,E538,F538,G538,H538,I538)</f>
        <v>20171114202038</v>
      </c>
      <c r="C538" s="1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1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1" t="e">
        <f aca="false">IF(#REF!=#REF!,IF(K538="Stroke",IF(K539="Stroke",IF(#REF!=#REF!,IF(Q538=Q539,IF((J539-J538)&lt;0,1000+J539-J538-O538,J539-J538-O538),""),""),""),""),"")</f>
        <v>#REF!</v>
      </c>
      <c r="R538" s="1" t="e">
        <f aca="false">IF(#REF!&lt;&gt;#REF!,COUNTIFS($K$112:$K$1378,$K$112,#REF!,#REF!),"")</f>
        <v>#REF!</v>
      </c>
      <c r="S538" s="1" t="e">
        <f aca="false">IF(AND(#REF!&lt;&gt;#REF!,#REF!=#REF!,M538="positive",M539="negative"),1,"")</f>
        <v>#REF!</v>
      </c>
      <c r="T538" s="1" t="e">
        <f aca="false">IF(AND(#REF!=#REF!,K:K="stroke",M:M="positive",S538&lt;&gt;"1"),1,"")</f>
        <v>#REF!</v>
      </c>
      <c r="U538" s="1" t="e">
        <f aca="false">IF((AND(R538&lt;&gt;"",W538&lt;&gt;1,K:K="stroke",M:M="negative",#REF!=#REF!)),IF(W538&lt;&gt;0,"",1),"")</f>
        <v>#REF!</v>
      </c>
      <c r="V538" s="1" t="e">
        <f aca="false">IF(R538="","",(SUM(S538:U538)+W538))</f>
        <v>#REF!</v>
      </c>
      <c r="W538" s="1" t="e">
        <f aca="false">IF(#REF!&lt;&gt;#REF!,COUNTIFS($K$112:$K$1378,"up",#REF!,#REF!),"")</f>
        <v>#REF!</v>
      </c>
      <c r="X538" s="1" t="e">
        <f aca="false">IF(#REF!&lt;&gt;#REF!,COUNTIFS($K$112:$K$1378,"SRS",#REF!,#REF!),"")</f>
        <v>#REF!</v>
      </c>
      <c r="Y538" s="1" t="e">
        <f aca="false">IF(R538&lt;&gt;"",IF(R538=1,"",COUNTIFS($O$112:$O$1378,"&gt;40",#REF!,#REF!)),"")</f>
        <v>#REF!</v>
      </c>
    </row>
    <row r="539" customFormat="false" ht="15.75" hidden="false" customHeight="false" outlineLevel="0" collapsed="false">
      <c r="A539" s="1" t="n">
        <f aca="false">I539+(H539*60)+(G539*3600)</f>
        <v>73238</v>
      </c>
      <c r="B539" s="2" t="str">
        <f aca="false">CONCATENATE(D539,E539,F539,G539,H539,I539)</f>
        <v>20171114202038</v>
      </c>
      <c r="C539" s="1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1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1" t="e">
        <f aca="false">IF(#REF!=#REF!,IF(K539="Stroke",IF(K540="Stroke",IF(#REF!=#REF!,IF(Q539=Q540,IF((J540-J539)&lt;0,1000+J540-J539-O539,J540-J539-O539),""),""),""),""),"")</f>
        <v>#REF!</v>
      </c>
      <c r="R539" s="1" t="e">
        <f aca="false">IF(#REF!&lt;&gt;#REF!,COUNTIFS($K$112:$K$1378,$K$112,#REF!,#REF!),"")</f>
        <v>#REF!</v>
      </c>
      <c r="S539" s="1" t="e">
        <f aca="false">IF(AND(#REF!&lt;&gt;#REF!,#REF!=#REF!,M539="positive",M540="negative"),1,"")</f>
        <v>#REF!</v>
      </c>
      <c r="T539" s="1" t="e">
        <f aca="false">IF(AND(#REF!=#REF!,K:K="stroke",M:M="positive",S539&lt;&gt;"1"),1,"")</f>
        <v>#REF!</v>
      </c>
      <c r="U539" s="1" t="e">
        <f aca="false">IF((AND(R539&lt;&gt;"",W539&lt;&gt;1,K:K="stroke",M:M="negative",#REF!=#REF!)),IF(W539&lt;&gt;0,"",1),"")</f>
        <v>#REF!</v>
      </c>
      <c r="V539" s="1" t="e">
        <f aca="false">IF(R539="","",(SUM(S539:U539)+W539))</f>
        <v>#REF!</v>
      </c>
      <c r="W539" s="1" t="e">
        <f aca="false">IF(#REF!&lt;&gt;#REF!,COUNTIFS($K$112:$K$1378,"up",#REF!,#REF!),"")</f>
        <v>#REF!</v>
      </c>
      <c r="X539" s="1" t="e">
        <f aca="false">IF(#REF!&lt;&gt;#REF!,COUNTIFS($K$112:$K$1378,"SRS",#REF!,#REF!),"")</f>
        <v>#REF!</v>
      </c>
      <c r="Y539" s="1" t="e">
        <f aca="false">IF(R539&lt;&gt;"",IF(R539=1,"",COUNTIFS($O$112:$O$1378,"&gt;40",#REF!,#REF!)),"")</f>
        <v>#REF!</v>
      </c>
    </row>
    <row r="540" customFormat="false" ht="15.75" hidden="false" customHeight="false" outlineLevel="0" collapsed="false">
      <c r="A540" s="1" t="n">
        <f aca="false">I540+(H540*60)+(G540*3600)</f>
        <v>73238</v>
      </c>
      <c r="B540" s="2" t="str">
        <f aca="false">CONCATENATE(D540,E540,F540,G540,H540,I540)</f>
        <v>20171114202038</v>
      </c>
      <c r="C540" s="1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1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1" t="e">
        <f aca="false">IF(#REF!=#REF!,IF(K540="Stroke",IF(K541="Stroke",IF(#REF!=#REF!,IF(Q540=Q541,IF((J541-J540)&lt;0,1000+J541-J540-O540,J541-J540-O540),""),""),""),""),"")</f>
        <v>#REF!</v>
      </c>
      <c r="R540" s="1" t="e">
        <f aca="false">IF(#REF!&lt;&gt;#REF!,COUNTIFS($K$112:$K$1378,$K$112,#REF!,#REF!),"")</f>
        <v>#REF!</v>
      </c>
      <c r="S540" s="1" t="e">
        <f aca="false">IF(AND(#REF!&lt;&gt;#REF!,#REF!=#REF!,M540="positive",M541="negative"),1,"")</f>
        <v>#REF!</v>
      </c>
      <c r="T540" s="1" t="e">
        <f aca="false">IF(AND(#REF!=#REF!,K:K="stroke",M:M="positive",S540&lt;&gt;"1"),1,"")</f>
        <v>#REF!</v>
      </c>
      <c r="U540" s="1" t="e">
        <f aca="false">IF((AND(R540&lt;&gt;"",W540&lt;&gt;1,K:K="stroke",M:M="negative",#REF!=#REF!)),IF(W540&lt;&gt;0,"",1),"")</f>
        <v>#REF!</v>
      </c>
      <c r="V540" s="1" t="e">
        <f aca="false">IF(R540="","",(SUM(S540:U540)+W540))</f>
        <v>#REF!</v>
      </c>
      <c r="W540" s="1" t="e">
        <f aca="false">IF(#REF!&lt;&gt;#REF!,COUNTIFS($K$112:$K$1378,"up",#REF!,#REF!),"")</f>
        <v>#REF!</v>
      </c>
      <c r="X540" s="1" t="e">
        <f aca="false">IF(#REF!&lt;&gt;#REF!,COUNTIFS($K$112:$K$1378,"SRS",#REF!,#REF!),"")</f>
        <v>#REF!</v>
      </c>
      <c r="Y540" s="1" t="e">
        <f aca="false">IF(R540&lt;&gt;"",IF(R540=1,"",COUNTIFS($O$112:$O$1378,"&gt;40",#REF!,#REF!)),"")</f>
        <v>#REF!</v>
      </c>
    </row>
    <row r="541" customFormat="false" ht="15.75" hidden="false" customHeight="false" outlineLevel="0" collapsed="false">
      <c r="A541" s="1" t="n">
        <f aca="false">I541+(H541*60)+(G541*3600)</f>
        <v>73238</v>
      </c>
      <c r="B541" s="2" t="str">
        <f aca="false">CONCATENATE(D541,E541,F541,G541,H541,I541)</f>
        <v>20171114202038</v>
      </c>
      <c r="C541" s="1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1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1" t="e">
        <f aca="false">IF(#REF!=#REF!,IF(K541="Stroke",IF(K542="Stroke",IF(#REF!=#REF!,IF(Q541=Q542,IF((J542-J541)&lt;0,1000+J542-J541-O541,J542-J541-O541),""),""),""),""),"")</f>
        <v>#REF!</v>
      </c>
      <c r="R541" s="1" t="e">
        <f aca="false">IF(#REF!&lt;&gt;#REF!,COUNTIFS($K$112:$K$1378,$K$112,#REF!,#REF!),"")</f>
        <v>#REF!</v>
      </c>
      <c r="S541" s="1" t="e">
        <f aca="false">IF(AND(#REF!&lt;&gt;#REF!,#REF!=#REF!,M541="positive",M542="negative"),1,"")</f>
        <v>#REF!</v>
      </c>
      <c r="T541" s="1" t="e">
        <f aca="false">IF(AND(#REF!=#REF!,K:K="stroke",M:M="positive",S541&lt;&gt;"1"),1,"")</f>
        <v>#REF!</v>
      </c>
      <c r="U541" s="1" t="e">
        <f aca="false">IF((AND(R541&lt;&gt;"",W541&lt;&gt;1,K:K="stroke",M:M="negative",#REF!=#REF!)),IF(W541&lt;&gt;0,"",1),"")</f>
        <v>#REF!</v>
      </c>
      <c r="V541" s="1" t="e">
        <f aca="false">IF(R541="","",(SUM(S541:U541)+W541))</f>
        <v>#REF!</v>
      </c>
      <c r="W541" s="1" t="e">
        <f aca="false">IF(#REF!&lt;&gt;#REF!,COUNTIFS($K$112:$K$1378,"up",#REF!,#REF!),"")</f>
        <v>#REF!</v>
      </c>
      <c r="X541" s="1" t="e">
        <f aca="false">IF(#REF!&lt;&gt;#REF!,COUNTIFS($K$112:$K$1378,"SRS",#REF!,#REF!),"")</f>
        <v>#REF!</v>
      </c>
      <c r="Y541" s="1" t="e">
        <f aca="false">IF(R541&lt;&gt;"",IF(R541=1,"",COUNTIFS($O$112:$O$1378,"&gt;40",#REF!,#REF!)),"")</f>
        <v>#REF!</v>
      </c>
    </row>
    <row r="542" customFormat="false" ht="15.75" hidden="false" customHeight="false" outlineLevel="0" collapsed="false">
      <c r="A542" s="1" t="n">
        <f aca="false">I542+(H542*60)+(G542*3600)</f>
        <v>73238</v>
      </c>
      <c r="B542" s="2" t="str">
        <f aca="false">CONCATENATE(D542,E542,F542,G542,H542,I542)</f>
        <v>20171114202038</v>
      </c>
      <c r="C542" s="1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1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1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1" t="e">
        <f aca="false">IF(#REF!&lt;&gt;#REF!,COUNTIFS($K$112:$K$1378,$K$112,#REF!,#REF!),"")</f>
        <v>#REF!</v>
      </c>
      <c r="S542" s="1" t="e">
        <f aca="false">IF(AND(#REF!&lt;&gt;#REF!,#REF!=#REF!,M542="positive",M543="negative"),1,"")</f>
        <v>#REF!</v>
      </c>
      <c r="T542" s="1" t="e">
        <f aca="false">IF(AND(#REF!=#REF!,K:K="stroke",M:M="positive",S542&lt;&gt;"1"),1,"")</f>
        <v>#REF!</v>
      </c>
      <c r="U542" s="1" t="e">
        <f aca="false">IF((AND(R542&lt;&gt;"",W542&lt;&gt;1,K:K="stroke",M:M="negative",#REF!=#REF!)),IF(W542&lt;&gt;0,"",1),"")</f>
        <v>#REF!</v>
      </c>
      <c r="V542" s="1" t="e">
        <f aca="false">IF(R542="","",(SUM(S542:U542)+W542))</f>
        <v>#REF!</v>
      </c>
      <c r="W542" s="1" t="e">
        <f aca="false">IF(#REF!&lt;&gt;#REF!,COUNTIFS($K$112:$K$1378,"up",#REF!,#REF!),"")</f>
        <v>#REF!</v>
      </c>
      <c r="X542" s="1" t="e">
        <f aca="false">IF(#REF!&lt;&gt;#REF!,COUNTIFS($K$112:$K$1378,"SRS",#REF!,#REF!),"")</f>
        <v>#REF!</v>
      </c>
      <c r="Y542" s="1" t="e">
        <f aca="false">IF(R542&lt;&gt;"",IF(R542=1,"",COUNTIFS($O$112:$O$1378,"&gt;40",#REF!,#REF!)),"")</f>
        <v>#REF!</v>
      </c>
    </row>
    <row r="543" customFormat="false" ht="15.75" hidden="false" customHeight="false" outlineLevel="0" collapsed="false">
      <c r="A543" s="1" t="n">
        <f aca="false">I543+(H543*60)+(G543*3600)</f>
        <v>73238</v>
      </c>
      <c r="B543" s="2" t="str">
        <f aca="false">CONCATENATE(D543,E543,F543,G543,H543,I543)</f>
        <v>20171114202038</v>
      </c>
      <c r="C543" s="1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1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1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1" t="e">
        <f aca="false">IF(#REF!&lt;&gt;#REF!,COUNTIFS($K$112:$K$1378,$K$112,#REF!,#REF!),"")</f>
        <v>#REF!</v>
      </c>
      <c r="S543" s="1" t="e">
        <f aca="false">IF(AND(#REF!&lt;&gt;#REF!,#REF!=#REF!,M543="positive",M544="negative"),1,"")</f>
        <v>#REF!</v>
      </c>
      <c r="T543" s="1" t="e">
        <f aca="false">IF(AND(#REF!=#REF!,K:K="stroke",M:M="positive",S543&lt;&gt;"1"),1,"")</f>
        <v>#REF!</v>
      </c>
      <c r="U543" s="1" t="e">
        <f aca="false">IF((AND(R543&lt;&gt;"",W543&lt;&gt;1,K:K="stroke",M:M="negative",#REF!=#REF!)),IF(W543&lt;&gt;0,"",1),"")</f>
        <v>#REF!</v>
      </c>
      <c r="V543" s="1" t="e">
        <f aca="false">IF(R543="","",(SUM(S543:U543)+W543))</f>
        <v>#REF!</v>
      </c>
      <c r="W543" s="1" t="e">
        <f aca="false">IF(#REF!&lt;&gt;#REF!,COUNTIFS($K$112:$K$1378,"up",#REF!,#REF!),"")</f>
        <v>#REF!</v>
      </c>
      <c r="X543" s="1" t="e">
        <f aca="false">IF(#REF!&lt;&gt;#REF!,COUNTIFS($K$112:$K$1378,"SRS",#REF!,#REF!),"")</f>
        <v>#REF!</v>
      </c>
      <c r="Y543" s="1" t="e">
        <f aca="false">IF(R543&lt;&gt;"",IF(R543=1,"",COUNTIFS($O$112:$O$1378,"&gt;40",#REF!,#REF!)),"")</f>
        <v>#REF!</v>
      </c>
    </row>
    <row r="544" s="5" customFormat="true" ht="15.75" hidden="false" customHeight="false" outlineLevel="0" collapsed="false">
      <c r="A544" s="1" t="n">
        <f aca="false">I544+(H544*60)+(G544*3600)</f>
        <v>73238</v>
      </c>
      <c r="B544" s="2" t="str">
        <f aca="false">CONCATENATE(D544,E544,F544,G544,H544,I544)</f>
        <v>20171114202038</v>
      </c>
      <c r="C544" s="1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1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1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1" t="e">
        <f aca="false">IF(#REF!&lt;&gt;#REF!,COUNTIFS($K$112:$K$1378,$K$112,#REF!,#REF!),"")</f>
        <v>#REF!</v>
      </c>
      <c r="S544" s="1" t="e">
        <f aca="false">IF(AND(#REF!&lt;&gt;#REF!,#REF!=#REF!,M544="positive",M545="negative"),1,"")</f>
        <v>#REF!</v>
      </c>
      <c r="T544" s="1" t="e">
        <f aca="false">IF(AND(#REF!=#REF!,K:K="stroke",M:M="positive",S544&lt;&gt;"1"),1,"")</f>
        <v>#REF!</v>
      </c>
      <c r="U544" s="1" t="e">
        <f aca="false">IF((AND(R544&lt;&gt;"",W544&lt;&gt;1,K:K="stroke",M:M="negative",#REF!=#REF!)),IF(W544&lt;&gt;0,"",1),"")</f>
        <v>#REF!</v>
      </c>
      <c r="V544" s="1" t="e">
        <f aca="false">IF(R544="","",(SUM(S544:U544)+W544))</f>
        <v>#REF!</v>
      </c>
      <c r="W544" s="1" t="e">
        <f aca="false">IF(#REF!&lt;&gt;#REF!,COUNTIFS($K$112:$K$1378,"up",#REF!,#REF!),"")</f>
        <v>#REF!</v>
      </c>
      <c r="X544" s="1" t="e">
        <f aca="false">IF(#REF!&lt;&gt;#REF!,COUNTIFS($K$112:$K$1378,"SRS",#REF!,#REF!),"")</f>
        <v>#REF!</v>
      </c>
      <c r="Y544" s="1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.75" hidden="false" customHeight="false" outlineLevel="0" collapsed="false">
      <c r="A545" s="1" t="n">
        <f aca="false">I545+(H545*60)+(G545*3600)</f>
        <v>73238</v>
      </c>
      <c r="B545" s="2" t="str">
        <f aca="false">CONCATENATE(D545,E545,F545,G545,H545,I545)</f>
        <v>20171114202038</v>
      </c>
      <c r="C545" s="1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1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1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1" t="e">
        <f aca="false">IF(#REF!&lt;&gt;#REF!,COUNTIFS($K$112:$K$1378,$K$112,#REF!,#REF!),"")</f>
        <v>#REF!</v>
      </c>
      <c r="S545" s="1" t="e">
        <f aca="false">IF(AND(#REF!&lt;&gt;#REF!,#REF!=#REF!,M545="positive",M546="negative"),1,"")</f>
        <v>#REF!</v>
      </c>
      <c r="T545" s="1" t="e">
        <f aca="false">IF(AND(#REF!=#REF!,K:K="stroke",M:M="positive",S545&lt;&gt;"1"),1,"")</f>
        <v>#REF!</v>
      </c>
      <c r="U545" s="1" t="e">
        <f aca="false">IF((AND(R545&lt;&gt;"",W545&lt;&gt;1,K:K="stroke",M:M="negative",#REF!=#REF!)),IF(W545&lt;&gt;0,"",1),"")</f>
        <v>#REF!</v>
      </c>
      <c r="V545" s="1" t="e">
        <f aca="false">IF(R545="","",(SUM(S545:U545)+W545))</f>
        <v>#REF!</v>
      </c>
      <c r="W545" s="1" t="e">
        <f aca="false">IF(#REF!&lt;&gt;#REF!,COUNTIFS($K$112:$K$1378,"up",#REF!,#REF!),"")</f>
        <v>#REF!</v>
      </c>
      <c r="X545" s="1" t="e">
        <f aca="false">IF(#REF!&lt;&gt;#REF!,COUNTIFS($K$112:$K$1378,"SRS",#REF!,#REF!),"")</f>
        <v>#REF!</v>
      </c>
      <c r="Y545" s="1" t="e">
        <f aca="false">IF(R545&lt;&gt;"",IF(R545=1,"",COUNTIFS($O$112:$O$1378,"&gt;40",#REF!,#REF!)),"")</f>
        <v>#REF!</v>
      </c>
    </row>
    <row r="546" customFormat="false" ht="15.75" hidden="false" customHeight="false" outlineLevel="0" collapsed="false">
      <c r="A546" s="1" t="n">
        <f aca="false">I546+(H546*60)+(G546*3600)</f>
        <v>73238</v>
      </c>
      <c r="B546" s="2" t="str">
        <f aca="false">CONCATENATE(D546,E546,F546,G546,H546,I546)</f>
        <v>20171114202038</v>
      </c>
      <c r="C546" s="1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1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1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1" t="e">
        <f aca="false">IF(#REF!&lt;&gt;#REF!,COUNTIFS($K$112:$K$1378,$K$112,#REF!,#REF!),"")</f>
        <v>#REF!</v>
      </c>
      <c r="S546" s="1" t="e">
        <f aca="false">IF(AND(#REF!&lt;&gt;#REF!,#REF!=#REF!,M546="positive",M547="negative"),1,"")</f>
        <v>#REF!</v>
      </c>
      <c r="T546" s="1" t="e">
        <f aca="false">IF(AND(#REF!=#REF!,K:K="stroke",M:M="positive",S546&lt;&gt;"1"),1,"")</f>
        <v>#REF!</v>
      </c>
      <c r="U546" s="1" t="e">
        <f aca="false">IF((AND(R546&lt;&gt;"",W546&lt;&gt;1,K:K="stroke",M:M="negative",#REF!=#REF!)),IF(W546&lt;&gt;0,"",1),"")</f>
        <v>#REF!</v>
      </c>
      <c r="V546" s="1" t="e">
        <f aca="false">IF(R546="","",(SUM(S546:U546)+W546))</f>
        <v>#REF!</v>
      </c>
      <c r="W546" s="1" t="e">
        <f aca="false">IF(#REF!&lt;&gt;#REF!,COUNTIFS($K$112:$K$1378,"up",#REF!,#REF!),"")</f>
        <v>#REF!</v>
      </c>
      <c r="X546" s="1" t="e">
        <f aca="false">IF(#REF!&lt;&gt;#REF!,COUNTIFS($K$112:$K$1378,"SRS",#REF!,#REF!),"")</f>
        <v>#REF!</v>
      </c>
      <c r="Y546" s="1" t="e">
        <f aca="false">IF(R546&lt;&gt;"",IF(R546=1,"",COUNTIFS($O$112:$O$1378,"&gt;40",#REF!,#REF!)),"")</f>
        <v>#REF!</v>
      </c>
    </row>
    <row r="547" customFormat="false" ht="15.75" hidden="false" customHeight="false" outlineLevel="0" collapsed="false">
      <c r="A547" s="1" t="n">
        <f aca="false">I547+(H547*60)+(G547*3600)</f>
        <v>73238</v>
      </c>
      <c r="B547" s="2" t="str">
        <f aca="false">CONCATENATE(D547,E547,F547,G547,H547,I547)</f>
        <v>20171114202038</v>
      </c>
      <c r="C547" s="1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1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1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1" t="e">
        <f aca="false">IF(#REF!&lt;&gt;#REF!,COUNTIFS($K$112:$K$1378,$K$112,#REF!,#REF!),"")</f>
        <v>#REF!</v>
      </c>
      <c r="S547" s="1" t="e">
        <f aca="false">IF(AND(#REF!&lt;&gt;#REF!,#REF!=#REF!,M547="positive",M548="negative"),1,"")</f>
        <v>#REF!</v>
      </c>
      <c r="T547" s="1" t="e">
        <f aca="false">IF(AND(#REF!=#REF!,K:K="stroke",M:M="positive",S547&lt;&gt;"1"),1,"")</f>
        <v>#REF!</v>
      </c>
      <c r="U547" s="1" t="e">
        <f aca="false">IF((AND(R547&lt;&gt;"",W547&lt;&gt;1,K:K="stroke",M:M="negative",#REF!=#REF!)),IF(W547&lt;&gt;0,"",1),"")</f>
        <v>#REF!</v>
      </c>
      <c r="V547" s="1" t="e">
        <f aca="false">IF(R547="","",(SUM(S547:U547)+W547))</f>
        <v>#REF!</v>
      </c>
      <c r="W547" s="1" t="e">
        <f aca="false">IF(#REF!&lt;&gt;#REF!,COUNTIFS($K$112:$K$1378,"up",#REF!,#REF!),"")</f>
        <v>#REF!</v>
      </c>
      <c r="X547" s="1" t="e">
        <f aca="false">IF(#REF!&lt;&gt;#REF!,COUNTIFS($K$112:$K$1378,"SRS",#REF!,#REF!),"")</f>
        <v>#REF!</v>
      </c>
      <c r="Y547" s="1" t="e">
        <f aca="false">IF(R547&lt;&gt;"",IF(R547=1,"",COUNTIFS($O$112:$O$1378,"&gt;40",#REF!,#REF!)),"")</f>
        <v>#REF!</v>
      </c>
    </row>
    <row r="548" customFormat="false" ht="15.75" hidden="false" customHeight="false" outlineLevel="0" collapsed="false">
      <c r="A548" s="1" t="n">
        <f aca="false">I548+(H548*60)+(G548*3600)</f>
        <v>73238</v>
      </c>
      <c r="B548" s="2" t="str">
        <f aca="false">CONCATENATE(D548,E548,F548,G548,H548,I548)</f>
        <v>20171114202038</v>
      </c>
      <c r="C548" s="1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1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1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1" t="e">
        <f aca="false">IF(#REF!&lt;&gt;#REF!,COUNTIFS($K$112:$K$1378,$K$112,#REF!,#REF!),"")</f>
        <v>#REF!</v>
      </c>
      <c r="S548" s="1" t="e">
        <f aca="false">IF(AND(#REF!&lt;&gt;#REF!,#REF!=#REF!,M548="positive",M549="negative"),1,"")</f>
        <v>#REF!</v>
      </c>
      <c r="T548" s="1" t="e">
        <f aca="false">IF(AND(#REF!=#REF!,K:K="stroke",M:M="positive",S548&lt;&gt;"1"),1,"")</f>
        <v>#REF!</v>
      </c>
      <c r="U548" s="1" t="e">
        <f aca="false">IF((AND(R548&lt;&gt;"",W548&lt;&gt;1,K:K="stroke",M:M="negative",#REF!=#REF!)),IF(W548&lt;&gt;0,"",1),"")</f>
        <v>#REF!</v>
      </c>
      <c r="V548" s="1" t="e">
        <f aca="false">IF(R548="","",(SUM(S548:U548)+W548))</f>
        <v>#REF!</v>
      </c>
      <c r="W548" s="1" t="e">
        <f aca="false">IF(#REF!&lt;&gt;#REF!,COUNTIFS($K$112:$K$1378,"up",#REF!,#REF!),"")</f>
        <v>#REF!</v>
      </c>
      <c r="X548" s="1" t="e">
        <f aca="false">IF(#REF!&lt;&gt;#REF!,COUNTIFS($K$112:$K$1378,"SRS",#REF!,#REF!),"")</f>
        <v>#REF!</v>
      </c>
      <c r="Y548" s="1" t="e">
        <f aca="false">IF(R548&lt;&gt;"",IF(R548=1,"",COUNTIFS($O$112:$O$1378,"&gt;40",#REF!,#REF!)),"")</f>
        <v>#REF!</v>
      </c>
    </row>
    <row r="549" customFormat="false" ht="15.75" hidden="false" customHeight="false" outlineLevel="0" collapsed="false">
      <c r="A549" s="18" t="n">
        <f aca="false">I549+(H549*60)+(G549*3600)</f>
        <v>73351</v>
      </c>
      <c r="B549" s="23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.75" hidden="false" customHeight="false" outlineLevel="0" collapsed="false">
      <c r="A550" s="1" t="n">
        <f aca="false">I550+(H550*60)+(G550*3600)</f>
        <v>73351</v>
      </c>
      <c r="B550" s="2" t="str">
        <f aca="false">CONCATENATE(D550,E550,F550,G550,H550,I550)</f>
        <v>20171114202231</v>
      </c>
      <c r="C550" s="1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1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1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1" t="e">
        <f aca="false">IF(#REF!&lt;&gt;#REF!,COUNTIFS($K$112:$K$1378,$K$112,#REF!,#REF!),"")</f>
        <v>#REF!</v>
      </c>
      <c r="S550" s="1" t="e">
        <f aca="false">IF(AND(#REF!&lt;&gt;#REF!,#REF!=#REF!,M550="positive",M551="negative"),1,"")</f>
        <v>#REF!</v>
      </c>
      <c r="T550" s="1" t="e">
        <f aca="false">IF(AND(#REF!=#REF!,K:K="stroke",M:M="positive",S550&lt;&gt;"1"),1,"")</f>
        <v>#REF!</v>
      </c>
      <c r="U550" s="1" t="e">
        <f aca="false">IF((AND(R550&lt;&gt;"",W550&lt;&gt;1,K:K="stroke",M:M="negative",#REF!=#REF!)),IF(W550&lt;&gt;0,"",1),"")</f>
        <v>#REF!</v>
      </c>
      <c r="V550" s="1" t="e">
        <f aca="false">IF(R550="","",(SUM(S550:U550)+W550))</f>
        <v>#REF!</v>
      </c>
      <c r="W550" s="1" t="e">
        <f aca="false">IF(#REF!&lt;&gt;#REF!,COUNTIFS($K$112:$K$1378,"up",#REF!,#REF!),"")</f>
        <v>#REF!</v>
      </c>
      <c r="X550" s="1" t="e">
        <f aca="false">IF(#REF!&lt;&gt;#REF!,COUNTIFS($K$112:$K$1378,"SRS",#REF!,#REF!),"")</f>
        <v>#REF!</v>
      </c>
      <c r="Y550" s="1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.75" hidden="false" customHeight="false" outlineLevel="0" collapsed="false">
      <c r="A551" s="1" t="n">
        <f aca="false">I551+(H551*60)+(G551*3600)</f>
        <v>73351</v>
      </c>
      <c r="B551" s="2" t="str">
        <f aca="false">CONCATENATE(D551,E551,F551,G551,H551,I551)</f>
        <v>20171114202231</v>
      </c>
      <c r="C551" s="1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1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1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1" t="e">
        <f aca="false">IF(#REF!&lt;&gt;#REF!,COUNTIFS($K$112:$K$1378,$K$112,#REF!,#REF!),"")</f>
        <v>#REF!</v>
      </c>
      <c r="S551" s="1" t="e">
        <f aca="false">IF(AND(#REF!&lt;&gt;#REF!,#REF!=#REF!,M551="positive",M552="negative"),1,"")</f>
        <v>#REF!</v>
      </c>
      <c r="T551" s="1" t="e">
        <f aca="false">IF(AND(#REF!=#REF!,K:K="stroke",M:M="positive",S551&lt;&gt;"1"),1,"")</f>
        <v>#REF!</v>
      </c>
      <c r="U551" s="1" t="e">
        <f aca="false">IF((AND(R551&lt;&gt;"",W551&lt;&gt;1,K:K="stroke",M:M="negative",#REF!=#REF!)),IF(W551&lt;&gt;0,"",1),"")</f>
        <v>#REF!</v>
      </c>
      <c r="V551" s="1" t="e">
        <f aca="false">IF(R551="","",(SUM(S551:U551)+W551))</f>
        <v>#REF!</v>
      </c>
      <c r="W551" s="1" t="e">
        <f aca="false">IF(#REF!&lt;&gt;#REF!,COUNTIFS($K$112:$K$1378,"up",#REF!,#REF!),"")</f>
        <v>#REF!</v>
      </c>
      <c r="X551" s="1" t="e">
        <f aca="false">IF(#REF!&lt;&gt;#REF!,COUNTIFS($K$112:$K$1378,"SRS",#REF!,#REF!),"")</f>
        <v>#REF!</v>
      </c>
      <c r="Y551" s="1" t="e">
        <f aca="false">IF(R551&lt;&gt;"",IF(R551=1,"",COUNTIFS($O$112:$O$1378,"&gt;40",#REF!,#REF!)),"")</f>
        <v>#REF!</v>
      </c>
    </row>
    <row r="552" s="5" customFormat="true" ht="15.75" hidden="false" customHeight="false" outlineLevel="0" collapsed="false">
      <c r="A552" s="1" t="n">
        <f aca="false">I552+(H552*60)+(G552*3600)</f>
        <v>73351</v>
      </c>
      <c r="B552" s="2" t="str">
        <f aca="false">CONCATENATE(D552,E552,F552,G552,H552,I552)</f>
        <v>20171114202231</v>
      </c>
      <c r="C552" s="1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1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1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1" t="e">
        <f aca="false">IF(#REF!&lt;&gt;#REF!,COUNTIFS($K$112:$K$1378,$K$112,#REF!,#REF!),"")</f>
        <v>#REF!</v>
      </c>
      <c r="S552" s="1" t="e">
        <f aca="false">IF(AND(#REF!&lt;&gt;#REF!,#REF!=#REF!,M552="positive",M553="negative"),1,"")</f>
        <v>#REF!</v>
      </c>
      <c r="T552" s="1" t="e">
        <f aca="false">IF(AND(#REF!=#REF!,K:K="stroke",M:M="positive",S552&lt;&gt;"1"),1,"")</f>
        <v>#REF!</v>
      </c>
      <c r="U552" s="1" t="e">
        <f aca="false">IF((AND(R552&lt;&gt;"",W552&lt;&gt;1,K:K="stroke",M:M="negative",#REF!=#REF!)),IF(W552&lt;&gt;0,"",1),"")</f>
        <v>#REF!</v>
      </c>
      <c r="V552" s="1" t="e">
        <f aca="false">IF(R552="","",(SUM(S552:U552)+W552))</f>
        <v>#REF!</v>
      </c>
      <c r="W552" s="1" t="e">
        <f aca="false">IF(#REF!&lt;&gt;#REF!,COUNTIFS($K$112:$K$1378,"up",#REF!,#REF!),"")</f>
        <v>#REF!</v>
      </c>
      <c r="X552" s="1" t="e">
        <f aca="false">IF(#REF!&lt;&gt;#REF!,COUNTIFS($K$112:$K$1378,"SRS",#REF!,#REF!),"")</f>
        <v>#REF!</v>
      </c>
      <c r="Y552" s="1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.75" hidden="false" customHeight="false" outlineLevel="0" collapsed="false">
      <c r="A553" s="1" t="n">
        <f aca="false">I553+(H553*60)+(G553*3600)</f>
        <v>73351</v>
      </c>
      <c r="B553" s="2" t="str">
        <f aca="false">CONCATENATE(D553,E553,F553,G553,H553,I553)</f>
        <v>20171114202231</v>
      </c>
      <c r="C553" s="1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1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1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1" t="e">
        <f aca="false">IF(#REF!&lt;&gt;#REF!,COUNTIFS($K$112:$K$1378,$K$112,#REF!,#REF!),"")</f>
        <v>#REF!</v>
      </c>
      <c r="S553" s="1" t="e">
        <f aca="false">IF(AND(#REF!&lt;&gt;#REF!,#REF!=#REF!,M553="positive",M554="negative"),1,"")</f>
        <v>#REF!</v>
      </c>
      <c r="T553" s="1" t="e">
        <f aca="false">IF(AND(#REF!=#REF!,K:K="stroke",M:M="positive",S553&lt;&gt;"1"),1,"")</f>
        <v>#REF!</v>
      </c>
      <c r="U553" s="1" t="e">
        <f aca="false">IF((AND(R553&lt;&gt;"",W553&lt;&gt;1,K:K="stroke",M:M="negative",#REF!=#REF!)),IF(W553&lt;&gt;0,"",1),"")</f>
        <v>#REF!</v>
      </c>
      <c r="V553" s="1" t="e">
        <f aca="false">IF(R553="","",(SUM(S553:U553)+W553))</f>
        <v>#REF!</v>
      </c>
      <c r="W553" s="1" t="e">
        <f aca="false">IF(#REF!&lt;&gt;#REF!,COUNTIFS($K$112:$K$1378,"up",#REF!,#REF!),"")</f>
        <v>#REF!</v>
      </c>
      <c r="X553" s="1" t="e">
        <f aca="false">IF(#REF!&lt;&gt;#REF!,COUNTIFS($K$112:$K$1378,"SRS",#REF!,#REF!),"")</f>
        <v>#REF!</v>
      </c>
      <c r="Y553" s="1" t="e">
        <f aca="false">IF(R553&lt;&gt;"",IF(R553=1,"",COUNTIFS($O$112:$O$1378,"&gt;40",#REF!,#REF!)),"")</f>
        <v>#REF!</v>
      </c>
    </row>
    <row r="554" customFormat="false" ht="15.75" hidden="false" customHeight="false" outlineLevel="0" collapsed="false">
      <c r="A554" s="1" t="n">
        <f aca="false">I554+(H554*60)+(G554*3600)</f>
        <v>73351</v>
      </c>
      <c r="B554" s="2" t="str">
        <f aca="false">CONCATENATE(D554,E554,F554,G554,H554,I554)</f>
        <v>20171114202231</v>
      </c>
      <c r="C554" s="1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1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1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1" t="e">
        <f aca="false">IF(#REF!&lt;&gt;#REF!,COUNTIFS($K$112:$K$1378,$K$112,#REF!,#REF!),"")</f>
        <v>#REF!</v>
      </c>
      <c r="S554" s="1" t="e">
        <f aca="false">IF(AND(#REF!&lt;&gt;#REF!,#REF!=#REF!,M554="positive",M555="negative"),1,"")</f>
        <v>#REF!</v>
      </c>
      <c r="T554" s="1" t="e">
        <f aca="false">IF(AND(#REF!=#REF!,K:K="stroke",M:M="positive",S554&lt;&gt;"1"),1,"")</f>
        <v>#REF!</v>
      </c>
      <c r="U554" s="1" t="e">
        <f aca="false">IF((AND(R554&lt;&gt;"",W554&lt;&gt;1,K:K="stroke",M:M="negative",#REF!=#REF!)),IF(W554&lt;&gt;0,"",1),"")</f>
        <v>#REF!</v>
      </c>
      <c r="V554" s="1" t="e">
        <f aca="false">IF(R554="","",(SUM(S554:U554)+W554))</f>
        <v>#REF!</v>
      </c>
      <c r="W554" s="1" t="e">
        <f aca="false">IF(#REF!&lt;&gt;#REF!,COUNTIFS($K$112:$K$1378,"up",#REF!,#REF!),"")</f>
        <v>#REF!</v>
      </c>
      <c r="X554" s="1" t="e">
        <f aca="false">IF(#REF!&lt;&gt;#REF!,COUNTIFS($K$112:$K$1378,"SRS",#REF!,#REF!),"")</f>
        <v>#REF!</v>
      </c>
      <c r="Y554" s="1" t="e">
        <f aca="false">IF(R554&lt;&gt;"",IF(R554=1,"",COUNTIFS($O$112:$O$1378,"&gt;40",#REF!,#REF!)),"")</f>
        <v>#REF!</v>
      </c>
    </row>
    <row r="555" customFormat="false" ht="15.75" hidden="false" customHeight="false" outlineLevel="0" collapsed="false">
      <c r="A555" s="1" t="n">
        <f aca="false">I555+(H555*60)+(G555*3600)</f>
        <v>73351</v>
      </c>
      <c r="B555" s="2" t="str">
        <f aca="false">CONCATENATE(D555,E555,F555,G555,H555,I555)</f>
        <v>20171114202231</v>
      </c>
      <c r="C555" s="1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1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1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1" t="e">
        <f aca="false">IF(#REF!&lt;&gt;#REF!,COUNTIFS($K$112:$K$1378,$K$112,#REF!,#REF!),"")</f>
        <v>#REF!</v>
      </c>
      <c r="S555" s="1" t="e">
        <f aca="false">IF(AND(#REF!&lt;&gt;#REF!,#REF!=#REF!,M555="positive",M556="negative"),1,"")</f>
        <v>#REF!</v>
      </c>
      <c r="T555" s="1" t="e">
        <f aca="false">IF(AND(#REF!=#REF!,K:K="stroke",M:M="positive",S555&lt;&gt;"1"),1,"")</f>
        <v>#REF!</v>
      </c>
      <c r="U555" s="1" t="e">
        <f aca="false">IF((AND(R555&lt;&gt;"",W555&lt;&gt;1,K:K="stroke",M:M="negative",#REF!=#REF!)),IF(W555&lt;&gt;0,"",1),"")</f>
        <v>#REF!</v>
      </c>
      <c r="V555" s="1" t="e">
        <f aca="false">IF(R555="","",(SUM(S555:U555)+W555))</f>
        <v>#REF!</v>
      </c>
      <c r="W555" s="1" t="e">
        <f aca="false">IF(#REF!&lt;&gt;#REF!,COUNTIFS($K$112:$K$1378,"up",#REF!,#REF!),"")</f>
        <v>#REF!</v>
      </c>
      <c r="X555" s="1" t="e">
        <f aca="false">IF(#REF!&lt;&gt;#REF!,COUNTIFS($K$112:$K$1378,"SRS",#REF!,#REF!),"")</f>
        <v>#REF!</v>
      </c>
      <c r="Y555" s="1" t="e">
        <f aca="false">IF(R555&lt;&gt;"",IF(R555=1,"",COUNTIFS($O$112:$O$1378,"&gt;40",#REF!,#REF!)),"")</f>
        <v>#REF!</v>
      </c>
    </row>
    <row r="556" customFormat="false" ht="15.75" hidden="false" customHeight="false" outlineLevel="0" collapsed="false">
      <c r="A556" s="1" t="n">
        <f aca="false">I556+(H556*60)+(G556*3600)</f>
        <v>73351</v>
      </c>
      <c r="B556" s="2" t="str">
        <f aca="false">CONCATENATE(D556,E556,F556,G556,H556,I556)</f>
        <v>20171114202231</v>
      </c>
      <c r="C556" s="1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1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1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1" t="e">
        <f aca="false">IF(#REF!&lt;&gt;#REF!,COUNTIFS($K$112:$K$1378,$K$112,#REF!,#REF!),"")</f>
        <v>#REF!</v>
      </c>
      <c r="S556" s="1" t="e">
        <f aca="false">IF(AND(#REF!&lt;&gt;#REF!,#REF!=#REF!,M556="positive",M557="negative"),1,"")</f>
        <v>#REF!</v>
      </c>
      <c r="T556" s="1" t="e">
        <f aca="false">IF(AND(#REF!=#REF!,K:K="stroke",M:M="positive",S556&lt;&gt;"1"),1,"")</f>
        <v>#REF!</v>
      </c>
      <c r="U556" s="1" t="e">
        <f aca="false">IF((AND(R556&lt;&gt;"",W556&lt;&gt;1,K:K="stroke",M:M="negative",#REF!=#REF!)),IF(W556&lt;&gt;0,"",1),"")</f>
        <v>#REF!</v>
      </c>
      <c r="V556" s="1" t="e">
        <f aca="false">IF(R556="","",(SUM(S556:U556)+W556))</f>
        <v>#REF!</v>
      </c>
      <c r="W556" s="1" t="e">
        <f aca="false">IF(#REF!&lt;&gt;#REF!,COUNTIFS($K$112:$K$1378,"up",#REF!,#REF!),"")</f>
        <v>#REF!</v>
      </c>
      <c r="X556" s="1" t="e">
        <f aca="false">IF(#REF!&lt;&gt;#REF!,COUNTIFS($K$112:$K$1378,"SRS",#REF!,#REF!),"")</f>
        <v>#REF!</v>
      </c>
      <c r="Y556" s="1" t="e">
        <f aca="false">IF(R556&lt;&gt;"",IF(R556=1,"",COUNTIFS($O$112:$O$1378,"&gt;40",#REF!,#REF!)),"")</f>
        <v>#REF!</v>
      </c>
    </row>
    <row r="557" customFormat="false" ht="15.75" hidden="false" customHeight="false" outlineLevel="0" collapsed="false">
      <c r="A557" s="1" t="n">
        <f aca="false">I557+(H557*60)+(G557*3600)</f>
        <v>73351</v>
      </c>
      <c r="B557" s="2" t="str">
        <f aca="false">CONCATENATE(D557,E557,F557,G557,H557,I557)</f>
        <v>20171114202231</v>
      </c>
      <c r="C557" s="1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1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1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1" t="e">
        <f aca="false">IF(#REF!&lt;&gt;#REF!,COUNTIFS($K$112:$K$1378,$K$112,#REF!,#REF!),"")</f>
        <v>#REF!</v>
      </c>
      <c r="S557" s="1" t="e">
        <f aca="false">IF(AND(#REF!&lt;&gt;#REF!,#REF!=#REF!,M557="positive",M558="negative"),1,"")</f>
        <v>#REF!</v>
      </c>
      <c r="T557" s="1" t="e">
        <f aca="false">IF(AND(#REF!=#REF!,K:K="stroke",M:M="positive",S557&lt;&gt;"1"),1,"")</f>
        <v>#REF!</v>
      </c>
      <c r="U557" s="1" t="e">
        <f aca="false">IF((AND(R557&lt;&gt;"",W557&lt;&gt;1,K:K="stroke",M:M="negative",#REF!=#REF!)),IF(W557&lt;&gt;0,"",1),"")</f>
        <v>#REF!</v>
      </c>
      <c r="V557" s="1" t="e">
        <f aca="false">IF(R557="","",(SUM(S557:U557)+W557))</f>
        <v>#REF!</v>
      </c>
      <c r="W557" s="1" t="e">
        <f aca="false">IF(#REF!&lt;&gt;#REF!,COUNTIFS($K$112:$K$1378,"up",#REF!,#REF!),"")</f>
        <v>#REF!</v>
      </c>
      <c r="X557" s="1" t="e">
        <f aca="false">IF(#REF!&lt;&gt;#REF!,COUNTIFS($K$112:$K$1378,"SRS",#REF!,#REF!),"")</f>
        <v>#REF!</v>
      </c>
      <c r="Y557" s="1" t="e">
        <f aca="false">IF(R557&lt;&gt;"",IF(R557=1,"",COUNTIFS($O$112:$O$1378,"&gt;40",#REF!,#REF!)),"")</f>
        <v>#REF!</v>
      </c>
    </row>
    <row r="558" customFormat="false" ht="15.75" hidden="false" customHeight="false" outlineLevel="0" collapsed="false">
      <c r="A558" s="1" t="n">
        <f aca="false">I558+(H558*60)+(G558*3600)</f>
        <v>73351</v>
      </c>
      <c r="B558" s="2" t="str">
        <f aca="false">CONCATENATE(D558,E558,F558,G558,H558,I558)</f>
        <v>20171114202231</v>
      </c>
      <c r="C558" s="1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1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1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1" t="e">
        <f aca="false">IF(#REF!&lt;&gt;#REF!,COUNTIFS($K$112:$K$1378,$K$112,#REF!,#REF!),"")</f>
        <v>#REF!</v>
      </c>
      <c r="S558" s="1" t="e">
        <f aca="false">IF(AND(#REF!&lt;&gt;#REF!,#REF!=#REF!,M558="positive",M559="negative"),1,"")</f>
        <v>#REF!</v>
      </c>
      <c r="T558" s="1" t="e">
        <f aca="false">IF(AND(#REF!=#REF!,K:K="stroke",M:M="positive",S558&lt;&gt;"1"),1,"")</f>
        <v>#REF!</v>
      </c>
      <c r="U558" s="1" t="e">
        <f aca="false">IF((AND(R558&lt;&gt;"",W558&lt;&gt;1,K:K="stroke",M:M="negative",#REF!=#REF!)),IF(W558&lt;&gt;0,"",1),"")</f>
        <v>#REF!</v>
      </c>
      <c r="V558" s="1" t="e">
        <f aca="false">IF(R558="","",(SUM(S558:U558)+W558))</f>
        <v>#REF!</v>
      </c>
      <c r="W558" s="1" t="e">
        <f aca="false">IF(#REF!&lt;&gt;#REF!,COUNTIFS($K$112:$K$1378,"up",#REF!,#REF!),"")</f>
        <v>#REF!</v>
      </c>
      <c r="X558" s="1" t="e">
        <f aca="false">IF(#REF!&lt;&gt;#REF!,COUNTIFS($K$112:$K$1378,"SRS",#REF!,#REF!),"")</f>
        <v>#REF!</v>
      </c>
      <c r="Y558" s="1" t="e">
        <f aca="false">IF(R558&lt;&gt;"",IF(R558=1,"",COUNTIFS($O$112:$O$1378,"&gt;40",#REF!,#REF!)),"")</f>
        <v>#REF!</v>
      </c>
    </row>
    <row r="559" customFormat="false" ht="15.7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.75" hidden="false" customHeight="false" outlineLevel="0" collapsed="false">
      <c r="A560" s="1" t="n">
        <f aca="false">I560+(H560*60)+(G560*3600)</f>
        <v>73448</v>
      </c>
      <c r="B560" s="2" t="str">
        <f aca="false">CONCATENATE(D560,E560,F560,G560,H560,I560)</f>
        <v>2017111420248</v>
      </c>
      <c r="C560" s="1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1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1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1" t="e">
        <f aca="false">IF(#REF!&lt;&gt;#REF!,COUNTIFS($K$112:$K$1378,$K$112,#REF!,#REF!),"")</f>
        <v>#REF!</v>
      </c>
      <c r="S560" s="1" t="e">
        <f aca="false">IF(AND(#REF!&lt;&gt;#REF!,#REF!=#REF!,M560="positive",M561="negative"),1,"")</f>
        <v>#REF!</v>
      </c>
      <c r="T560" s="1" t="e">
        <f aca="false">IF(AND(#REF!=#REF!,K:K="stroke",M:M="positive",S560&lt;&gt;"1"),1,"")</f>
        <v>#REF!</v>
      </c>
      <c r="U560" s="1" t="e">
        <f aca="false">IF((AND(R560&lt;&gt;"",W560&lt;&gt;1,K:K="stroke",M:M="negative",#REF!=#REF!)),IF(W560&lt;&gt;0,"",1),"")</f>
        <v>#REF!</v>
      </c>
      <c r="V560" s="1" t="e">
        <f aca="false">IF(R560="","",(SUM(S560:U560)+W560))</f>
        <v>#REF!</v>
      </c>
      <c r="W560" s="1" t="e">
        <f aca="false">IF(#REF!&lt;&gt;#REF!,COUNTIFS($K$112:$K$1378,"up",#REF!,#REF!),"")</f>
        <v>#REF!</v>
      </c>
      <c r="X560" s="1" t="e">
        <f aca="false">IF(#REF!&lt;&gt;#REF!,COUNTIFS($K$112:$K$1378,"SRS",#REF!,#REF!),"")</f>
        <v>#REF!</v>
      </c>
      <c r="Y560" s="1" t="e">
        <f aca="false">IF(R560&lt;&gt;"",IF(R560=1,"",COUNTIFS($O$112:$O$1378,"&gt;40",#REF!,#REF!)),"")</f>
        <v>#REF!</v>
      </c>
    </row>
    <row r="561" customFormat="false" ht="15.75" hidden="false" customHeight="false" outlineLevel="0" collapsed="false">
      <c r="A561" s="1" t="n">
        <f aca="false">I561+(H561*60)+(G561*3600)</f>
        <v>73448</v>
      </c>
      <c r="B561" s="2" t="str">
        <f aca="false">CONCATENATE(D561,E561,F561,G561,H561,I561)</f>
        <v>2017111420248</v>
      </c>
      <c r="C561" s="1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1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1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1" t="e">
        <f aca="false">IF(#REF!&lt;&gt;#REF!,COUNTIFS($K$112:$K$1378,$K$112,#REF!,#REF!),"")</f>
        <v>#REF!</v>
      </c>
      <c r="S561" s="1" t="e">
        <f aca="false">IF(AND(#REF!&lt;&gt;#REF!,#REF!=#REF!,M561="positive",M562="negative"),1,"")</f>
        <v>#REF!</v>
      </c>
      <c r="T561" s="1" t="e">
        <f aca="false">IF(AND(#REF!=#REF!,K:K="stroke",M:M="positive",S561&lt;&gt;"1"),1,"")</f>
        <v>#REF!</v>
      </c>
      <c r="U561" s="1" t="e">
        <f aca="false">IF((AND(R561&lt;&gt;"",W561&lt;&gt;1,K:K="stroke",M:M="negative",#REF!=#REF!)),IF(W561&lt;&gt;0,"",1),"")</f>
        <v>#REF!</v>
      </c>
      <c r="V561" s="1" t="e">
        <f aca="false">IF(R561="","",(SUM(S561:U561)+W561))</f>
        <v>#REF!</v>
      </c>
      <c r="W561" s="1" t="e">
        <f aca="false">IF(#REF!&lt;&gt;#REF!,COUNTIFS($K$112:$K$1378,"up",#REF!,#REF!),"")</f>
        <v>#REF!</v>
      </c>
      <c r="X561" s="1" t="e">
        <f aca="false">IF(#REF!&lt;&gt;#REF!,COUNTIFS($K$112:$K$1378,"SRS",#REF!,#REF!),"")</f>
        <v>#REF!</v>
      </c>
      <c r="Y561" s="1" t="e">
        <f aca="false">IF(R561&lt;&gt;"",IF(R561=1,"",COUNTIFS($O$112:$O$1378,"&gt;40",#REF!,#REF!)),"")</f>
        <v>#REF!</v>
      </c>
      <c r="Z561" s="1" t="s">
        <v>15</v>
      </c>
    </row>
    <row r="562" customFormat="false" ht="15.75" hidden="false" customHeight="false" outlineLevel="0" collapsed="false">
      <c r="A562" s="1" t="n">
        <f aca="false">I562+(H562*60)+(G562*3600)</f>
        <v>73448</v>
      </c>
      <c r="B562" s="2" t="str">
        <f aca="false">CONCATENATE(D562,E562,F562,G562,H562,I562)</f>
        <v>2017111420248</v>
      </c>
      <c r="C562" s="1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1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1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1" t="e">
        <f aca="false">IF(#REF!&lt;&gt;#REF!,COUNTIFS($K$112:$K$1378,$K$112,#REF!,#REF!),"")</f>
        <v>#REF!</v>
      </c>
      <c r="S562" s="1" t="e">
        <f aca="false">IF(AND(#REF!&lt;&gt;#REF!,#REF!=#REF!,M562="positive",M563="negative"),1,"")</f>
        <v>#REF!</v>
      </c>
      <c r="T562" s="1" t="e">
        <f aca="false">IF(AND(#REF!=#REF!,K:K="stroke",M:M="positive",S562&lt;&gt;"1"),1,"")</f>
        <v>#REF!</v>
      </c>
      <c r="U562" s="1" t="e">
        <f aca="false">IF((AND(R562&lt;&gt;"",W562&lt;&gt;1,K:K="stroke",M:M="negative",#REF!=#REF!)),IF(W562&lt;&gt;0,"",1),"")</f>
        <v>#REF!</v>
      </c>
      <c r="V562" s="1" t="e">
        <f aca="false">IF(R562="","",(SUM(S562:U562)+W562))</f>
        <v>#REF!</v>
      </c>
      <c r="W562" s="1" t="e">
        <f aca="false">IF(#REF!&lt;&gt;#REF!,COUNTIFS($K$112:$K$1378,"up",#REF!,#REF!),"")</f>
        <v>#REF!</v>
      </c>
      <c r="X562" s="1" t="e">
        <f aca="false">IF(#REF!&lt;&gt;#REF!,COUNTIFS($K$112:$K$1378,"SRS",#REF!,#REF!),"")</f>
        <v>#REF!</v>
      </c>
      <c r="Y562" s="1" t="e">
        <f aca="false">IF(R562&lt;&gt;"",IF(R562=1,"",COUNTIFS($O$112:$O$1378,"&gt;40",#REF!,#REF!)),"")</f>
        <v>#REF!</v>
      </c>
    </row>
    <row r="563" customFormat="false" ht="15.75" hidden="false" customHeight="false" outlineLevel="0" collapsed="false">
      <c r="A563" s="1" t="n">
        <f aca="false">I563+(H563*60)+(G563*3600)</f>
        <v>73448</v>
      </c>
      <c r="B563" s="2" t="str">
        <f aca="false">CONCATENATE(D563,E563,F563,G563,H563,I563)</f>
        <v>2017111420248</v>
      </c>
      <c r="C563" s="1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1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1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1" t="e">
        <f aca="false">IF(#REF!&lt;&gt;#REF!,COUNTIFS($K$112:$K$1378,$K$112,#REF!,#REF!),"")</f>
        <v>#REF!</v>
      </c>
      <c r="S563" s="1" t="e">
        <f aca="false">IF(AND(#REF!&lt;&gt;#REF!,#REF!=#REF!,M563="positive",M564="negative"),1,"")</f>
        <v>#REF!</v>
      </c>
      <c r="T563" s="1" t="e">
        <f aca="false">IF(AND(#REF!=#REF!,K:K="stroke",M:M="positive",S563&lt;&gt;"1"),1,"")</f>
        <v>#REF!</v>
      </c>
      <c r="U563" s="1" t="e">
        <f aca="false">IF((AND(R563&lt;&gt;"",W563&lt;&gt;1,K:K="stroke",M:M="negative",#REF!=#REF!)),IF(W563&lt;&gt;0,"",1),"")</f>
        <v>#REF!</v>
      </c>
      <c r="V563" s="1" t="e">
        <f aca="false">IF(R563="","",(SUM(S563:U563)+W563))</f>
        <v>#REF!</v>
      </c>
      <c r="W563" s="1" t="e">
        <f aca="false">IF(#REF!&lt;&gt;#REF!,COUNTIFS($K$112:$K$1378,"up",#REF!,#REF!),"")</f>
        <v>#REF!</v>
      </c>
      <c r="X563" s="1" t="e">
        <f aca="false">IF(#REF!&lt;&gt;#REF!,COUNTIFS($K$112:$K$1378,"SRS",#REF!,#REF!),"")</f>
        <v>#REF!</v>
      </c>
      <c r="Y563" s="1" t="e">
        <f aca="false">IF(R563&lt;&gt;"",IF(R563=1,"",COUNTIFS($O$112:$O$1378,"&gt;40",#REF!,#REF!)),"")</f>
        <v>#REF!</v>
      </c>
    </row>
    <row r="564" customFormat="false" ht="15.75" hidden="false" customHeight="false" outlineLevel="0" collapsed="false">
      <c r="A564" s="1" t="n">
        <f aca="false">I564+(H564*60)+(G564*3600)</f>
        <v>73448</v>
      </c>
      <c r="B564" s="2" t="str">
        <f aca="false">CONCATENATE(D564,E564,F564,G564,H564,I564)</f>
        <v>2017111420248</v>
      </c>
      <c r="C564" s="1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1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1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1" t="e">
        <f aca="false">IF(#REF!&lt;&gt;#REF!,COUNTIFS($K$112:$K$1378,$K$112,#REF!,#REF!),"")</f>
        <v>#REF!</v>
      </c>
      <c r="S564" s="1" t="e">
        <f aca="false">IF(AND(#REF!&lt;&gt;#REF!,#REF!=#REF!,M564="positive",M565="negative"),1,"")</f>
        <v>#REF!</v>
      </c>
      <c r="T564" s="1" t="e">
        <f aca="false">IF(AND(#REF!=#REF!,K:K="stroke",M:M="positive",S564&lt;&gt;"1"),1,"")</f>
        <v>#REF!</v>
      </c>
      <c r="U564" s="1" t="e">
        <f aca="false">IF((AND(R564&lt;&gt;"",W564&lt;&gt;1,K:K="stroke",M:M="negative",#REF!=#REF!)),IF(W564&lt;&gt;0,"",1),"")</f>
        <v>#REF!</v>
      </c>
      <c r="V564" s="1" t="e">
        <f aca="false">IF(R564="","",(SUM(S564:U564)+W564))</f>
        <v>#REF!</v>
      </c>
      <c r="W564" s="1" t="e">
        <f aca="false">IF(#REF!&lt;&gt;#REF!,COUNTIFS($K$112:$K$1378,"up",#REF!,#REF!),"")</f>
        <v>#REF!</v>
      </c>
      <c r="X564" s="1" t="e">
        <f aca="false">IF(#REF!&lt;&gt;#REF!,COUNTIFS($K$112:$K$1378,"SRS",#REF!,#REF!),"")</f>
        <v>#REF!</v>
      </c>
      <c r="Y564" s="1" t="e">
        <f aca="false">IF(R564&lt;&gt;"",IF(R564=1,"",COUNTIFS($O$112:$O$1378,"&gt;40",#REF!,#REF!)),"")</f>
        <v>#REF!</v>
      </c>
    </row>
    <row r="565" s="5" customFormat="true" ht="15.75" hidden="false" customHeight="false" outlineLevel="0" collapsed="false">
      <c r="A565" s="1" t="n">
        <f aca="false">I565+(H565*60)+(G565*3600)</f>
        <v>73448</v>
      </c>
      <c r="B565" s="2" t="str">
        <f aca="false">CONCATENATE(D565,E565,F565,G565,H565,I565)</f>
        <v>2017111420248</v>
      </c>
      <c r="C565" s="1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1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1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1" t="e">
        <f aca="false">IF(#REF!&lt;&gt;#REF!,COUNTIFS($K$112:$K$1378,$K$112,#REF!,#REF!),"")</f>
        <v>#REF!</v>
      </c>
      <c r="S565" s="1" t="e">
        <f aca="false">IF(AND(#REF!&lt;&gt;#REF!,#REF!=#REF!,M565="positive",M566="negative"),1,"")</f>
        <v>#REF!</v>
      </c>
      <c r="T565" s="1" t="e">
        <f aca="false">IF(AND(#REF!=#REF!,K:K="stroke",M:M="positive",S565&lt;&gt;"1"),1,"")</f>
        <v>#REF!</v>
      </c>
      <c r="U565" s="1" t="e">
        <f aca="false">IF((AND(R565&lt;&gt;"",W565&lt;&gt;1,K:K="stroke",M:M="negative",#REF!=#REF!)),IF(W565&lt;&gt;0,"",1),"")</f>
        <v>#REF!</v>
      </c>
      <c r="V565" s="1" t="e">
        <f aca="false">IF(R565="","",(SUM(S565:U565)+W565))</f>
        <v>#REF!</v>
      </c>
      <c r="W565" s="1" t="e">
        <f aca="false">IF(#REF!&lt;&gt;#REF!,COUNTIFS($K$112:$K$1378,"up",#REF!,#REF!),"")</f>
        <v>#REF!</v>
      </c>
      <c r="X565" s="1" t="e">
        <f aca="false">IF(#REF!&lt;&gt;#REF!,COUNTIFS($K$112:$K$1378,"SRS",#REF!,#REF!),"")</f>
        <v>#REF!</v>
      </c>
      <c r="Y565" s="1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.75" hidden="false" customHeight="false" outlineLevel="0" collapsed="false">
      <c r="A566" s="1" t="n">
        <f aca="false">I566+(H566*60)+(G566*3600)</f>
        <v>73448</v>
      </c>
      <c r="B566" s="2" t="str">
        <f aca="false">CONCATENATE(D566,E566,F566,G566,H566,I566)</f>
        <v>2017111420248</v>
      </c>
      <c r="C566" s="1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1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1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1" t="e">
        <f aca="false">IF(#REF!&lt;&gt;#REF!,COUNTIFS($K$112:$K$1378,$K$112,#REF!,#REF!),"")</f>
        <v>#REF!</v>
      </c>
      <c r="S566" s="1" t="e">
        <f aca="false">IF(AND(#REF!&lt;&gt;#REF!,#REF!=#REF!,M566="positive",M567="negative"),1,"")</f>
        <v>#REF!</v>
      </c>
      <c r="T566" s="1" t="e">
        <f aca="false">IF(AND(#REF!=#REF!,K:K="stroke",M:M="positive",S566&lt;&gt;"1"),1,"")</f>
        <v>#REF!</v>
      </c>
      <c r="U566" s="1" t="e">
        <f aca="false">IF((AND(R566&lt;&gt;"",W566&lt;&gt;1,K:K="stroke",M:M="negative",#REF!=#REF!)),IF(W566&lt;&gt;0,"",1),"")</f>
        <v>#REF!</v>
      </c>
      <c r="V566" s="1" t="e">
        <f aca="false">IF(R566="","",(SUM(S566:U566)+W566))</f>
        <v>#REF!</v>
      </c>
      <c r="W566" s="1" t="e">
        <f aca="false">IF(#REF!&lt;&gt;#REF!,COUNTIFS($K$112:$K$1378,"up",#REF!,#REF!),"")</f>
        <v>#REF!</v>
      </c>
      <c r="X566" s="1" t="e">
        <f aca="false">IF(#REF!&lt;&gt;#REF!,COUNTIFS($K$112:$K$1378,"SRS",#REF!,#REF!),"")</f>
        <v>#REF!</v>
      </c>
      <c r="Y566" s="1" t="e">
        <f aca="false">IF(R566&lt;&gt;"",IF(R566=1,"",COUNTIFS($O$112:$O$1378,"&gt;40",#REF!,#REF!)),"")</f>
        <v>#REF!</v>
      </c>
    </row>
    <row r="567" customFormat="false" ht="15.75" hidden="false" customHeight="false" outlineLevel="0" collapsed="false">
      <c r="A567" s="1" t="n">
        <f aca="false">I567+(H567*60)+(G567*3600)</f>
        <v>73448</v>
      </c>
      <c r="B567" s="2" t="str">
        <f aca="false">CONCATENATE(D567,E567,F567,G567,H567,I567)</f>
        <v>2017111420248</v>
      </c>
      <c r="C567" s="1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1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1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1" t="e">
        <f aca="false">IF(#REF!&lt;&gt;#REF!,COUNTIFS($K$112:$K$1378,$K$112,#REF!,#REF!),"")</f>
        <v>#REF!</v>
      </c>
      <c r="S567" s="1" t="e">
        <f aca="false">IF(AND(#REF!&lt;&gt;#REF!,#REF!=#REF!,M567="positive",M568="negative"),1,"")</f>
        <v>#REF!</v>
      </c>
      <c r="T567" s="1" t="e">
        <f aca="false">IF(AND(#REF!=#REF!,K:K="stroke",M:M="positive",S567&lt;&gt;"1"),1,"")</f>
        <v>#REF!</v>
      </c>
      <c r="U567" s="1" t="e">
        <f aca="false">IF((AND(R567&lt;&gt;"",W567&lt;&gt;1,K:K="stroke",M:M="negative",#REF!=#REF!)),IF(W567&lt;&gt;0,"",1),"")</f>
        <v>#REF!</v>
      </c>
      <c r="V567" s="1" t="e">
        <f aca="false">IF(R567="","",(SUM(S567:U567)+W567))</f>
        <v>#REF!</v>
      </c>
      <c r="W567" s="1" t="e">
        <f aca="false">IF(#REF!&lt;&gt;#REF!,COUNTIFS($K$112:$K$1378,"up",#REF!,#REF!),"")</f>
        <v>#REF!</v>
      </c>
      <c r="X567" s="1" t="e">
        <f aca="false">IF(#REF!&lt;&gt;#REF!,COUNTIFS($K$112:$K$1378,"SRS",#REF!,#REF!),"")</f>
        <v>#REF!</v>
      </c>
      <c r="Y567" s="1" t="e">
        <f aca="false">IF(R567&lt;&gt;"",IF(R567=1,"",COUNTIFS($O$112:$O$1378,"&gt;40",#REF!,#REF!)),"")</f>
        <v>#REF!</v>
      </c>
    </row>
    <row r="568" customFormat="false" ht="15.75" hidden="false" customHeight="false" outlineLevel="0" collapsed="false">
      <c r="A568" s="1" t="n">
        <f aca="false">I568+(H568*60)+(G568*3600)</f>
        <v>73448</v>
      </c>
      <c r="B568" s="2" t="str">
        <f aca="false">CONCATENATE(D568,E568,F568,G568,H568,I568)</f>
        <v>2017111420248</v>
      </c>
      <c r="C568" s="1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1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1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1" t="e">
        <f aca="false">IF(#REF!&lt;&gt;#REF!,COUNTIFS($K$112:$K$1378,$K$112,#REF!,#REF!),"")</f>
        <v>#REF!</v>
      </c>
      <c r="S568" s="1" t="e">
        <f aca="false">IF(AND(#REF!&lt;&gt;#REF!,#REF!=#REF!,M568="positive",M569="negative"),1,"")</f>
        <v>#REF!</v>
      </c>
      <c r="T568" s="1" t="e">
        <f aca="false">IF(AND(#REF!=#REF!,K:K="stroke",M:M="positive",S568&lt;&gt;"1"),1,"")</f>
        <v>#REF!</v>
      </c>
      <c r="U568" s="1" t="e">
        <f aca="false">IF((AND(R568&lt;&gt;"",W568&lt;&gt;1,K:K="stroke",M:M="negative",#REF!=#REF!)),IF(W568&lt;&gt;0,"",1),"")</f>
        <v>#REF!</v>
      </c>
      <c r="V568" s="1" t="e">
        <f aca="false">IF(R568="","",(SUM(S568:U568)+W568))</f>
        <v>#REF!</v>
      </c>
      <c r="W568" s="1" t="e">
        <f aca="false">IF(#REF!&lt;&gt;#REF!,COUNTIFS($K$112:$K$1378,"up",#REF!,#REF!),"")</f>
        <v>#REF!</v>
      </c>
      <c r="X568" s="1" t="e">
        <f aca="false">IF(#REF!&lt;&gt;#REF!,COUNTIFS($K$112:$K$1378,"SRS",#REF!,#REF!),"")</f>
        <v>#REF!</v>
      </c>
      <c r="Y568" s="1" t="e">
        <f aca="false">IF(R568&lt;&gt;"",IF(R568=1,"",COUNTIFS($O$112:$O$1378,"&gt;40",#REF!,#REF!)),"")</f>
        <v>#REF!</v>
      </c>
    </row>
    <row r="569" customFormat="false" ht="15.7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5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.75" hidden="false" customHeight="false" outlineLevel="0" collapsed="false">
      <c r="A570" s="1" t="n">
        <f aca="false">I570+(H570*60)+(G570*3600)</f>
        <v>73487</v>
      </c>
      <c r="B570" s="2" t="str">
        <f aca="false">CONCATENATE(D570,E570,F570,G570,H570,I570)</f>
        <v>20171114202447</v>
      </c>
      <c r="C570" s="1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1" t="n">
        <v>54</v>
      </c>
      <c r="K570" s="1" t="s">
        <v>16</v>
      </c>
      <c r="L570" s="1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1" t="e">
        <f aca="false">IF(#REF!=#REF!,IF(K570="Stroke",IF(K571="Stroke",IF(#REF!=#REF!,IF(Q570=Q571,IF((J571-J570)&lt;0,1000+J571-J570-O570,J571-J570-O570),""),""),""),""),"")</f>
        <v>#REF!</v>
      </c>
      <c r="Q570" s="1"/>
      <c r="R570" s="1" t="e">
        <f aca="false">IF(#REF!&lt;&gt;#REF!,COUNTIFS($K$112:$K$1378,$K$112,#REF!,#REF!),"")</f>
        <v>#REF!</v>
      </c>
      <c r="S570" s="1" t="e">
        <f aca="false">IF(AND(#REF!&lt;&gt;#REF!,#REF!=#REF!,M570="positive",M571="negative"),1,"")</f>
        <v>#REF!</v>
      </c>
      <c r="T570" s="1" t="e">
        <f aca="false">IF(AND(#REF!=#REF!,K:K="stroke",M:M="positive",S570&lt;&gt;"1"),1,"")</f>
        <v>#REF!</v>
      </c>
      <c r="U570" s="1" t="e">
        <f aca="false">IF((AND(R570&lt;&gt;"",W570&lt;&gt;1,K:K="stroke",M:M="negative",#REF!=#REF!)),IF(W570&lt;&gt;0,"",1),"")</f>
        <v>#REF!</v>
      </c>
      <c r="V570" s="1" t="e">
        <f aca="false">IF(R570="","",(SUM(S570:U570)+W570))</f>
        <v>#REF!</v>
      </c>
      <c r="W570" s="1" t="e">
        <f aca="false">IF(#REF!&lt;&gt;#REF!,COUNTIFS($K$112:$K$1378,"up",#REF!,#REF!),"")</f>
        <v>#REF!</v>
      </c>
      <c r="X570" s="1" t="e">
        <f aca="false">IF(#REF!&lt;&gt;#REF!,COUNTIFS($K$112:$K$1378,"SRS",#REF!,#REF!),"")</f>
        <v>#REF!</v>
      </c>
      <c r="Y570" s="1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.75" hidden="false" customHeight="false" outlineLevel="0" collapsed="false">
      <c r="A571" s="1" t="n">
        <f aca="false">I571+(H571*60)+(G571*3600)</f>
        <v>73487</v>
      </c>
      <c r="B571" s="2" t="str">
        <f aca="false">CONCATENATE(D571,E571,F571,G571,H571,I571)</f>
        <v>20171114202447</v>
      </c>
      <c r="C571" s="1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1" t="n">
        <v>68</v>
      </c>
      <c r="K571" s="1" t="s">
        <v>11</v>
      </c>
      <c r="L571" s="1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1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1" t="e">
        <f aca="false">IF(#REF!&lt;&gt;#REF!,COUNTIFS($K$112:$K$1378,$K$112,#REF!,#REF!),"")</f>
        <v>#REF!</v>
      </c>
      <c r="S571" s="1" t="e">
        <f aca="false">IF(AND(#REF!&lt;&gt;#REF!,#REF!=#REF!,M571="positive",M572="negative"),1,"")</f>
        <v>#REF!</v>
      </c>
      <c r="T571" s="1" t="e">
        <f aca="false">IF(AND(#REF!=#REF!,K:K="stroke",M:M="positive",S571&lt;&gt;"1"),1,"")</f>
        <v>#REF!</v>
      </c>
      <c r="U571" s="1" t="e">
        <f aca="false">IF((AND(R571&lt;&gt;"",W571&lt;&gt;1,K:K="stroke",M:M="negative",#REF!=#REF!)),IF(W571&lt;&gt;0,"",1),"")</f>
        <v>#REF!</v>
      </c>
      <c r="V571" s="1" t="e">
        <f aca="false">IF(R571="","",(SUM(S571:U571)+W571))</f>
        <v>#REF!</v>
      </c>
      <c r="W571" s="1" t="e">
        <f aca="false">IF(#REF!&lt;&gt;#REF!,COUNTIFS($K$112:$K$1378,"up",#REF!,#REF!),"")</f>
        <v>#REF!</v>
      </c>
      <c r="X571" s="1" t="e">
        <f aca="false">IF(#REF!&lt;&gt;#REF!,COUNTIFS($K$112:$K$1378,"SRS",#REF!,#REF!),"")</f>
        <v>#REF!</v>
      </c>
      <c r="Y571" s="1" t="e">
        <f aca="false">IF(R571&lt;&gt;"",IF(R571=1,"",COUNTIFS($O$112:$O$1378,"&gt;40",#REF!,#REF!)),"")</f>
        <v>#REF!</v>
      </c>
    </row>
    <row r="572" customFormat="false" ht="15.75" hidden="false" customHeight="false" outlineLevel="0" collapsed="false">
      <c r="A572" s="1" t="n">
        <f aca="false">I572+(H572*60)+(G572*3600)</f>
        <v>73487</v>
      </c>
      <c r="B572" s="2" t="str">
        <f aca="false">CONCATENATE(D572,E572,F572,G572,H572,I572)</f>
        <v>20171114202447</v>
      </c>
      <c r="C572" s="1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1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1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1" t="e">
        <f aca="false">IF(#REF!&lt;&gt;#REF!,COUNTIFS($K$112:$K$1378,$K$112,#REF!,#REF!),"")</f>
        <v>#REF!</v>
      </c>
      <c r="S572" s="1" t="e">
        <f aca="false">IF(AND(#REF!&lt;&gt;#REF!,#REF!=#REF!,M572="positive",M573="negative"),1,"")</f>
        <v>#REF!</v>
      </c>
      <c r="T572" s="1" t="e">
        <f aca="false">IF(AND(#REF!=#REF!,K:K="stroke",M:M="positive",S572&lt;&gt;"1"),1,"")</f>
        <v>#REF!</v>
      </c>
      <c r="U572" s="1" t="e">
        <f aca="false">IF((AND(R572&lt;&gt;"",W572&lt;&gt;1,K:K="stroke",M:M="negative",#REF!=#REF!)),IF(W572&lt;&gt;0,"",1),"")</f>
        <v>#REF!</v>
      </c>
      <c r="V572" s="1" t="e">
        <f aca="false">IF(R572="","",(SUM(S572:U572)+W572))</f>
        <v>#REF!</v>
      </c>
      <c r="W572" s="1" t="e">
        <f aca="false">IF(#REF!&lt;&gt;#REF!,COUNTIFS($K$112:$K$1378,"up",#REF!,#REF!),"")</f>
        <v>#REF!</v>
      </c>
      <c r="X572" s="1" t="e">
        <f aca="false">IF(#REF!&lt;&gt;#REF!,COUNTIFS($K$112:$K$1378,"SRS",#REF!,#REF!),"")</f>
        <v>#REF!</v>
      </c>
      <c r="Y572" s="1" t="e">
        <f aca="false">IF(R572&lt;&gt;"",IF(R572=1,"",COUNTIFS($O$112:$O$1378,"&gt;40",#REF!,#REF!)),"")</f>
        <v>#REF!</v>
      </c>
    </row>
    <row r="573" s="5" customFormat="true" ht="15.75" hidden="false" customHeight="false" outlineLevel="0" collapsed="false">
      <c r="A573" s="1" t="n">
        <f aca="false">I573+(H573*60)+(G573*3600)</f>
        <v>73487</v>
      </c>
      <c r="B573" s="2" t="str">
        <f aca="false">CONCATENATE(D573,E573,F573,G573,H573,I573)</f>
        <v>20171114202447</v>
      </c>
      <c r="C573" s="1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1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1" t="e">
        <f aca="false">IF(#REF!=#REF!,IF(K573="Stroke",IF(K574="Stroke",IF(#REF!=#REF!,IF(Q573=Q574,IF((J574-J573)&lt;0,1000+J574-J573-O573,J574-J573-O573),""),""),""),""),"")</f>
        <v>#REF!</v>
      </c>
      <c r="Q573" s="1"/>
      <c r="R573" s="1" t="e">
        <f aca="false">IF(#REF!&lt;&gt;#REF!,COUNTIFS($K$112:$K$1378,$K$112,#REF!,#REF!),"")</f>
        <v>#REF!</v>
      </c>
      <c r="S573" s="1" t="e">
        <f aca="false">IF(AND(#REF!&lt;&gt;#REF!,#REF!=#REF!,M573="positive",M574="negative"),1,"")</f>
        <v>#REF!</v>
      </c>
      <c r="T573" s="1" t="e">
        <f aca="false">IF(AND(#REF!=#REF!,K:K="stroke",M:M="positive",S573&lt;&gt;"1"),1,"")</f>
        <v>#REF!</v>
      </c>
      <c r="U573" s="1" t="e">
        <f aca="false">IF((AND(R573&lt;&gt;"",W573&lt;&gt;1,K:K="stroke",M:M="negative",#REF!=#REF!)),IF(W573&lt;&gt;0,"",1),"")</f>
        <v>#REF!</v>
      </c>
      <c r="V573" s="1" t="e">
        <f aca="false">IF(R573="","",(SUM(S573:U573)+W573))</f>
        <v>#REF!</v>
      </c>
      <c r="W573" s="1" t="e">
        <f aca="false">IF(#REF!&lt;&gt;#REF!,COUNTIFS($K$112:$K$1378,"up",#REF!,#REF!),"")</f>
        <v>#REF!</v>
      </c>
      <c r="X573" s="1" t="e">
        <f aca="false">IF(#REF!&lt;&gt;#REF!,COUNTIFS($K$112:$K$1378,"SRS",#REF!,#REF!),"")</f>
        <v>#REF!</v>
      </c>
      <c r="Y573" s="1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.75" hidden="false" customHeight="false" outlineLevel="0" collapsed="false">
      <c r="A574" s="1" t="n">
        <f aca="false">I574+(H574*60)+(G574*3600)</f>
        <v>73487</v>
      </c>
      <c r="B574" s="2" t="str">
        <f aca="false">CONCATENATE(D574,E574,F574,G574,H574,I574)</f>
        <v>20171114202447</v>
      </c>
      <c r="C574" s="1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1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1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1" t="e">
        <f aca="false">IF(#REF!&lt;&gt;#REF!,COUNTIFS($K$112:$K$1378,$K$112,#REF!,#REF!),"")</f>
        <v>#REF!</v>
      </c>
      <c r="S574" s="1" t="e">
        <f aca="false">IF(AND(#REF!&lt;&gt;#REF!,#REF!=#REF!,M574="positive",M575="negative"),1,"")</f>
        <v>#REF!</v>
      </c>
      <c r="T574" s="1" t="e">
        <f aca="false">IF(AND(#REF!=#REF!,K:K="stroke",M:M="positive",S574&lt;&gt;"1"),1,"")</f>
        <v>#REF!</v>
      </c>
      <c r="U574" s="1" t="e">
        <f aca="false">IF((AND(R574&lt;&gt;"",W574&lt;&gt;1,K:K="stroke",M:M="negative",#REF!=#REF!)),IF(W574&lt;&gt;0,"",1),"")</f>
        <v>#REF!</v>
      </c>
      <c r="V574" s="1" t="e">
        <f aca="false">IF(R574="","",(SUM(S574:U574)+W574))</f>
        <v>#REF!</v>
      </c>
      <c r="W574" s="1" t="e">
        <f aca="false">IF(#REF!&lt;&gt;#REF!,COUNTIFS($K$112:$K$1378,"up",#REF!,#REF!),"")</f>
        <v>#REF!</v>
      </c>
      <c r="X574" s="1" t="e">
        <f aca="false">IF(#REF!&lt;&gt;#REF!,COUNTIFS($K$112:$K$1378,"SRS",#REF!,#REF!),"")</f>
        <v>#REF!</v>
      </c>
      <c r="Y574" s="1" t="e">
        <f aca="false">IF(R574&lt;&gt;"",IF(R574=1,"",COUNTIFS($O$112:$O$1378,"&gt;40",#REF!,#REF!)),"")</f>
        <v>#REF!</v>
      </c>
    </row>
    <row r="575" customFormat="false" ht="15.75" hidden="false" customHeight="false" outlineLevel="0" collapsed="false">
      <c r="A575" s="1" t="n">
        <f aca="false">I575+(H575*60)+(G575*3600)</f>
        <v>73487</v>
      </c>
      <c r="B575" s="2" t="str">
        <f aca="false">CONCATENATE(D575,E575,F575,G575,H575,I575)</f>
        <v>20171114202447</v>
      </c>
      <c r="C575" s="1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1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1" t="e">
        <f aca="false">IF(#REF!=#REF!,IF(K575="Stroke",IF(K576="Stroke",IF(#REF!=#REF!,IF(Q575=Q576,IF((J576-J575)&lt;0,1000+J576-J575-O575,J576-J575-O575),""),""),""),""),"")</f>
        <v>#REF!</v>
      </c>
      <c r="R575" s="1" t="e">
        <f aca="false">IF(#REF!&lt;&gt;#REF!,COUNTIFS($K$112:$K$1378,$K$112,#REF!,#REF!),"")</f>
        <v>#REF!</v>
      </c>
      <c r="S575" s="1" t="e">
        <f aca="false">IF(AND(#REF!&lt;&gt;#REF!,#REF!=#REF!,M575="positive",M576="negative"),1,"")</f>
        <v>#REF!</v>
      </c>
      <c r="T575" s="1" t="e">
        <f aca="false">IF(AND(#REF!=#REF!,K:K="stroke",M:M="positive",S575&lt;&gt;"1"),1,"")</f>
        <v>#REF!</v>
      </c>
      <c r="U575" s="1" t="e">
        <f aca="false">IF((AND(R575&lt;&gt;"",W575&lt;&gt;1,K:K="stroke",M:M="negative",#REF!=#REF!)),IF(W575&lt;&gt;0,"",1),"")</f>
        <v>#REF!</v>
      </c>
      <c r="V575" s="1" t="e">
        <f aca="false">IF(R575="","",(SUM(S575:U575)+W575))</f>
        <v>#REF!</v>
      </c>
      <c r="W575" s="1" t="e">
        <f aca="false">IF(#REF!&lt;&gt;#REF!,COUNTIFS($K$112:$K$1378,"up",#REF!,#REF!),"")</f>
        <v>#REF!</v>
      </c>
      <c r="X575" s="1" t="e">
        <f aca="false">IF(#REF!&lt;&gt;#REF!,COUNTIFS($K$112:$K$1378,"SRS",#REF!,#REF!),"")</f>
        <v>#REF!</v>
      </c>
      <c r="Y575" s="1" t="e">
        <f aca="false">IF(R575&lt;&gt;"",IF(R575=1,"",COUNTIFS($O$112:$O$1378,"&gt;40",#REF!,#REF!)),"")</f>
        <v>#REF!</v>
      </c>
      <c r="Z575" s="24" t="s">
        <v>51</v>
      </c>
    </row>
    <row r="576" customFormat="false" ht="15.75" hidden="false" customHeight="false" outlineLevel="0" collapsed="false">
      <c r="A576" s="1" t="n">
        <f aca="false">I576+(H576*60)+(G576*3600)</f>
        <v>73487</v>
      </c>
      <c r="B576" s="2" t="str">
        <f aca="false">CONCATENATE(D576,E576,F576,G576,H576,I576)</f>
        <v>20171114202447</v>
      </c>
      <c r="C576" s="1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1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1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1" t="e">
        <f aca="false">IF(#REF!&lt;&gt;#REF!,COUNTIFS($K$112:$K$1378,$K$112,#REF!,#REF!),"")</f>
        <v>#REF!</v>
      </c>
      <c r="S576" s="1" t="e">
        <f aca="false">IF(AND(#REF!&lt;&gt;#REF!,#REF!=#REF!,M576="positive",M577="negative"),1,"")</f>
        <v>#REF!</v>
      </c>
      <c r="T576" s="1" t="e">
        <f aca="false">IF(AND(#REF!=#REF!,K:K="stroke",M:M="positive",S576&lt;&gt;"1"),1,"")</f>
        <v>#REF!</v>
      </c>
      <c r="U576" s="1" t="e">
        <f aca="false">IF((AND(R576&lt;&gt;"",W576&lt;&gt;1,K:K="stroke",M:M="negative",#REF!=#REF!)),IF(W576&lt;&gt;0,"",1),"")</f>
        <v>#REF!</v>
      </c>
      <c r="V576" s="1" t="e">
        <f aca="false">IF(R576="","",(SUM(S576:U576)+W576))</f>
        <v>#REF!</v>
      </c>
      <c r="W576" s="1" t="e">
        <f aca="false">IF(#REF!&lt;&gt;#REF!,COUNTIFS($K$112:$K$1378,"up",#REF!,#REF!),"")</f>
        <v>#REF!</v>
      </c>
      <c r="X576" s="1" t="e">
        <f aca="false">IF(#REF!&lt;&gt;#REF!,COUNTIFS($K$112:$K$1378,"SRS",#REF!,#REF!),"")</f>
        <v>#REF!</v>
      </c>
      <c r="Y576" s="1" t="e">
        <f aca="false">IF(R576&lt;&gt;"",IF(R576=1,"",COUNTIFS($O$112:$O$1378,"&gt;40",#REF!,#REF!)),"")</f>
        <v>#REF!</v>
      </c>
      <c r="Z576" s="1" t="s">
        <v>52</v>
      </c>
    </row>
    <row r="577" s="5" customFormat="true" ht="15.75" hidden="false" customHeight="false" outlineLevel="0" collapsed="false">
      <c r="A577" s="1" t="n">
        <f aca="false">I577+(H577*60)+(G577*3600)</f>
        <v>73487</v>
      </c>
      <c r="B577" s="2" t="str">
        <f aca="false">CONCATENATE(D577,E577,F577,G577,H577,I577)</f>
        <v>20171114202447</v>
      </c>
      <c r="C577" s="1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1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1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1" t="e">
        <f aca="false">IF(#REF!&lt;&gt;#REF!,COUNTIFS($K$112:$K$1378,$K$112,#REF!,#REF!),"")</f>
        <v>#REF!</v>
      </c>
      <c r="S577" s="1" t="e">
        <f aca="false">IF(AND(#REF!&lt;&gt;#REF!,#REF!=#REF!,M577="positive",M578="negative"),1,"")</f>
        <v>#REF!</v>
      </c>
      <c r="T577" s="1" t="e">
        <f aca="false">IF(AND(#REF!=#REF!,K:K="stroke",M:M="positive",S577&lt;&gt;"1"),1,"")</f>
        <v>#REF!</v>
      </c>
      <c r="U577" s="1" t="e">
        <f aca="false">IF((AND(R577&lt;&gt;"",W577&lt;&gt;1,K:K="stroke",M:M="negative",#REF!=#REF!)),IF(W577&lt;&gt;0,"",1),"")</f>
        <v>#REF!</v>
      </c>
      <c r="V577" s="1" t="e">
        <f aca="false">IF(R577="","",(SUM(S577:U577)+W577))</f>
        <v>#REF!</v>
      </c>
      <c r="W577" s="1" t="e">
        <f aca="false">IF(#REF!&lt;&gt;#REF!,COUNTIFS($K$112:$K$1378,"up",#REF!,#REF!),"")</f>
        <v>#REF!</v>
      </c>
      <c r="X577" s="1" t="e">
        <f aca="false">IF(#REF!&lt;&gt;#REF!,COUNTIFS($K$112:$K$1378,"SRS",#REF!,#REF!),"")</f>
        <v>#REF!</v>
      </c>
      <c r="Y577" s="1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.75" hidden="false" customHeight="false" outlineLevel="0" collapsed="false">
      <c r="A578" s="1" t="n">
        <f aca="false">I578+(H578*60)+(G578*3600)</f>
        <v>73487</v>
      </c>
      <c r="B578" s="2" t="str">
        <f aca="false">CONCATENATE(D578,E578,F578,G578,H578,I578)</f>
        <v>20171114202447</v>
      </c>
      <c r="C578" s="1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1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1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1" t="e">
        <f aca="false">IF(#REF!&lt;&gt;#REF!,COUNTIFS($K$112:$K$1378,$K$112,#REF!,#REF!),"")</f>
        <v>#REF!</v>
      </c>
      <c r="S578" s="1" t="e">
        <f aca="false">IF(AND(#REF!&lt;&gt;#REF!,#REF!=#REF!,M578="positive",M579="negative"),1,"")</f>
        <v>#REF!</v>
      </c>
      <c r="T578" s="1" t="e">
        <f aca="false">IF(AND(#REF!=#REF!,K:K="stroke",M:M="positive",S578&lt;&gt;"1"),1,"")</f>
        <v>#REF!</v>
      </c>
      <c r="U578" s="1" t="e">
        <f aca="false">IF((AND(R578&lt;&gt;"",W578&lt;&gt;1,K:K="stroke",M:M="negative",#REF!=#REF!)),IF(W578&lt;&gt;0,"",1),"")</f>
        <v>#REF!</v>
      </c>
      <c r="V578" s="1" t="e">
        <f aca="false">IF(R578="","",(SUM(S578:U578)+W578))</f>
        <v>#REF!</v>
      </c>
      <c r="W578" s="1" t="e">
        <f aca="false">IF(#REF!&lt;&gt;#REF!,COUNTIFS($K$112:$K$1378,"up",#REF!,#REF!),"")</f>
        <v>#REF!</v>
      </c>
      <c r="X578" s="1" t="e">
        <f aca="false">IF(#REF!&lt;&gt;#REF!,COUNTIFS($K$112:$K$1378,"SRS",#REF!,#REF!),"")</f>
        <v>#REF!</v>
      </c>
      <c r="Y578" s="1" t="e">
        <f aca="false">IF(R578&lt;&gt;"",IF(R578=1,"",COUNTIFS($O$112:$O$1378,"&gt;40",#REF!,#REF!)),"")</f>
        <v>#REF!</v>
      </c>
    </row>
    <row r="579" customFormat="false" ht="15.75" hidden="false" customHeight="false" outlineLevel="0" collapsed="false">
      <c r="A579" s="1" t="n">
        <f aca="false">I579+(H579*60)+(G579*3600)</f>
        <v>73487</v>
      </c>
      <c r="B579" s="2" t="str">
        <f aca="false">CONCATENATE(D579,E579,F579,G579,H579,I579)</f>
        <v>20171114202447</v>
      </c>
      <c r="C579" s="1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1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1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1" t="e">
        <f aca="false">IF(#REF!&lt;&gt;#REF!,COUNTIFS($K$112:$K$1378,$K$112,#REF!,#REF!),"")</f>
        <v>#REF!</v>
      </c>
      <c r="S579" s="1" t="e">
        <f aca="false">IF(AND(#REF!&lt;&gt;#REF!,#REF!=#REF!,M579="positive",M580="negative"),1,"")</f>
        <v>#REF!</v>
      </c>
      <c r="T579" s="1" t="e">
        <f aca="false">IF(AND(#REF!=#REF!,K:K="stroke",M:M="positive",S579&lt;&gt;"1"),1,"")</f>
        <v>#REF!</v>
      </c>
      <c r="U579" s="1" t="e">
        <f aca="false">IF((AND(R579&lt;&gt;"",W579&lt;&gt;1,K:K="stroke",M:M="negative",#REF!=#REF!)),IF(W579&lt;&gt;0,"",1),"")</f>
        <v>#REF!</v>
      </c>
      <c r="V579" s="1" t="e">
        <f aca="false">IF(R579="","",(SUM(S579:U579)+W579))</f>
        <v>#REF!</v>
      </c>
      <c r="W579" s="1" t="e">
        <f aca="false">IF(#REF!&lt;&gt;#REF!,COUNTIFS($K$112:$K$1378,"up",#REF!,#REF!),"")</f>
        <v>#REF!</v>
      </c>
      <c r="X579" s="1" t="e">
        <f aca="false">IF(#REF!&lt;&gt;#REF!,COUNTIFS($K$112:$K$1378,"SRS",#REF!,#REF!),"")</f>
        <v>#REF!</v>
      </c>
      <c r="Y579" s="1" t="e">
        <f aca="false">IF(R579&lt;&gt;"",IF(R579=1,"",COUNTIFS($O$112:$O$1378,"&gt;40",#REF!,#REF!)),"")</f>
        <v>#REF!</v>
      </c>
    </row>
    <row r="580" customFormat="false" ht="15.75" hidden="false" customHeight="false" outlineLevel="0" collapsed="false">
      <c r="A580" s="1" t="n">
        <f aca="false">I580+(H580*60)+(G580*3600)</f>
        <v>73487</v>
      </c>
      <c r="B580" s="2" t="str">
        <f aca="false">CONCATENATE(D580,E580,F580,G580,H580,I580)</f>
        <v>20171114202447</v>
      </c>
      <c r="C580" s="1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1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1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1" t="e">
        <f aca="false">IF(#REF!&lt;&gt;#REF!,COUNTIFS($K$112:$K$1378,$K$112,#REF!,#REF!),"")</f>
        <v>#REF!</v>
      </c>
      <c r="S580" s="1" t="e">
        <f aca="false">IF(AND(#REF!&lt;&gt;#REF!,#REF!=#REF!,M580="positive",M581="negative"),1,"")</f>
        <v>#REF!</v>
      </c>
      <c r="T580" s="1" t="e">
        <f aca="false">IF(AND(#REF!=#REF!,K:K="stroke",M:M="positive",S580&lt;&gt;"1"),1,"")</f>
        <v>#REF!</v>
      </c>
      <c r="U580" s="1" t="e">
        <f aca="false">IF((AND(R580&lt;&gt;"",W580&lt;&gt;1,K:K="stroke",M:M="negative",#REF!=#REF!)),IF(W580&lt;&gt;0,"",1),"")</f>
        <v>#REF!</v>
      </c>
      <c r="V580" s="1" t="e">
        <f aca="false">IF(R580="","",(SUM(S580:U580)+W580))</f>
        <v>#REF!</v>
      </c>
      <c r="W580" s="1" t="e">
        <f aca="false">IF(#REF!&lt;&gt;#REF!,COUNTIFS($K$112:$K$1378,"up",#REF!,#REF!),"")</f>
        <v>#REF!</v>
      </c>
      <c r="X580" s="1" t="e">
        <f aca="false">IF(#REF!&lt;&gt;#REF!,COUNTIFS($K$112:$K$1378,"SRS",#REF!,#REF!),"")</f>
        <v>#REF!</v>
      </c>
      <c r="Y580" s="1" t="e">
        <f aca="false">IF(R580&lt;&gt;"",IF(R580=1,"",COUNTIFS($O$112:$O$1378,"&gt;40",#REF!,#REF!)),"")</f>
        <v>#REF!</v>
      </c>
    </row>
    <row r="581" customFormat="false" ht="15.75" hidden="false" customHeight="false" outlineLevel="0" collapsed="false">
      <c r="A581" s="1" t="n">
        <f aca="false">I581+(H581*60)+(G581*3600)</f>
        <v>73487</v>
      </c>
      <c r="B581" s="2" t="str">
        <f aca="false">CONCATENATE(D581,E581,F581,G581,H581,I581)</f>
        <v>20171114202447</v>
      </c>
      <c r="C581" s="1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1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1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1" t="e">
        <f aca="false">IF(#REF!&lt;&gt;#REF!,COUNTIFS($K$112:$K$1378,$K$112,#REF!,#REF!),"")</f>
        <v>#REF!</v>
      </c>
      <c r="S581" s="1" t="e">
        <f aca="false">IF(AND(#REF!&lt;&gt;#REF!,#REF!=#REF!,M581="positive",M582="negative"),1,"")</f>
        <v>#REF!</v>
      </c>
      <c r="T581" s="1" t="e">
        <f aca="false">IF(AND(#REF!=#REF!,K:K="stroke",M:M="positive",S581&lt;&gt;"1"),1,"")</f>
        <v>#REF!</v>
      </c>
      <c r="U581" s="1" t="e">
        <f aca="false">IF((AND(R581&lt;&gt;"",W581&lt;&gt;1,K:K="stroke",M:M="negative",#REF!=#REF!)),IF(W581&lt;&gt;0,"",1),"")</f>
        <v>#REF!</v>
      </c>
      <c r="V581" s="1" t="e">
        <f aca="false">IF(R581="","",(SUM(S581:U581)+W581))</f>
        <v>#REF!</v>
      </c>
      <c r="W581" s="1" t="e">
        <f aca="false">IF(#REF!&lt;&gt;#REF!,COUNTIFS($K$112:$K$1378,"up",#REF!,#REF!),"")</f>
        <v>#REF!</v>
      </c>
      <c r="X581" s="1" t="e">
        <f aca="false">IF(#REF!&lt;&gt;#REF!,COUNTIFS($K$112:$K$1378,"SRS",#REF!,#REF!),"")</f>
        <v>#REF!</v>
      </c>
      <c r="Y581" s="1" t="e">
        <f aca="false">IF(R581&lt;&gt;"",IF(R581=1,"",COUNTIFS($O$112:$O$1378,"&gt;40",#REF!,#REF!)),"")</f>
        <v>#REF!</v>
      </c>
    </row>
    <row r="582" customFormat="false" ht="15.75" hidden="false" customHeight="false" outlineLevel="0" collapsed="false">
      <c r="A582" s="1" t="n">
        <f aca="false">I582+(H582*60)+(G582*3600)</f>
        <v>73487</v>
      </c>
      <c r="B582" s="2" t="str">
        <f aca="false">CONCATENATE(D582,E582,F582,G582,H582,I582)</f>
        <v>20171114202447</v>
      </c>
      <c r="C582" s="1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1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1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1" t="e">
        <f aca="false">IF(#REF!&lt;&gt;#REF!,COUNTIFS($K$112:$K$1378,$K$112,#REF!,#REF!),"")</f>
        <v>#REF!</v>
      </c>
      <c r="S582" s="1" t="e">
        <f aca="false">IF(AND(#REF!&lt;&gt;#REF!,#REF!=#REF!,M582="positive",M583="negative"),1,"")</f>
        <v>#REF!</v>
      </c>
      <c r="T582" s="1" t="e">
        <f aca="false">IF(AND(#REF!=#REF!,K:K="stroke",M:M="positive",S582&lt;&gt;"1"),1,"")</f>
        <v>#REF!</v>
      </c>
      <c r="U582" s="1" t="e">
        <f aca="false">IF((AND(R582&lt;&gt;"",W582&lt;&gt;1,K:K="stroke",M:M="negative",#REF!=#REF!)),IF(W582&lt;&gt;0,"",1),"")</f>
        <v>#REF!</v>
      </c>
      <c r="V582" s="1" t="e">
        <f aca="false">IF(R582="","",(SUM(S582:U582)+W582))</f>
        <v>#REF!</v>
      </c>
      <c r="W582" s="1" t="e">
        <f aca="false">IF(#REF!&lt;&gt;#REF!,COUNTIFS($K$112:$K$1378,"up",#REF!,#REF!),"")</f>
        <v>#REF!</v>
      </c>
      <c r="X582" s="1" t="e">
        <f aca="false">IF(#REF!&lt;&gt;#REF!,COUNTIFS($K$112:$K$1378,"SRS",#REF!,#REF!),"")</f>
        <v>#REF!</v>
      </c>
      <c r="Y582" s="1" t="e">
        <f aca="false">IF(R582&lt;&gt;"",IF(R582=1,"",COUNTIFS($O$112:$O$1378,"&gt;40",#REF!,#REF!)),"")</f>
        <v>#REF!</v>
      </c>
    </row>
    <row r="583" customFormat="false" ht="15.7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.75" hidden="false" customHeight="false" outlineLevel="0" collapsed="false">
      <c r="A584" s="1" t="n">
        <f aca="false">I584+(H584*60)+(G584*3600)</f>
        <v>73523</v>
      </c>
      <c r="B584" s="2" t="str">
        <f aca="false">CONCATENATE(D584,E584,F584,G584,H584,I584)</f>
        <v>20171114202523</v>
      </c>
      <c r="C584" s="1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1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1" t="e">
        <f aca="false">IF(#REF!=#REF!,IF(K584="Stroke",IF(K585="Stroke",IF(#REF!=#REF!,IF(Q584=Q585,IF((J585-J584)&lt;0,1000+J585-J584-O584,J585-J584-O584),""),""),""),""),"")</f>
        <v>#REF!</v>
      </c>
      <c r="R584" s="1" t="e">
        <f aca="false">IF(#REF!&lt;&gt;#REF!,COUNTIFS($K$112:$K$1378,$K$112,#REF!,#REF!),"")</f>
        <v>#REF!</v>
      </c>
      <c r="S584" s="1" t="e">
        <f aca="false">IF(AND(#REF!&lt;&gt;#REF!,#REF!=#REF!,M584="positive",M585="negative"),1,"")</f>
        <v>#REF!</v>
      </c>
      <c r="T584" s="1" t="e">
        <f aca="false">IF(AND(#REF!=#REF!,K:K="stroke",M:M="positive",S584&lt;&gt;"1"),1,"")</f>
        <v>#REF!</v>
      </c>
      <c r="U584" s="1" t="e">
        <f aca="false">IF((AND(R584&lt;&gt;"",W584&lt;&gt;1,K:K="stroke",M:M="negative",#REF!=#REF!)),IF(W584&lt;&gt;0,"",1),"")</f>
        <v>#REF!</v>
      </c>
      <c r="V584" s="1" t="e">
        <f aca="false">IF(R584="","",(SUM(S584:U584)+W584))</f>
        <v>#REF!</v>
      </c>
      <c r="W584" s="1" t="e">
        <f aca="false">IF(#REF!&lt;&gt;#REF!,COUNTIFS($K$112:$K$1378,"up",#REF!,#REF!),"")</f>
        <v>#REF!</v>
      </c>
      <c r="X584" s="1" t="e">
        <f aca="false">IF(#REF!&lt;&gt;#REF!,COUNTIFS($K$112:$K$1378,"SRS",#REF!,#REF!),"")</f>
        <v>#REF!</v>
      </c>
      <c r="Y584" s="1" t="e">
        <f aca="false">IF(R584&lt;&gt;"",IF(R584=1,"",COUNTIFS($O$112:$O$1378,"&gt;40",#REF!,#REF!)),"")</f>
        <v>#REF!</v>
      </c>
    </row>
    <row r="585" customFormat="false" ht="15.7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.75" hidden="false" customHeight="false" outlineLevel="0" collapsed="false">
      <c r="A586" s="1" t="n">
        <f aca="false">I586+(H586*60)+(G586*3600)</f>
        <v>73550</v>
      </c>
      <c r="B586" s="2" t="str">
        <f aca="false">CONCATENATE(D586,E586,F586,G586,H586,I586)</f>
        <v>20171114202550</v>
      </c>
      <c r="C586" s="1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1" t="n">
        <v>41</v>
      </c>
      <c r="K586" s="1" t="s">
        <v>11</v>
      </c>
      <c r="L586" s="1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1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1" t="e">
        <f aca="false">IF(#REF!&lt;&gt;#REF!,COUNTIFS($K$112:$K$1378,$K$112,#REF!,#REF!),"")</f>
        <v>#REF!</v>
      </c>
      <c r="S586" s="1" t="e">
        <f aca="false">IF(AND(#REF!&lt;&gt;#REF!,#REF!=#REF!,M586="positive",M587="negative"),1,"")</f>
        <v>#REF!</v>
      </c>
      <c r="T586" s="1" t="e">
        <f aca="false">IF(AND(#REF!=#REF!,K:K="stroke",M:M="positive",S586&lt;&gt;"1"),1,"")</f>
        <v>#REF!</v>
      </c>
      <c r="U586" s="1" t="e">
        <f aca="false">IF((AND(R586&lt;&gt;"",W586&lt;&gt;1,K:K="stroke",M:M="negative",#REF!=#REF!)),IF(W586&lt;&gt;0,"",1),"")</f>
        <v>#REF!</v>
      </c>
      <c r="V586" s="1" t="e">
        <f aca="false">IF(R586="","",(SUM(S586:U586)+W586))</f>
        <v>#REF!</v>
      </c>
      <c r="W586" s="1" t="e">
        <f aca="false">IF(#REF!&lt;&gt;#REF!,COUNTIFS($K$112:$K$1378,"up",#REF!,#REF!),"")</f>
        <v>#REF!</v>
      </c>
      <c r="X586" s="1" t="e">
        <f aca="false">IF(#REF!&lt;&gt;#REF!,COUNTIFS($K$112:$K$1378,"SRS",#REF!,#REF!),"")</f>
        <v>#REF!</v>
      </c>
      <c r="Y586" s="1" t="e">
        <f aca="false">IF(R586&lt;&gt;"",IF(R586=1,"",COUNTIFS($O$112:$O$1378,"&gt;40",#REF!,#REF!)),"")</f>
        <v>#REF!</v>
      </c>
    </row>
    <row r="587" customFormat="false" ht="15.75" hidden="false" customHeight="false" outlineLevel="0" collapsed="false">
      <c r="A587" s="1" t="n">
        <f aca="false">I587+(H587*60)+(G587*3600)</f>
        <v>73550</v>
      </c>
      <c r="B587" s="2" t="str">
        <f aca="false">CONCATENATE(D587,E587,F587,G587,H587,I587)</f>
        <v>20171114202550</v>
      </c>
      <c r="C587" s="1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1" t="n">
        <v>70</v>
      </c>
      <c r="K587" s="1" t="s">
        <v>11</v>
      </c>
      <c r="L587" s="1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1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1" t="e">
        <f aca="false">IF(#REF!&lt;&gt;#REF!,COUNTIFS($K$112:$K$1378,$K$112,#REF!,#REF!),"")</f>
        <v>#REF!</v>
      </c>
      <c r="S587" s="1" t="e">
        <f aca="false">IF(AND(#REF!&lt;&gt;#REF!,#REF!=#REF!,M587="positive",M588="negative"),1,"")</f>
        <v>#REF!</v>
      </c>
      <c r="T587" s="1" t="e">
        <f aca="false">IF(AND(#REF!=#REF!,K:K="stroke",M:M="positive",S587&lt;&gt;"1"),1,"")</f>
        <v>#REF!</v>
      </c>
      <c r="U587" s="1" t="e">
        <f aca="false">IF((AND(R587&lt;&gt;"",W587&lt;&gt;1,K:K="stroke",M:M="negative",#REF!=#REF!)),IF(W587&lt;&gt;0,"",1),"")</f>
        <v>#REF!</v>
      </c>
      <c r="V587" s="1" t="e">
        <f aca="false">IF(R587="","",(SUM(S587:U587)+W587))</f>
        <v>#REF!</v>
      </c>
      <c r="W587" s="1" t="e">
        <f aca="false">IF(#REF!&lt;&gt;#REF!,COUNTIFS($K$112:$K$1378,"up",#REF!,#REF!),"")</f>
        <v>#REF!</v>
      </c>
      <c r="X587" s="1" t="e">
        <f aca="false">IF(#REF!&lt;&gt;#REF!,COUNTIFS($K$112:$K$1378,"SRS",#REF!,#REF!),"")</f>
        <v>#REF!</v>
      </c>
      <c r="Y587" s="1" t="e">
        <f aca="false">IF(R587&lt;&gt;"",IF(R587=1,"",COUNTIFS($O$112:$O$1378,"&gt;40",#REF!,#REF!)),"")</f>
        <v>#REF!</v>
      </c>
    </row>
    <row r="588" customFormat="false" ht="15.75" hidden="false" customHeight="false" outlineLevel="0" collapsed="false">
      <c r="A588" s="1" t="n">
        <f aca="false">I588+(H588*60)+(G588*3600)</f>
        <v>73550</v>
      </c>
      <c r="B588" s="2" t="str">
        <f aca="false">CONCATENATE(D588,E588,F588,G588,H588,I588)</f>
        <v>20171114202550</v>
      </c>
      <c r="C588" s="1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1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1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1" t="e">
        <f aca="false">IF(#REF!&lt;&gt;#REF!,COUNTIFS($K$112:$K$1378,$K$112,#REF!,#REF!),"")</f>
        <v>#REF!</v>
      </c>
      <c r="S588" s="1" t="e">
        <f aca="false">IF(AND(#REF!&lt;&gt;#REF!,#REF!=#REF!,M588="positive",M589="negative"),1,"")</f>
        <v>#REF!</v>
      </c>
      <c r="T588" s="1" t="e">
        <f aca="false">IF(AND(#REF!=#REF!,K:K="stroke",M:M="positive",S588&lt;&gt;"1"),1,"")</f>
        <v>#REF!</v>
      </c>
      <c r="U588" s="1" t="e">
        <f aca="false">IF((AND(R588&lt;&gt;"",W588&lt;&gt;1,K:K="stroke",M:M="negative",#REF!=#REF!)),IF(W588&lt;&gt;0,"",1),"")</f>
        <v>#REF!</v>
      </c>
      <c r="V588" s="1" t="e">
        <f aca="false">IF(R588="","",(SUM(S588:U588)+W588))</f>
        <v>#REF!</v>
      </c>
      <c r="W588" s="1" t="e">
        <f aca="false">IF(#REF!&lt;&gt;#REF!,COUNTIFS($K$112:$K$1378,"up",#REF!,#REF!),"")</f>
        <v>#REF!</v>
      </c>
      <c r="X588" s="1" t="e">
        <f aca="false">IF(#REF!&lt;&gt;#REF!,COUNTIFS($K$112:$K$1378,"SRS",#REF!,#REF!),"")</f>
        <v>#REF!</v>
      </c>
      <c r="Y588" s="1" t="e">
        <f aca="false">IF(R588&lt;&gt;"",IF(R588=1,"",COUNTIFS($O$112:$O$1378,"&gt;40",#REF!,#REF!)),"")</f>
        <v>#REF!</v>
      </c>
    </row>
    <row r="589" customFormat="false" ht="15.75" hidden="false" customHeight="false" outlineLevel="0" collapsed="false">
      <c r="A589" s="1" t="n">
        <f aca="false">I589+(H589*60)+(G589*3600)</f>
        <v>73550</v>
      </c>
      <c r="B589" s="2" t="str">
        <f aca="false">CONCATENATE(D589,E589,F589,G589,H589,I589)</f>
        <v>20171114202550</v>
      </c>
      <c r="C589" s="1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1" t="e">
        <f aca="false">IF(#REF!=#REF!,IF(K589="Stroke",IF(K590="Stroke",IF((J590-J589)&lt;0,1000+J590-J589,J590-J589),""),""),"")</f>
        <v>#REF!</v>
      </c>
      <c r="M589" s="1" t="s">
        <v>1</v>
      </c>
      <c r="N589" s="1" t="s">
        <v>43</v>
      </c>
      <c r="O589" s="1" t="n">
        <v>929</v>
      </c>
      <c r="P589" s="1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1" t="e">
        <f aca="false">IF(#REF!&lt;&gt;#REF!,COUNTIFS($K$112:$K$1378,$K$112,#REF!,#REF!),"")</f>
        <v>#REF!</v>
      </c>
      <c r="S589" s="1" t="e">
        <f aca="false">IF(AND(#REF!&lt;&gt;#REF!,#REF!=#REF!,M589="positive",M590="negative"),1,"")</f>
        <v>#REF!</v>
      </c>
      <c r="T589" s="1" t="e">
        <f aca="false">IF(AND(#REF!=#REF!,K:K="stroke",M:M="positive",S589&lt;&gt;"1"),1,"")</f>
        <v>#REF!</v>
      </c>
      <c r="U589" s="1" t="e">
        <f aca="false">IF((AND(R589&lt;&gt;"",W589&lt;&gt;1,K:K="stroke",M:M="negative",#REF!=#REF!)),IF(W589&lt;&gt;0,"",1),"")</f>
        <v>#REF!</v>
      </c>
      <c r="V589" s="1" t="e">
        <f aca="false">IF(R589="","",(SUM(S589:U589)+W589))</f>
        <v>#REF!</v>
      </c>
      <c r="W589" s="1" t="e">
        <f aca="false">IF(#REF!&lt;&gt;#REF!,COUNTIFS($K$112:$K$1378,"up",#REF!,#REF!),"")</f>
        <v>#REF!</v>
      </c>
      <c r="X589" s="1" t="e">
        <f aca="false">IF(#REF!&lt;&gt;#REF!,COUNTIFS($K$112:$K$1378,"SRS",#REF!,#REF!),"")</f>
        <v>#REF!</v>
      </c>
      <c r="Y589" s="1" t="e">
        <f aca="false">IF(R589&lt;&gt;"",IF(R589=1,"",COUNTIFS($O$112:$O$1378,"&gt;40",#REF!,#REF!)),"")</f>
        <v>#REF!</v>
      </c>
    </row>
    <row r="590" s="5" customFormat="true" ht="15.75" hidden="false" customHeight="false" outlineLevel="0" collapsed="false">
      <c r="A590" s="1" t="n">
        <f aca="false">I590+(H590*60)+(G590*3600)</f>
        <v>73550</v>
      </c>
      <c r="B590" s="2" t="str">
        <f aca="false">CONCATENATE(D590,E590,F590,G590,H590,I590)</f>
        <v>20171114202550</v>
      </c>
      <c r="C590" s="1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1" t="e">
        <f aca="false">IF(#REF!=#REF!,IF(K590="Stroke",IF(K591="Stroke",IF((J591-J590)&lt;0,1000+J591-J590,J591-J590),""),""),"")</f>
        <v>#REF!</v>
      </c>
      <c r="M590" s="1" t="s">
        <v>1</v>
      </c>
      <c r="N590" s="1" t="s">
        <v>43</v>
      </c>
      <c r="O590" s="1" t="n">
        <v>0</v>
      </c>
      <c r="P590" s="1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1" t="e">
        <f aca="false">IF(#REF!&lt;&gt;#REF!,COUNTIFS($K$112:$K$1378,$K$112,#REF!,#REF!),"")</f>
        <v>#REF!</v>
      </c>
      <c r="S590" s="1" t="e">
        <f aca="false">IF(AND(#REF!&lt;&gt;#REF!,#REF!=#REF!,M590="positive",M591="negative"),1,"")</f>
        <v>#REF!</v>
      </c>
      <c r="T590" s="1" t="e">
        <f aca="false">IF(AND(#REF!=#REF!,K:K="stroke",M:M="positive",S590&lt;&gt;"1"),1,"")</f>
        <v>#REF!</v>
      </c>
      <c r="U590" s="1" t="e">
        <f aca="false">IF((AND(R590&lt;&gt;"",W590&lt;&gt;1,K:K="stroke",M:M="negative",#REF!=#REF!)),IF(W590&lt;&gt;0,"",1),"")</f>
        <v>#REF!</v>
      </c>
      <c r="V590" s="1" t="e">
        <f aca="false">IF(R590="","",(SUM(S590:U590)+W590))</f>
        <v>#REF!</v>
      </c>
      <c r="W590" s="1" t="e">
        <f aca="false">IF(#REF!&lt;&gt;#REF!,COUNTIFS($K$112:$K$1378,"up",#REF!,#REF!),"")</f>
        <v>#REF!</v>
      </c>
      <c r="X590" s="1" t="e">
        <f aca="false">IF(#REF!&lt;&gt;#REF!,COUNTIFS($K$112:$K$1378,"SRS",#REF!,#REF!),"")</f>
        <v>#REF!</v>
      </c>
      <c r="Y590" s="1" t="e">
        <f aca="false">IF(R590&lt;&gt;"",IF(R590=1,"",COUNTIFS($O$112:$O$1378,"&gt;40",#REF!,#REF!)),"")</f>
        <v>#REF!</v>
      </c>
      <c r="Z590" s="1" t="s">
        <v>53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.75" hidden="false" customHeight="false" outlineLevel="0" collapsed="false">
      <c r="A591" s="1" t="n">
        <f aca="false">I591+(H591*60)+(G591*3600)</f>
        <v>73551</v>
      </c>
      <c r="B591" s="2" t="str">
        <f aca="false">CONCATENATE(D591,E591,F591,G591,H591,I591)</f>
        <v>20171114202551</v>
      </c>
      <c r="C591" s="1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1" t="e">
        <f aca="false">IF(#REF!=#REF!,IF(K591="Stroke",IF(K592="Stroke",IF((J592-J591)&lt;0,1000+J592-J591,J592-J591),""),""),"")</f>
        <v>#REF!</v>
      </c>
      <c r="M591" s="1" t="s">
        <v>1</v>
      </c>
      <c r="N591" s="1" t="s">
        <v>43</v>
      </c>
      <c r="O591" s="1" t="n">
        <v>0</v>
      </c>
      <c r="P591" s="1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1" t="e">
        <f aca="false">IF(#REF!&lt;&gt;#REF!,COUNTIFS($K$112:$K$1378,$K$112,#REF!,#REF!),"")</f>
        <v>#REF!</v>
      </c>
      <c r="S591" s="1" t="e">
        <f aca="false">IF(AND(#REF!&lt;&gt;#REF!,#REF!=#REF!,M591="positive",M592="negative"),1,"")</f>
        <v>#REF!</v>
      </c>
      <c r="T591" s="1" t="e">
        <f aca="false">IF(AND(#REF!=#REF!,K:K="stroke",M:M="positive",S591&lt;&gt;"1"),1,"")</f>
        <v>#REF!</v>
      </c>
      <c r="U591" s="1" t="e">
        <f aca="false">IF((AND(R591&lt;&gt;"",W591&lt;&gt;1,K:K="stroke",M:M="negative",#REF!=#REF!)),IF(W591&lt;&gt;0,"",1),"")</f>
        <v>#REF!</v>
      </c>
      <c r="V591" s="1" t="e">
        <f aca="false">IF(R591="","",(SUM(S591:U591)+W591))</f>
        <v>#REF!</v>
      </c>
      <c r="W591" s="1" t="e">
        <f aca="false">IF(#REF!&lt;&gt;#REF!,COUNTIFS($K$112:$K$1378,"up",#REF!,#REF!),"")</f>
        <v>#REF!</v>
      </c>
      <c r="X591" s="1" t="e">
        <f aca="false">IF(#REF!&lt;&gt;#REF!,COUNTIFS($K$112:$K$1378,"SRS",#REF!,#REF!),"")</f>
        <v>#REF!</v>
      </c>
      <c r="Y591" s="1" t="e">
        <f aca="false">IF(R591&lt;&gt;"",IF(R591=1,"",COUNTIFS($O$112:$O$1378,"&gt;40",#REF!,#REF!)),"")</f>
        <v>#REF!</v>
      </c>
    </row>
    <row r="592" customFormat="false" ht="15.75" hidden="false" customHeight="false" outlineLevel="0" collapsed="false">
      <c r="A592" s="1" t="n">
        <f aca="false">I592+(H592*60)+(G592*3600)</f>
        <v>73551</v>
      </c>
      <c r="B592" s="2" t="str">
        <f aca="false">CONCATENATE(D592,E592,F592,G592,H592,I592)</f>
        <v>20171114202551</v>
      </c>
      <c r="C592" s="1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1" t="e">
        <f aca="false">IF(#REF!=#REF!,IF(K592="Stroke",IF(K593="Stroke",IF((J593-J592)&lt;0,1000+J593-J592,J593-J592),""),""),"")</f>
        <v>#REF!</v>
      </c>
      <c r="M592" s="1" t="s">
        <v>1</v>
      </c>
      <c r="N592" s="1" t="s">
        <v>43</v>
      </c>
      <c r="O592" s="1" t="n">
        <v>0</v>
      </c>
      <c r="P592" s="1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1" t="e">
        <f aca="false">IF(#REF!&lt;&gt;#REF!,COUNTIFS($K$112:$K$1378,$K$112,#REF!,#REF!),"")</f>
        <v>#REF!</v>
      </c>
      <c r="S592" s="1" t="e">
        <f aca="false">IF(AND(#REF!&lt;&gt;#REF!,#REF!=#REF!,M592="positive",M593="negative"),1,"")</f>
        <v>#REF!</v>
      </c>
      <c r="T592" s="1" t="e">
        <f aca="false">IF(AND(#REF!=#REF!,K:K="stroke",M:M="positive",S592&lt;&gt;"1"),1,"")</f>
        <v>#REF!</v>
      </c>
      <c r="U592" s="1" t="e">
        <f aca="false">IF((AND(R592&lt;&gt;"",W592&lt;&gt;1,K:K="stroke",M:M="negative",#REF!=#REF!)),IF(W592&lt;&gt;0,"",1),"")</f>
        <v>#REF!</v>
      </c>
      <c r="V592" s="1" t="e">
        <f aca="false">IF(R592="","",(SUM(S592:U592)+W592))</f>
        <v>#REF!</v>
      </c>
      <c r="W592" s="1" t="e">
        <f aca="false">IF(#REF!&lt;&gt;#REF!,COUNTIFS($K$112:$K$1378,"up",#REF!,#REF!),"")</f>
        <v>#REF!</v>
      </c>
      <c r="X592" s="1" t="e">
        <f aca="false">IF(#REF!&lt;&gt;#REF!,COUNTIFS($K$112:$K$1378,"SRS",#REF!,#REF!),"")</f>
        <v>#REF!</v>
      </c>
      <c r="Y592" s="1" t="e">
        <f aca="false">IF(R592&lt;&gt;"",IF(R592=1,"",COUNTIFS($O$112:$O$1378,"&gt;40",#REF!,#REF!)),"")</f>
        <v>#REF!</v>
      </c>
    </row>
    <row r="593" customFormat="false" ht="15.75" hidden="false" customHeight="false" outlineLevel="0" collapsed="false">
      <c r="A593" s="1" t="n">
        <f aca="false">I593+(H593*60)+(G593*3600)</f>
        <v>73551</v>
      </c>
      <c r="B593" s="2" t="str">
        <f aca="false">CONCATENATE(D593,E593,F593,G593,H593,I593)</f>
        <v>20171114202551</v>
      </c>
      <c r="C593" s="1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1" t="e">
        <f aca="false">IF(#REF!=#REF!,IF(K593="Stroke",IF(K594="Stroke",IF((J594-J593)&lt;0,1000+J594-J593,J594-J593),""),""),"")</f>
        <v>#REF!</v>
      </c>
      <c r="M593" s="1" t="s">
        <v>1</v>
      </c>
      <c r="N593" s="1" t="s">
        <v>43</v>
      </c>
      <c r="O593" s="1" t="n">
        <v>0</v>
      </c>
      <c r="P593" s="1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1" t="e">
        <f aca="false">IF(#REF!&lt;&gt;#REF!,COUNTIFS($K$112:$K$1378,$K$112,#REF!,#REF!),"")</f>
        <v>#REF!</v>
      </c>
      <c r="S593" s="1" t="e">
        <f aca="false">IF(AND(#REF!&lt;&gt;#REF!,#REF!=#REF!,M593="positive",M594="negative"),1,"")</f>
        <v>#REF!</v>
      </c>
      <c r="T593" s="1" t="e">
        <f aca="false">IF(AND(#REF!=#REF!,K:K="stroke",M:M="positive",S593&lt;&gt;"1"),1,"")</f>
        <v>#REF!</v>
      </c>
      <c r="U593" s="1" t="e">
        <f aca="false">IF((AND(R593&lt;&gt;"",W593&lt;&gt;1,K:K="stroke",M:M="negative",#REF!=#REF!)),IF(W593&lt;&gt;0,"",1),"")</f>
        <v>#REF!</v>
      </c>
      <c r="V593" s="1" t="e">
        <f aca="false">IF(R593="","",(SUM(S593:U593)+W593))</f>
        <v>#REF!</v>
      </c>
      <c r="W593" s="1" t="e">
        <f aca="false">IF(#REF!&lt;&gt;#REF!,COUNTIFS($K$112:$K$1378,"up",#REF!,#REF!),"")</f>
        <v>#REF!</v>
      </c>
      <c r="X593" s="1" t="e">
        <f aca="false">IF(#REF!&lt;&gt;#REF!,COUNTIFS($K$112:$K$1378,"SRS",#REF!,#REF!),"")</f>
        <v>#REF!</v>
      </c>
      <c r="Y593" s="1" t="e">
        <f aca="false">IF(R593&lt;&gt;"",IF(R593=1,"",COUNTIFS($O$112:$O$1378,"&gt;40",#REF!,#REF!)),"")</f>
        <v>#REF!</v>
      </c>
      <c r="Z593" s="1" t="s">
        <v>54</v>
      </c>
    </row>
    <row r="594" customFormat="false" ht="15.7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.75" hidden="false" customHeight="false" outlineLevel="0" collapsed="false">
      <c r="A595" s="1" t="n">
        <f aca="false">I595+(H595*60)+(G595*3600)</f>
        <v>73655</v>
      </c>
      <c r="B595" s="2" t="str">
        <f aca="false">CONCATENATE(D595,E595,F595,G595,H595,I595)</f>
        <v>20171114202735</v>
      </c>
      <c r="C595" s="1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1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1" t="e">
        <f aca="false">IF(#REF!=#REF!,IF(K595="Stroke",IF(K596="Stroke",IF(#REF!=#REF!,IF(Q595=Q596,IF((J596-J595)&lt;0,1000+J596-J595-O595,J596-J595-O595),""),""),""),""),"")</f>
        <v>#REF!</v>
      </c>
      <c r="R595" s="1" t="e">
        <f aca="false">IF(#REF!&lt;&gt;#REF!,COUNTIFS($K$112:$K$1378,$K$112,#REF!,#REF!),"")</f>
        <v>#REF!</v>
      </c>
      <c r="S595" s="1" t="e">
        <f aca="false">IF(AND(#REF!&lt;&gt;#REF!,#REF!=#REF!,M595="positive",M596="negative"),1,"")</f>
        <v>#REF!</v>
      </c>
      <c r="T595" s="1" t="e">
        <f aca="false">IF(AND(#REF!=#REF!,K:K="stroke",M:M="positive",S595&lt;&gt;"1"),1,"")</f>
        <v>#REF!</v>
      </c>
      <c r="U595" s="1" t="e">
        <f aca="false">IF((AND(R595&lt;&gt;"",W595&lt;&gt;1,K:K="stroke",M:M="negative",#REF!=#REF!)),IF(W595&lt;&gt;0,"",1),"")</f>
        <v>#REF!</v>
      </c>
      <c r="V595" s="1" t="e">
        <f aca="false">IF(R595="","",(SUM(S595:U595)+W595))</f>
        <v>#REF!</v>
      </c>
      <c r="W595" s="1" t="e">
        <f aca="false">IF(#REF!&lt;&gt;#REF!,COUNTIFS($K$112:$K$1378,"up",#REF!,#REF!),"")</f>
        <v>#REF!</v>
      </c>
      <c r="X595" s="1" t="e">
        <f aca="false">IF(#REF!&lt;&gt;#REF!,COUNTIFS($K$112:$K$1378,"SRS",#REF!,#REF!),"")</f>
        <v>#REF!</v>
      </c>
      <c r="Y595" s="1" t="e">
        <f aca="false">IF(R595&lt;&gt;"",IF(R595=1,"",COUNTIFS($O$112:$O$1378,"&gt;40",#REF!,#REF!)),"")</f>
        <v>#REF!</v>
      </c>
    </row>
    <row r="596" customFormat="false" ht="15.75" hidden="false" customHeight="false" outlineLevel="0" collapsed="false">
      <c r="A596" s="1" t="n">
        <f aca="false">I596+(H596*60)+(G596*3600)</f>
        <v>73655</v>
      </c>
      <c r="B596" s="2" t="str">
        <f aca="false">CONCATENATE(D596,E596,F596,G596,H596,I596)</f>
        <v>20171114202735</v>
      </c>
      <c r="C596" s="1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1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1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1" t="e">
        <f aca="false">IF(#REF!&lt;&gt;#REF!,COUNTIFS($K$112:$K$1378,$K$112,#REF!,#REF!),"")</f>
        <v>#REF!</v>
      </c>
      <c r="S596" s="1" t="e">
        <f aca="false">IF(AND(#REF!&lt;&gt;#REF!,#REF!=#REF!,M596="positive",M597="negative"),1,"")</f>
        <v>#REF!</v>
      </c>
      <c r="T596" s="1" t="e">
        <f aca="false">IF(AND(#REF!=#REF!,K:K="stroke",M:M="positive",S596&lt;&gt;"1"),1,"")</f>
        <v>#REF!</v>
      </c>
      <c r="U596" s="1" t="e">
        <f aca="false">IF((AND(R596&lt;&gt;"",W596&lt;&gt;1,K:K="stroke",M:M="negative",#REF!=#REF!)),IF(W596&lt;&gt;0,"",1),"")</f>
        <v>#REF!</v>
      </c>
      <c r="V596" s="1" t="e">
        <f aca="false">IF(R596="","",(SUM(S596:U596)+W596))</f>
        <v>#REF!</v>
      </c>
      <c r="W596" s="1" t="e">
        <f aca="false">IF(#REF!&lt;&gt;#REF!,COUNTIFS($K$112:$K$1378,"up",#REF!,#REF!),"")</f>
        <v>#REF!</v>
      </c>
      <c r="X596" s="1" t="e">
        <f aca="false">IF(#REF!&lt;&gt;#REF!,COUNTIFS($K$112:$K$1378,"SRS",#REF!,#REF!),"")</f>
        <v>#REF!</v>
      </c>
      <c r="Y596" s="1" t="e">
        <f aca="false">IF(R596&lt;&gt;"",IF(R596=1,"",COUNTIFS($O$112:$O$1378,"&gt;40",#REF!,#REF!)),"")</f>
        <v>#REF!</v>
      </c>
    </row>
    <row r="597" customFormat="false" ht="15.75" hidden="false" customHeight="false" outlineLevel="0" collapsed="false">
      <c r="A597" s="1" t="n">
        <f aca="false">I597+(H597*60)+(G597*3600)</f>
        <v>73655</v>
      </c>
      <c r="B597" s="2" t="str">
        <f aca="false">CONCATENATE(D597,E597,F597,G597,H597,I597)</f>
        <v>20171114202735</v>
      </c>
      <c r="C597" s="1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1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1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1" t="e">
        <f aca="false">IF(#REF!&lt;&gt;#REF!,COUNTIFS($K$112:$K$1378,$K$112,#REF!,#REF!),"")</f>
        <v>#REF!</v>
      </c>
      <c r="S597" s="1" t="e">
        <f aca="false">IF(AND(#REF!&lt;&gt;#REF!,#REF!=#REF!,M597="positive",M598="negative"),1,"")</f>
        <v>#REF!</v>
      </c>
      <c r="T597" s="1" t="e">
        <f aca="false">IF(AND(#REF!=#REF!,K:K="stroke",M:M="positive",S597&lt;&gt;"1"),1,"")</f>
        <v>#REF!</v>
      </c>
      <c r="U597" s="1" t="e">
        <f aca="false">IF((AND(R597&lt;&gt;"",W597&lt;&gt;1,K:K="stroke",M:M="negative",#REF!=#REF!)),IF(W597&lt;&gt;0,"",1),"")</f>
        <v>#REF!</v>
      </c>
      <c r="V597" s="1" t="e">
        <f aca="false">IF(R597="","",(SUM(S597:U597)+W597))</f>
        <v>#REF!</v>
      </c>
      <c r="W597" s="1" t="e">
        <f aca="false">IF(#REF!&lt;&gt;#REF!,COUNTIFS($K$112:$K$1378,"up",#REF!,#REF!),"")</f>
        <v>#REF!</v>
      </c>
      <c r="X597" s="1" t="e">
        <f aca="false">IF(#REF!&lt;&gt;#REF!,COUNTIFS($K$112:$K$1378,"SRS",#REF!,#REF!),"")</f>
        <v>#REF!</v>
      </c>
      <c r="Y597" s="1" t="e">
        <f aca="false">IF(R597&lt;&gt;"",IF(R597=1,"",COUNTIFS($O$112:$O$1378,"&gt;40",#REF!,#REF!)),"")</f>
        <v>#REF!</v>
      </c>
    </row>
    <row r="598" customFormat="false" ht="15.75" hidden="false" customHeight="false" outlineLevel="0" collapsed="false">
      <c r="A598" s="1" t="n">
        <f aca="false">I598+(H598*60)+(G598*3600)</f>
        <v>73655</v>
      </c>
      <c r="B598" s="2" t="str">
        <f aca="false">CONCATENATE(D598,E598,F598,G598,H598,I598)</f>
        <v>20171114202735</v>
      </c>
      <c r="C598" s="1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1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1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1" t="e">
        <f aca="false">IF(#REF!&lt;&gt;#REF!,COUNTIFS($K$112:$K$1378,$K$112,#REF!,#REF!),"")</f>
        <v>#REF!</v>
      </c>
      <c r="S598" s="1" t="e">
        <f aca="false">IF(AND(#REF!&lt;&gt;#REF!,#REF!=#REF!,M598="positive",M599="negative"),1,"")</f>
        <v>#REF!</v>
      </c>
      <c r="T598" s="1" t="e">
        <f aca="false">IF(AND(#REF!=#REF!,K:K="stroke",M:M="positive",S598&lt;&gt;"1"),1,"")</f>
        <v>#REF!</v>
      </c>
      <c r="U598" s="1" t="e">
        <f aca="false">IF((AND(R598&lt;&gt;"",W598&lt;&gt;1,K:K="stroke",M:M="negative",#REF!=#REF!)),IF(W598&lt;&gt;0,"",1),"")</f>
        <v>#REF!</v>
      </c>
      <c r="V598" s="1" t="e">
        <f aca="false">IF(R598="","",(SUM(S598:U598)+W598))</f>
        <v>#REF!</v>
      </c>
      <c r="W598" s="1" t="e">
        <f aca="false">IF(#REF!&lt;&gt;#REF!,COUNTIFS($K$112:$K$1378,"up",#REF!,#REF!),"")</f>
        <v>#REF!</v>
      </c>
      <c r="X598" s="1" t="e">
        <f aca="false">IF(#REF!&lt;&gt;#REF!,COUNTIFS($K$112:$K$1378,"SRS",#REF!,#REF!),"")</f>
        <v>#REF!</v>
      </c>
      <c r="Y598" s="1" t="e">
        <f aca="false">IF(R598&lt;&gt;"",IF(R598=1,"",COUNTIFS($O$112:$O$1378,"&gt;40",#REF!,#REF!)),"")</f>
        <v>#REF!</v>
      </c>
    </row>
    <row r="599" s="5" customFormat="true" ht="15.75" hidden="false" customHeight="false" outlineLevel="0" collapsed="false">
      <c r="A599" s="1" t="n">
        <f aca="false">I599+(H599*60)+(G599*3600)</f>
        <v>73656</v>
      </c>
      <c r="B599" s="2" t="str">
        <f aca="false">CONCATENATE(D599,E599,F599,G599,H599,I599)</f>
        <v>20171114202736</v>
      </c>
      <c r="C599" s="1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1" t="n">
        <v>1</v>
      </c>
      <c r="K599" s="1" t="s">
        <v>11</v>
      </c>
      <c r="L599" s="1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1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1" t="e">
        <f aca="false">IF(#REF!&lt;&gt;#REF!,COUNTIFS($K$112:$K$1378,$K$112,#REF!,#REF!),"")</f>
        <v>#REF!</v>
      </c>
      <c r="S599" s="1" t="e">
        <f aca="false">IF(AND(#REF!&lt;&gt;#REF!,#REF!=#REF!,M599="positive",M600="negative"),1,"")</f>
        <v>#REF!</v>
      </c>
      <c r="T599" s="1" t="e">
        <f aca="false">IF(AND(#REF!=#REF!,K:K="stroke",M:M="positive",S599&lt;&gt;"1"),1,"")</f>
        <v>#REF!</v>
      </c>
      <c r="U599" s="1" t="e">
        <f aca="false">IF((AND(R599&lt;&gt;"",W599&lt;&gt;1,K:K="stroke",M:M="negative",#REF!=#REF!)),IF(W599&lt;&gt;0,"",1),"")</f>
        <v>#REF!</v>
      </c>
      <c r="V599" s="1" t="e">
        <f aca="false">IF(R599="","",(SUM(S599:U599)+W599))</f>
        <v>#REF!</v>
      </c>
      <c r="W599" s="1" t="e">
        <f aca="false">IF(#REF!&lt;&gt;#REF!,COUNTIFS($K$112:$K$1378,"up",#REF!,#REF!),"")</f>
        <v>#REF!</v>
      </c>
      <c r="X599" s="1" t="e">
        <f aca="false">IF(#REF!&lt;&gt;#REF!,COUNTIFS($K$112:$K$1378,"SRS",#REF!,#REF!),"")</f>
        <v>#REF!</v>
      </c>
      <c r="Y599" s="1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.75" hidden="false" customHeight="false" outlineLevel="0" collapsed="false">
      <c r="A600" s="1" t="n">
        <f aca="false">I600+(H600*60)+(G600*3600)</f>
        <v>73656</v>
      </c>
      <c r="B600" s="2" t="str">
        <f aca="false">CONCATENATE(D600,E600,F600,G600,H600,I600)</f>
        <v>20171114202736</v>
      </c>
      <c r="C600" s="1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1" t="n">
        <v>21</v>
      </c>
      <c r="K600" s="1" t="s">
        <v>11</v>
      </c>
      <c r="L600" s="1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1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1" t="e">
        <f aca="false">IF(#REF!&lt;&gt;#REF!,COUNTIFS($K$112:$K$1378,$K$112,#REF!,#REF!),"")</f>
        <v>#REF!</v>
      </c>
      <c r="S600" s="1" t="e">
        <f aca="false">IF(AND(#REF!&lt;&gt;#REF!,#REF!=#REF!,M600="positive",M601="negative"),1,"")</f>
        <v>#REF!</v>
      </c>
      <c r="T600" s="1" t="e">
        <f aca="false">IF(AND(#REF!=#REF!,K:K="stroke",M:M="positive",S600&lt;&gt;"1"),1,"")</f>
        <v>#REF!</v>
      </c>
      <c r="U600" s="1" t="e">
        <f aca="false">IF((AND(R600&lt;&gt;"",W600&lt;&gt;1,K:K="stroke",M:M="negative",#REF!=#REF!)),IF(W600&lt;&gt;0,"",1),"")</f>
        <v>#REF!</v>
      </c>
      <c r="V600" s="1" t="e">
        <f aca="false">IF(R600="","",(SUM(S600:U600)+W600))</f>
        <v>#REF!</v>
      </c>
      <c r="W600" s="1" t="e">
        <f aca="false">IF(#REF!&lt;&gt;#REF!,COUNTIFS($K$112:$K$1378,"up",#REF!,#REF!),"")</f>
        <v>#REF!</v>
      </c>
      <c r="X600" s="1" t="e">
        <f aca="false">IF(#REF!&lt;&gt;#REF!,COUNTIFS($K$112:$K$1378,"SRS",#REF!,#REF!),"")</f>
        <v>#REF!</v>
      </c>
      <c r="Y600" s="1" t="e">
        <f aca="false">IF(R600&lt;&gt;"",IF(R600=1,"",COUNTIFS($O$112:$O$1378,"&gt;40",#REF!,#REF!)),"")</f>
        <v>#REF!</v>
      </c>
    </row>
    <row r="601" s="5" customFormat="true" ht="15.75" hidden="false" customHeight="false" outlineLevel="0" collapsed="false">
      <c r="A601" s="1" t="n">
        <f aca="false">I601+(H601*60)+(G601*3600)</f>
        <v>73656</v>
      </c>
      <c r="B601" s="2" t="str">
        <f aca="false">CONCATENATE(D601,E601,F601,G601,H601,I601)</f>
        <v>20171114202736</v>
      </c>
      <c r="C601" s="1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1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1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1" t="e">
        <f aca="false">IF(#REF!&lt;&gt;#REF!,COUNTIFS($K$112:$K$1378,$K$112,#REF!,#REF!),"")</f>
        <v>#REF!</v>
      </c>
      <c r="S601" s="1" t="e">
        <f aca="false">IF(AND(#REF!&lt;&gt;#REF!,#REF!=#REF!,M601="positive",M602="negative"),1,"")</f>
        <v>#REF!</v>
      </c>
      <c r="T601" s="1" t="e">
        <f aca="false">IF(AND(#REF!=#REF!,K:K="stroke",M:M="positive",S601&lt;&gt;"1"),1,"")</f>
        <v>#REF!</v>
      </c>
      <c r="U601" s="1" t="e">
        <f aca="false">IF((AND(R601&lt;&gt;"",W601&lt;&gt;1,K:K="stroke",M:M="negative",#REF!=#REF!)),IF(W601&lt;&gt;0,"",1),"")</f>
        <v>#REF!</v>
      </c>
      <c r="V601" s="1" t="e">
        <f aca="false">IF(R601="","",(SUM(S601:U601)+W601))</f>
        <v>#REF!</v>
      </c>
      <c r="W601" s="1" t="e">
        <f aca="false">IF(#REF!&lt;&gt;#REF!,COUNTIFS($K$112:$K$1378,"up",#REF!,#REF!),"")</f>
        <v>#REF!</v>
      </c>
      <c r="X601" s="1" t="e">
        <f aca="false">IF(#REF!&lt;&gt;#REF!,COUNTIFS($K$112:$K$1378,"SRS",#REF!,#REF!),"")</f>
        <v>#REF!</v>
      </c>
      <c r="Y601" s="1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.75" hidden="false" customHeight="false" outlineLevel="0" collapsed="false">
      <c r="A602" s="1" t="n">
        <f aca="false">I602+(H602*60)+(G602*3600)</f>
        <v>73656</v>
      </c>
      <c r="B602" s="2" t="str">
        <f aca="false">CONCATENATE(D602,E602,F602,G602,H602,I602)</f>
        <v>20171114202736</v>
      </c>
      <c r="C602" s="1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1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1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1" t="e">
        <f aca="false">IF(#REF!&lt;&gt;#REF!,COUNTIFS($K$112:$K$1378,$K$112,#REF!,#REF!),"")</f>
        <v>#REF!</v>
      </c>
      <c r="S602" s="1" t="e">
        <f aca="false">IF(AND(#REF!&lt;&gt;#REF!,#REF!=#REF!,M602="positive",M603="negative"),1,"")</f>
        <v>#REF!</v>
      </c>
      <c r="T602" s="1" t="e">
        <f aca="false">IF(AND(#REF!=#REF!,K:K="stroke",M:M="positive",S602&lt;&gt;"1"),1,"")</f>
        <v>#REF!</v>
      </c>
      <c r="U602" s="1" t="e">
        <f aca="false">IF((AND(R602&lt;&gt;"",W602&lt;&gt;1,K:K="stroke",M:M="negative",#REF!=#REF!)),IF(W602&lt;&gt;0,"",1),"")</f>
        <v>#REF!</v>
      </c>
      <c r="V602" s="1" t="e">
        <f aca="false">IF(R602="","",(SUM(S602:U602)+W602))</f>
        <v>#REF!</v>
      </c>
      <c r="W602" s="1" t="e">
        <f aca="false">IF(#REF!&lt;&gt;#REF!,COUNTIFS($K$112:$K$1378,"up",#REF!,#REF!),"")</f>
        <v>#REF!</v>
      </c>
      <c r="X602" s="1" t="e">
        <f aca="false">IF(#REF!&lt;&gt;#REF!,COUNTIFS($K$112:$K$1378,"SRS",#REF!,#REF!),"")</f>
        <v>#REF!</v>
      </c>
      <c r="Y602" s="1" t="e">
        <f aca="false">IF(R602&lt;&gt;"",IF(R602=1,"",COUNTIFS($O$112:$O$1378,"&gt;40",#REF!,#REF!)),"")</f>
        <v>#REF!</v>
      </c>
      <c r="Z602" s="1" t="s">
        <v>15</v>
      </c>
    </row>
    <row r="603" customFormat="false" ht="15.75" hidden="false" customHeight="false" outlineLevel="0" collapsed="false">
      <c r="A603" s="1" t="n">
        <f aca="false">I603+(H603*60)+(G603*3600)</f>
        <v>73656</v>
      </c>
      <c r="B603" s="2" t="str">
        <f aca="false">CONCATENATE(D603,E603,F603,G603,H603,I603)</f>
        <v>20171114202736</v>
      </c>
      <c r="C603" s="1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1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1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1" t="e">
        <f aca="false">IF(#REF!&lt;&gt;#REF!,COUNTIFS($K$112:$K$1378,$K$112,#REF!,#REF!),"")</f>
        <v>#REF!</v>
      </c>
      <c r="S603" s="1" t="e">
        <f aca="false">IF(AND(#REF!&lt;&gt;#REF!,#REF!=#REF!,M603="positive",M604="negative"),1,"")</f>
        <v>#REF!</v>
      </c>
      <c r="T603" s="1" t="e">
        <f aca="false">IF(AND(#REF!=#REF!,K:K="stroke",M:M="positive",S603&lt;&gt;"1"),1,"")</f>
        <v>#REF!</v>
      </c>
      <c r="U603" s="1" t="e">
        <f aca="false">IF((AND(R603&lt;&gt;"",W603&lt;&gt;1,K:K="stroke",M:M="negative",#REF!=#REF!)),IF(W603&lt;&gt;0,"",1),"")</f>
        <v>#REF!</v>
      </c>
      <c r="V603" s="1" t="e">
        <f aca="false">IF(R603="","",(SUM(S603:U603)+W603))</f>
        <v>#REF!</v>
      </c>
      <c r="W603" s="1" t="e">
        <f aca="false">IF(#REF!&lt;&gt;#REF!,COUNTIFS($K$112:$K$1378,"up",#REF!,#REF!),"")</f>
        <v>#REF!</v>
      </c>
      <c r="X603" s="1" t="e">
        <f aca="false">IF(#REF!&lt;&gt;#REF!,COUNTIFS($K$112:$K$1378,"SRS",#REF!,#REF!),"")</f>
        <v>#REF!</v>
      </c>
      <c r="Y603" s="1" t="e">
        <f aca="false">IF(R603&lt;&gt;"",IF(R603=1,"",COUNTIFS($O$112:$O$1378,"&gt;40",#REF!,#REF!)),"")</f>
        <v>#REF!</v>
      </c>
    </row>
    <row r="604" customFormat="false" ht="15.75" hidden="false" customHeight="false" outlineLevel="0" collapsed="false">
      <c r="A604" s="1" t="n">
        <f aca="false">I604+(H604*60)+(G604*3600)</f>
        <v>73656</v>
      </c>
      <c r="B604" s="2" t="str">
        <f aca="false">CONCATENATE(D604,E604,F604,G604,H604,I604)</f>
        <v>20171114202736</v>
      </c>
      <c r="C604" s="1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1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1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1" t="e">
        <f aca="false">IF(#REF!&lt;&gt;#REF!,COUNTIFS($K$112:$K$1378,$K$112,#REF!,#REF!),"")</f>
        <v>#REF!</v>
      </c>
      <c r="S604" s="1" t="e">
        <f aca="false">IF(AND(#REF!&lt;&gt;#REF!,#REF!=#REF!,M604="positive",M605="negative"),1,"")</f>
        <v>#REF!</v>
      </c>
      <c r="T604" s="1" t="e">
        <f aca="false">IF(AND(#REF!=#REF!,K:K="stroke",M:M="positive",S604&lt;&gt;"1"),1,"")</f>
        <v>#REF!</v>
      </c>
      <c r="U604" s="1" t="e">
        <f aca="false">IF((AND(R604&lt;&gt;"",W604&lt;&gt;1,K:K="stroke",M:M="negative",#REF!=#REF!)),IF(W604&lt;&gt;0,"",1),"")</f>
        <v>#REF!</v>
      </c>
      <c r="V604" s="1" t="e">
        <f aca="false">IF(R604="","",(SUM(S604:U604)+W604))</f>
        <v>#REF!</v>
      </c>
      <c r="W604" s="1" t="e">
        <f aca="false">IF(#REF!&lt;&gt;#REF!,COUNTIFS($K$112:$K$1378,"up",#REF!,#REF!),"")</f>
        <v>#REF!</v>
      </c>
      <c r="X604" s="1" t="e">
        <f aca="false">IF(#REF!&lt;&gt;#REF!,COUNTIFS($K$112:$K$1378,"SRS",#REF!,#REF!),"")</f>
        <v>#REF!</v>
      </c>
      <c r="Y604" s="1" t="e">
        <f aca="false">IF(R604&lt;&gt;"",IF(R604=1,"",COUNTIFS($O$112:$O$1378,"&gt;40",#REF!,#REF!)),"")</f>
        <v>#REF!</v>
      </c>
    </row>
    <row r="605" customFormat="false" ht="15.75" hidden="false" customHeight="false" outlineLevel="0" collapsed="false">
      <c r="A605" s="1" t="n">
        <f aca="false">I605+(H605*60)+(G605*3600)</f>
        <v>73656</v>
      </c>
      <c r="B605" s="2" t="str">
        <f aca="false">CONCATENATE(D605,E605,F605,G605,H605,I605)</f>
        <v>20171114202736</v>
      </c>
      <c r="C605" s="1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1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1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1" t="e">
        <f aca="false">IF(#REF!&lt;&gt;#REF!,COUNTIFS($K$112:$K$1378,$K$112,#REF!,#REF!),"")</f>
        <v>#REF!</v>
      </c>
      <c r="S605" s="1" t="e">
        <f aca="false">IF(AND(#REF!&lt;&gt;#REF!,#REF!=#REF!,M605="positive",M606="negative"),1,"")</f>
        <v>#REF!</v>
      </c>
      <c r="T605" s="1" t="e">
        <f aca="false">IF(AND(#REF!=#REF!,K:K="stroke",M:M="positive",S605&lt;&gt;"1"),1,"")</f>
        <v>#REF!</v>
      </c>
      <c r="U605" s="1" t="e">
        <f aca="false">IF((AND(R605&lt;&gt;"",W605&lt;&gt;1,K:K="stroke",M:M="negative",#REF!=#REF!)),IF(W605&lt;&gt;0,"",1),"")</f>
        <v>#REF!</v>
      </c>
      <c r="V605" s="1" t="e">
        <f aca="false">IF(R605="","",(SUM(S605:U605)+W605))</f>
        <v>#REF!</v>
      </c>
      <c r="W605" s="1" t="e">
        <f aca="false">IF(#REF!&lt;&gt;#REF!,COUNTIFS($K$112:$K$1378,"up",#REF!,#REF!),"")</f>
        <v>#REF!</v>
      </c>
      <c r="X605" s="1" t="e">
        <f aca="false">IF(#REF!&lt;&gt;#REF!,COUNTIFS($K$112:$K$1378,"SRS",#REF!,#REF!),"")</f>
        <v>#REF!</v>
      </c>
      <c r="Y605" s="1" t="e">
        <f aca="false">IF(R605&lt;&gt;"",IF(R605=1,"",COUNTIFS($O$112:$O$1378,"&gt;40",#REF!,#REF!)),"")</f>
        <v>#REF!</v>
      </c>
    </row>
    <row r="606" s="5" customFormat="true" ht="15.75" hidden="false" customHeight="false" outlineLevel="0" collapsed="false">
      <c r="A606" s="1" t="n">
        <f aca="false">I606+(H606*60)+(G606*3600)</f>
        <v>73656</v>
      </c>
      <c r="B606" s="2" t="str">
        <f aca="false">CONCATENATE(D606,E606,F606,G606,H606,I606)</f>
        <v>20171114202736</v>
      </c>
      <c r="C606" s="1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1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1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1" t="e">
        <f aca="false">IF(#REF!&lt;&gt;#REF!,COUNTIFS($K$112:$K$1378,$K$112,#REF!,#REF!),"")</f>
        <v>#REF!</v>
      </c>
      <c r="S606" s="1" t="e">
        <f aca="false">IF(AND(#REF!&lt;&gt;#REF!,#REF!=#REF!,M606="positive",M607="negative"),1,"")</f>
        <v>#REF!</v>
      </c>
      <c r="T606" s="1" t="e">
        <f aca="false">IF(AND(#REF!=#REF!,K:K="stroke",M:M="positive",S606&lt;&gt;"1"),1,"")</f>
        <v>#REF!</v>
      </c>
      <c r="U606" s="1" t="e">
        <f aca="false">IF((AND(R606&lt;&gt;"",W606&lt;&gt;1,K:K="stroke",M:M="negative",#REF!=#REF!)),IF(W606&lt;&gt;0,"",1),"")</f>
        <v>#REF!</v>
      </c>
      <c r="V606" s="1" t="e">
        <f aca="false">IF(R606="","",(SUM(S606:U606)+W606))</f>
        <v>#REF!</v>
      </c>
      <c r="W606" s="1" t="e">
        <f aca="false">IF(#REF!&lt;&gt;#REF!,COUNTIFS($K$112:$K$1378,"up",#REF!,#REF!),"")</f>
        <v>#REF!</v>
      </c>
      <c r="X606" s="1" t="e">
        <f aca="false">IF(#REF!&lt;&gt;#REF!,COUNTIFS($K$112:$K$1378,"SRS",#REF!,#REF!),"")</f>
        <v>#REF!</v>
      </c>
      <c r="Y606" s="1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.75" hidden="false" customHeight="false" outlineLevel="0" collapsed="false">
      <c r="A607" s="1" t="n">
        <f aca="false">I607+(H607*60)+(G607*3600)</f>
        <v>73656</v>
      </c>
      <c r="B607" s="2" t="str">
        <f aca="false">CONCATENATE(D607,E607,F607,G607,H607,I607)</f>
        <v>20171114202736</v>
      </c>
      <c r="C607" s="1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1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1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1" t="e">
        <f aca="false">IF(#REF!&lt;&gt;#REF!,COUNTIFS($K$112:$K$1378,$K$112,#REF!,#REF!),"")</f>
        <v>#REF!</v>
      </c>
      <c r="S607" s="1" t="e">
        <f aca="false">IF(AND(#REF!&lt;&gt;#REF!,#REF!=#REF!,M607="positive",M608="negative"),1,"")</f>
        <v>#REF!</v>
      </c>
      <c r="T607" s="1" t="e">
        <f aca="false">IF(AND(#REF!=#REF!,K:K="stroke",M:M="positive",S607&lt;&gt;"1"),1,"")</f>
        <v>#REF!</v>
      </c>
      <c r="U607" s="1" t="e">
        <f aca="false">IF((AND(R607&lt;&gt;"",W607&lt;&gt;1,K:K="stroke",M:M="negative",#REF!=#REF!)),IF(W607&lt;&gt;0,"",1),"")</f>
        <v>#REF!</v>
      </c>
      <c r="V607" s="1" t="e">
        <f aca="false">IF(R607="","",(SUM(S607:U607)+W607))</f>
        <v>#REF!</v>
      </c>
      <c r="W607" s="1" t="e">
        <f aca="false">IF(#REF!&lt;&gt;#REF!,COUNTIFS($K$112:$K$1378,"up",#REF!,#REF!),"")</f>
        <v>#REF!</v>
      </c>
      <c r="X607" s="1" t="e">
        <f aca="false">IF(#REF!&lt;&gt;#REF!,COUNTIFS($K$112:$K$1378,"SRS",#REF!,#REF!),"")</f>
        <v>#REF!</v>
      </c>
      <c r="Y607" s="1" t="e">
        <f aca="false">IF(R607&lt;&gt;"",IF(R607=1,"",COUNTIFS($O$112:$O$1378,"&gt;40",#REF!,#REF!)),"")</f>
        <v>#REF!</v>
      </c>
    </row>
    <row r="608" customFormat="false" ht="15.75" hidden="false" customHeight="false" outlineLevel="0" collapsed="false">
      <c r="A608" s="1" t="n">
        <f aca="false">I608+(H608*60)+(G608*3600)</f>
        <v>73656</v>
      </c>
      <c r="B608" s="2" t="str">
        <f aca="false">CONCATENATE(D608,E608,F608,G608,H608,I608)</f>
        <v>20171114202736</v>
      </c>
      <c r="C608" s="1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1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1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1" t="e">
        <f aca="false">IF(#REF!&lt;&gt;#REF!,COUNTIFS($K$112:$K$1378,$K$112,#REF!,#REF!),"")</f>
        <v>#REF!</v>
      </c>
      <c r="S608" s="1" t="e">
        <f aca="false">IF(AND(#REF!&lt;&gt;#REF!,#REF!=#REF!,M608="positive",M609="negative"),1,"")</f>
        <v>#REF!</v>
      </c>
      <c r="T608" s="1" t="e">
        <f aca="false">IF(AND(#REF!=#REF!,K:K="stroke",M:M="positive",S608&lt;&gt;"1"),1,"")</f>
        <v>#REF!</v>
      </c>
      <c r="U608" s="1" t="e">
        <f aca="false">IF((AND(R608&lt;&gt;"",W608&lt;&gt;1,K:K="stroke",M:M="negative",#REF!=#REF!)),IF(W608&lt;&gt;0,"",1),"")</f>
        <v>#REF!</v>
      </c>
      <c r="V608" s="1" t="e">
        <f aca="false">IF(R608="","",(SUM(S608:U608)+W608))</f>
        <v>#REF!</v>
      </c>
      <c r="W608" s="1" t="e">
        <f aca="false">IF(#REF!&lt;&gt;#REF!,COUNTIFS($K$112:$K$1378,"up",#REF!,#REF!),"")</f>
        <v>#REF!</v>
      </c>
      <c r="X608" s="1" t="e">
        <f aca="false">IF(#REF!&lt;&gt;#REF!,COUNTIFS($K$112:$K$1378,"SRS",#REF!,#REF!),"")</f>
        <v>#REF!</v>
      </c>
      <c r="Y608" s="1" t="e">
        <f aca="false">IF(R608&lt;&gt;"",IF(R608=1,"",COUNTIFS($O$112:$O$1378,"&gt;40",#REF!,#REF!)),"")</f>
        <v>#REF!</v>
      </c>
    </row>
    <row r="609" s="5" customFormat="true" ht="15.75" hidden="false" customHeight="false" outlineLevel="0" collapsed="false">
      <c r="A609" s="1" t="n">
        <f aca="false">I609+(H609*60)+(G609*3600)</f>
        <v>73656</v>
      </c>
      <c r="B609" s="2" t="str">
        <f aca="false">CONCATENATE(D609,E609,F609,G609,H609,I609)</f>
        <v>20171114202736</v>
      </c>
      <c r="C609" s="1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1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1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1" t="e">
        <f aca="false">IF(#REF!&lt;&gt;#REF!,COUNTIFS($K$112:$K$1378,$K$112,#REF!,#REF!),"")</f>
        <v>#REF!</v>
      </c>
      <c r="S609" s="1" t="e">
        <f aca="false">IF(AND(#REF!&lt;&gt;#REF!,#REF!=#REF!,M609="positive",M610="negative"),1,"")</f>
        <v>#REF!</v>
      </c>
      <c r="T609" s="1" t="e">
        <f aca="false">IF(AND(#REF!=#REF!,K:K="stroke",M:M="positive",S609&lt;&gt;"1"),1,"")</f>
        <v>#REF!</v>
      </c>
      <c r="U609" s="1" t="e">
        <f aca="false">IF((AND(R609&lt;&gt;"",W609&lt;&gt;1,K:K="stroke",M:M="negative",#REF!=#REF!)),IF(W609&lt;&gt;0,"",1),"")</f>
        <v>#REF!</v>
      </c>
      <c r="V609" s="1" t="e">
        <f aca="false">IF(R609="","",(SUM(S609:U609)+W609))</f>
        <v>#REF!</v>
      </c>
      <c r="W609" s="1" t="e">
        <f aca="false">IF(#REF!&lt;&gt;#REF!,COUNTIFS($K$112:$K$1378,"up",#REF!,#REF!),"")</f>
        <v>#REF!</v>
      </c>
      <c r="X609" s="1" t="e">
        <f aca="false">IF(#REF!&lt;&gt;#REF!,COUNTIFS($K$112:$K$1378,"SRS",#REF!,#REF!),"")</f>
        <v>#REF!</v>
      </c>
      <c r="Y609" s="1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.75" hidden="false" customHeight="false" outlineLevel="0" collapsed="false">
      <c r="A610" s="1" t="n">
        <f aca="false">I610+(H610*60)+(G610*3600)</f>
        <v>73656</v>
      </c>
      <c r="B610" s="2" t="str">
        <f aca="false">CONCATENATE(D610,E610,F610,G610,H610,I610)</f>
        <v>20171114202736</v>
      </c>
      <c r="C610" s="1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1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1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1" t="e">
        <f aca="false">IF(#REF!&lt;&gt;#REF!,COUNTIFS($K$112:$K$1378,$K$112,#REF!,#REF!),"")</f>
        <v>#REF!</v>
      </c>
      <c r="S610" s="1" t="e">
        <f aca="false">IF(AND(#REF!&lt;&gt;#REF!,#REF!=#REF!,M610="positive",M611="negative"),1,"")</f>
        <v>#REF!</v>
      </c>
      <c r="T610" s="1" t="e">
        <f aca="false">IF(AND(#REF!=#REF!,K:K="stroke",M:M="positive",S610&lt;&gt;"1"),1,"")</f>
        <v>#REF!</v>
      </c>
      <c r="U610" s="1" t="e">
        <f aca="false">IF((AND(R610&lt;&gt;"",W610&lt;&gt;1,K:K="stroke",M:M="negative",#REF!=#REF!)),IF(W610&lt;&gt;0,"",1),"")</f>
        <v>#REF!</v>
      </c>
      <c r="V610" s="1" t="e">
        <f aca="false">IF(R610="","",(SUM(S610:U610)+W610))</f>
        <v>#REF!</v>
      </c>
      <c r="W610" s="1" t="e">
        <f aca="false">IF(#REF!&lt;&gt;#REF!,COUNTIFS($K$112:$K$1378,"up",#REF!,#REF!),"")</f>
        <v>#REF!</v>
      </c>
      <c r="X610" s="1" t="e">
        <f aca="false">IF(#REF!&lt;&gt;#REF!,COUNTIFS($K$112:$K$1378,"SRS",#REF!,#REF!),"")</f>
        <v>#REF!</v>
      </c>
      <c r="Y610" s="1" t="e">
        <f aca="false">IF(R610&lt;&gt;"",IF(R610=1,"",COUNTIFS($O$112:$O$1378,"&gt;40",#REF!,#REF!)),"")</f>
        <v>#REF!</v>
      </c>
    </row>
    <row r="611" customFormat="false" ht="15.75" hidden="false" customHeight="false" outlineLevel="0" collapsed="false">
      <c r="A611" s="1" t="n">
        <f aca="false">I611+(H611*60)+(G611*3600)</f>
        <v>73656</v>
      </c>
      <c r="B611" s="2" t="str">
        <f aca="false">CONCATENATE(D611,E611,F611,G611,H611,I611)</f>
        <v>20171114202736</v>
      </c>
      <c r="C611" s="1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1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1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1" t="e">
        <f aca="false">IF(#REF!&lt;&gt;#REF!,COUNTIFS($K$112:$K$1378,$K$112,#REF!,#REF!),"")</f>
        <v>#REF!</v>
      </c>
      <c r="S611" s="1" t="e">
        <f aca="false">IF(AND(#REF!&lt;&gt;#REF!,#REF!=#REF!,M611="positive",M612="negative"),1,"")</f>
        <v>#REF!</v>
      </c>
      <c r="T611" s="1" t="e">
        <f aca="false">IF(AND(#REF!=#REF!,K:K="stroke",M:M="positive",S611&lt;&gt;"1"),1,"")</f>
        <v>#REF!</v>
      </c>
      <c r="U611" s="1" t="e">
        <f aca="false">IF((AND(R611&lt;&gt;"",W611&lt;&gt;1,K:K="stroke",M:M="negative",#REF!=#REF!)),IF(W611&lt;&gt;0,"",1),"")</f>
        <v>#REF!</v>
      </c>
      <c r="V611" s="1" t="e">
        <f aca="false">IF(R611="","",(SUM(S611:U611)+W611))</f>
        <v>#REF!</v>
      </c>
      <c r="W611" s="1" t="e">
        <f aca="false">IF(#REF!&lt;&gt;#REF!,COUNTIFS($K$112:$K$1378,"up",#REF!,#REF!),"")</f>
        <v>#REF!</v>
      </c>
      <c r="X611" s="1" t="e">
        <f aca="false">IF(#REF!&lt;&gt;#REF!,COUNTIFS($K$112:$K$1378,"SRS",#REF!,#REF!),"")</f>
        <v>#REF!</v>
      </c>
      <c r="Y611" s="1" t="e">
        <f aca="false">IF(R611&lt;&gt;"",IF(R611=1,"",COUNTIFS($O$112:$O$1378,"&gt;40",#REF!,#REF!)),"")</f>
        <v>#REF!</v>
      </c>
    </row>
    <row r="612" customFormat="false" ht="15.75" hidden="false" customHeight="false" outlineLevel="0" collapsed="false">
      <c r="A612" s="1" t="n">
        <f aca="false">I612+(H612*60)+(G612*3600)</f>
        <v>73656</v>
      </c>
      <c r="B612" s="2" t="str">
        <f aca="false">CONCATENATE(D612,E612,F612,G612,H612,I612)</f>
        <v>20171114202736</v>
      </c>
      <c r="C612" s="1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1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1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1" t="e">
        <f aca="false">IF(#REF!&lt;&gt;#REF!,COUNTIFS($K$112:$K$1378,$K$112,#REF!,#REF!),"")</f>
        <v>#REF!</v>
      </c>
      <c r="S612" s="1" t="e">
        <f aca="false">IF(AND(#REF!&lt;&gt;#REF!,#REF!=#REF!,M612="positive",M613="negative"),1,"")</f>
        <v>#REF!</v>
      </c>
      <c r="T612" s="1" t="e">
        <f aca="false">IF(AND(#REF!=#REF!,K:K="stroke",M:M="positive",S612&lt;&gt;"1"),1,"")</f>
        <v>#REF!</v>
      </c>
      <c r="U612" s="1" t="e">
        <f aca="false">IF((AND(R612&lt;&gt;"",W612&lt;&gt;1,K:K="stroke",M:M="negative",#REF!=#REF!)),IF(W612&lt;&gt;0,"",1),"")</f>
        <v>#REF!</v>
      </c>
      <c r="V612" s="1" t="e">
        <f aca="false">IF(R612="","",(SUM(S612:U612)+W612))</f>
        <v>#REF!</v>
      </c>
      <c r="W612" s="1" t="e">
        <f aca="false">IF(#REF!&lt;&gt;#REF!,COUNTIFS($K$112:$K$1378,"up",#REF!,#REF!),"")</f>
        <v>#REF!</v>
      </c>
      <c r="X612" s="1" t="e">
        <f aca="false">IF(#REF!&lt;&gt;#REF!,COUNTIFS($K$112:$K$1378,"SRS",#REF!,#REF!),"")</f>
        <v>#REF!</v>
      </c>
      <c r="Y612" s="1" t="e">
        <f aca="false">IF(R612&lt;&gt;"",IF(R612=1,"",COUNTIFS($O$112:$O$1378,"&gt;40",#REF!,#REF!)),"")</f>
        <v>#REF!</v>
      </c>
    </row>
    <row r="613" s="5" customFormat="true" ht="15.7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5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.75" hidden="false" customHeight="false" outlineLevel="0" collapsed="false">
      <c r="A614" s="1" t="n">
        <f aca="false">I614+(H614*60)+(G614*3600)</f>
        <v>73715</v>
      </c>
      <c r="B614" s="2" t="str">
        <f aca="false">CONCATENATE(D614,E614,F614,G614,H614,I614)</f>
        <v>20171114202835</v>
      </c>
      <c r="C614" s="1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1" t="n">
        <v>67</v>
      </c>
      <c r="K614" s="1" t="s">
        <v>11</v>
      </c>
      <c r="L614" s="1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1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1" t="e">
        <f aca="false">IF(#REF!&lt;&gt;#REF!,COUNTIFS($K$112:$K$1378,$K$112,#REF!,#REF!),"")</f>
        <v>#REF!</v>
      </c>
      <c r="S614" s="1" t="e">
        <f aca="false">IF(AND(#REF!&lt;&gt;#REF!,#REF!=#REF!,M614="positive",M615="negative"),1,"")</f>
        <v>#REF!</v>
      </c>
      <c r="T614" s="1" t="e">
        <f aca="false">IF(AND(#REF!=#REF!,K:K="stroke",M:M="positive",S614&lt;&gt;"1"),1,"")</f>
        <v>#REF!</v>
      </c>
      <c r="U614" s="1" t="e">
        <f aca="false">IF((AND(R614&lt;&gt;"",W614&lt;&gt;1,K:K="stroke",M:M="negative",#REF!=#REF!)),IF(W614&lt;&gt;0,"",1),"")</f>
        <v>#REF!</v>
      </c>
      <c r="V614" s="1" t="e">
        <f aca="false">IF(R614="","",(SUM(S614:U614)+W614))</f>
        <v>#REF!</v>
      </c>
      <c r="W614" s="1" t="e">
        <f aca="false">IF(#REF!&lt;&gt;#REF!,COUNTIFS($K$112:$K$1378,"up",#REF!,#REF!),"")</f>
        <v>#REF!</v>
      </c>
      <c r="X614" s="1" t="e">
        <f aca="false">IF(#REF!&lt;&gt;#REF!,COUNTIFS($K$112:$K$1378,"SRS",#REF!,#REF!),"")</f>
        <v>#REF!</v>
      </c>
      <c r="Y614" s="1" t="e">
        <f aca="false">IF(R614&lt;&gt;"",IF(R614=1,"",COUNTIFS($O$112:$O$1378,"&gt;40",#REF!,#REF!)),"")</f>
        <v>#REF!</v>
      </c>
    </row>
    <row r="615" s="5" customFormat="true" ht="15.75" hidden="false" customHeight="false" outlineLevel="0" collapsed="false">
      <c r="A615" s="1" t="n">
        <f aca="false">I615+(H615*60)+(G615*3600)</f>
        <v>73715</v>
      </c>
      <c r="B615" s="2" t="str">
        <f aca="false">CONCATENATE(D615,E615,F615,G615,H615,I615)</f>
        <v>20171114202835</v>
      </c>
      <c r="C615" s="1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1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1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1" t="e">
        <f aca="false">IF(#REF!&lt;&gt;#REF!,COUNTIFS($K$112:$K$1378,$K$112,#REF!,#REF!),"")</f>
        <v>#REF!</v>
      </c>
      <c r="S615" s="1" t="e">
        <f aca="false">IF(AND(#REF!&lt;&gt;#REF!,#REF!=#REF!,M615="positive",M616="negative"),1,"")</f>
        <v>#REF!</v>
      </c>
      <c r="T615" s="1" t="e">
        <f aca="false">IF(AND(#REF!=#REF!,K:K="stroke",M:M="positive",S615&lt;&gt;"1"),1,"")</f>
        <v>#REF!</v>
      </c>
      <c r="U615" s="1" t="e">
        <f aca="false">IF((AND(R615&lt;&gt;"",W615&lt;&gt;1,K:K="stroke",M:M="negative",#REF!=#REF!)),IF(W615&lt;&gt;0,"",1),"")</f>
        <v>#REF!</v>
      </c>
      <c r="V615" s="1" t="e">
        <f aca="false">IF(R615="","",(SUM(S615:U615)+W615))</f>
        <v>#REF!</v>
      </c>
      <c r="W615" s="1" t="e">
        <f aca="false">IF(#REF!&lt;&gt;#REF!,COUNTIFS($K$112:$K$1378,"up",#REF!,#REF!),"")</f>
        <v>#REF!</v>
      </c>
      <c r="X615" s="1" t="e">
        <f aca="false">IF(#REF!&lt;&gt;#REF!,COUNTIFS($K$112:$K$1378,"SRS",#REF!,#REF!),"")</f>
        <v>#REF!</v>
      </c>
      <c r="Y615" s="1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.75" hidden="false" customHeight="false" outlineLevel="0" collapsed="false">
      <c r="A616" s="1" t="n">
        <f aca="false">I616+(H616*60)+(G616*3600)</f>
        <v>73715</v>
      </c>
      <c r="B616" s="2" t="str">
        <f aca="false">CONCATENATE(D616,E616,F616,G616,H616,I616)</f>
        <v>20171114202835</v>
      </c>
      <c r="C616" s="1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1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1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1" t="e">
        <f aca="false">IF(#REF!&lt;&gt;#REF!,COUNTIFS($K$112:$K$1378,$K$112,#REF!,#REF!),"")</f>
        <v>#REF!</v>
      </c>
      <c r="S616" s="1" t="e">
        <f aca="false">IF(AND(#REF!&lt;&gt;#REF!,#REF!=#REF!,M616="positive",M617="negative"),1,"")</f>
        <v>#REF!</v>
      </c>
      <c r="T616" s="1" t="e">
        <f aca="false">IF(AND(#REF!=#REF!,K:K="stroke",M:M="positive",S616&lt;&gt;"1"),1,"")</f>
        <v>#REF!</v>
      </c>
      <c r="U616" s="1" t="e">
        <f aca="false">IF((AND(R616&lt;&gt;"",W616&lt;&gt;1,K:K="stroke",M:M="negative",#REF!=#REF!)),IF(W616&lt;&gt;0,"",1),"")</f>
        <v>#REF!</v>
      </c>
      <c r="V616" s="1" t="e">
        <f aca="false">IF(R616="","",(SUM(S616:U616)+W616))</f>
        <v>#REF!</v>
      </c>
      <c r="W616" s="1" t="e">
        <f aca="false">IF(#REF!&lt;&gt;#REF!,COUNTIFS($K$112:$K$1378,"up",#REF!,#REF!),"")</f>
        <v>#REF!</v>
      </c>
      <c r="X616" s="1" t="e">
        <f aca="false">IF(#REF!&lt;&gt;#REF!,COUNTIFS($K$112:$K$1378,"SRS",#REF!,#REF!),"")</f>
        <v>#REF!</v>
      </c>
      <c r="Y616" s="1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.75" hidden="false" customHeight="false" outlineLevel="0" collapsed="false">
      <c r="A617" s="1" t="n">
        <f aca="false">I617+(H617*60)+(G617*3600)</f>
        <v>73715</v>
      </c>
      <c r="B617" s="2" t="str">
        <f aca="false">CONCATENATE(D617,E617,F617,G617,H617,I617)</f>
        <v>20171114202835</v>
      </c>
      <c r="C617" s="1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1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1" t="e">
        <f aca="false">IF(#REF!=#REF!,IF(K617="Stroke",IF(K618="Stroke",IF(#REF!=#REF!,IF(Q617=Q618,IF((J618-J617)&lt;0,1000+J618-J617-O617,J618-J617-O617),""),""),""),""),"")</f>
        <v>#REF!</v>
      </c>
      <c r="Q617" s="1"/>
      <c r="R617" s="1" t="e">
        <f aca="false">IF(#REF!&lt;&gt;#REF!,COUNTIFS($K$112:$K$1378,$K$112,#REF!,#REF!),"")</f>
        <v>#REF!</v>
      </c>
      <c r="S617" s="1" t="e">
        <f aca="false">IF(AND(#REF!&lt;&gt;#REF!,#REF!=#REF!,M617="positive",M618="negative"),1,"")</f>
        <v>#REF!</v>
      </c>
      <c r="T617" s="1" t="e">
        <f aca="false">IF(AND(#REF!=#REF!,K:K="stroke",M:M="positive",S617&lt;&gt;"1"),1,"")</f>
        <v>#REF!</v>
      </c>
      <c r="U617" s="1" t="e">
        <f aca="false">IF((AND(R617&lt;&gt;"",W617&lt;&gt;1,K:K="stroke",M:M="negative",#REF!=#REF!)),IF(W617&lt;&gt;0,"",1),"")</f>
        <v>#REF!</v>
      </c>
      <c r="V617" s="1" t="e">
        <f aca="false">IF(R617="","",(SUM(S617:U617)+W617))</f>
        <v>#REF!</v>
      </c>
      <c r="W617" s="1" t="e">
        <f aca="false">IF(#REF!&lt;&gt;#REF!,COUNTIFS($K$112:$K$1378,"up",#REF!,#REF!),"")</f>
        <v>#REF!</v>
      </c>
      <c r="X617" s="1" t="e">
        <f aca="false">IF(#REF!&lt;&gt;#REF!,COUNTIFS($K$112:$K$1378,"SRS",#REF!,#REF!),"")</f>
        <v>#REF!</v>
      </c>
      <c r="Y617" s="1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.75" hidden="false" customHeight="false" outlineLevel="0" collapsed="false">
      <c r="A618" s="1" t="n">
        <f aca="false">I618+(H618*60)+(G618*3600)</f>
        <v>73715</v>
      </c>
      <c r="B618" s="2" t="str">
        <f aca="false">CONCATENATE(D618,E618,F618,G618,H618,I618)</f>
        <v>20171114202835</v>
      </c>
      <c r="C618" s="1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1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1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1" t="e">
        <f aca="false">IF(#REF!&lt;&gt;#REF!,COUNTIFS($K$112:$K$1378,$K$112,#REF!,#REF!),"")</f>
        <v>#REF!</v>
      </c>
      <c r="S618" s="1" t="e">
        <f aca="false">IF(AND(#REF!&lt;&gt;#REF!,#REF!=#REF!,M618="positive",M619="negative"),1,"")</f>
        <v>#REF!</v>
      </c>
      <c r="T618" s="1" t="e">
        <f aca="false">IF(AND(#REF!=#REF!,K:K="stroke",M:M="positive",S618&lt;&gt;"1"),1,"")</f>
        <v>#REF!</v>
      </c>
      <c r="U618" s="1" t="e">
        <f aca="false">IF((AND(R618&lt;&gt;"",W618&lt;&gt;1,K:K="stroke",M:M="negative",#REF!=#REF!)),IF(W618&lt;&gt;0,"",1),"")</f>
        <v>#REF!</v>
      </c>
      <c r="V618" s="1" t="e">
        <f aca="false">IF(R618="","",(SUM(S618:U618)+W618))</f>
        <v>#REF!</v>
      </c>
      <c r="W618" s="1" t="e">
        <f aca="false">IF(#REF!&lt;&gt;#REF!,COUNTIFS($K$112:$K$1378,"up",#REF!,#REF!),"")</f>
        <v>#REF!</v>
      </c>
      <c r="X618" s="1" t="e">
        <f aca="false">IF(#REF!&lt;&gt;#REF!,COUNTIFS($K$112:$K$1378,"SRS",#REF!,#REF!),"")</f>
        <v>#REF!</v>
      </c>
      <c r="Y618" s="1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.7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55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.75" hidden="false" customHeight="false" outlineLevel="0" collapsed="false">
      <c r="A620" s="1" t="n">
        <f aca="false">I620+(H620*60)+(G620*3600)</f>
        <v>52876</v>
      </c>
      <c r="B620" s="2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1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1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1" t="e">
        <f aca="false">IF(#REF!&lt;&gt;#REF!,COUNTIFS($K$112:$K$1378,$K$112,#REF!,#REF!),"")</f>
        <v>#REF!</v>
      </c>
      <c r="S620" s="1" t="e">
        <f aca="false">IF(AND(#REF!&lt;&gt;#REF!,#REF!=#REF!,M620="positive",M621="negative"),1,"")</f>
        <v>#REF!</v>
      </c>
      <c r="T620" s="1" t="e">
        <f aca="false">IF(AND(#REF!=#REF!,K:K="stroke",M:M="positive",S620&lt;&gt;"1"),1,"")</f>
        <v>#REF!</v>
      </c>
      <c r="U620" s="1" t="e">
        <f aca="false">IF((AND(R620&lt;&gt;"",W620&lt;&gt;1,K:K="stroke",M:M="negative",#REF!=#REF!)),IF(W620&lt;&gt;0,"",1),"")</f>
        <v>#REF!</v>
      </c>
      <c r="V620" s="1" t="e">
        <f aca="false">IF(R620="","",(SUM(S620:U620)+W620))</f>
        <v>#REF!</v>
      </c>
      <c r="W620" s="1" t="e">
        <f aca="false">IF(#REF!&lt;&gt;#REF!,COUNTIFS($K$112:$K$1378,"up",#REF!,#REF!),"")</f>
        <v>#REF!</v>
      </c>
      <c r="X620" s="1" t="e">
        <f aca="false">IF(#REF!&lt;&gt;#REF!,COUNTIFS($K$112:$K$1378,"SRS",#REF!,#REF!),"")</f>
        <v>#REF!</v>
      </c>
      <c r="Y620" s="1" t="e">
        <f aca="false">IF(R620&lt;&gt;"",IF(R620=1,"",COUNTIFS($O$112:$O$1378,"&gt;40",#REF!,#REF!)),"")</f>
        <v>#REF!</v>
      </c>
    </row>
    <row r="621" customFormat="false" ht="15.75" hidden="false" customHeight="false" outlineLevel="0" collapsed="false">
      <c r="A621" s="1" t="n">
        <f aca="false">I621+(H621*60)+(G621*3600)</f>
        <v>52876</v>
      </c>
      <c r="B621" s="2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1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1" t="e">
        <f aca="false">IF(#REF!=#REF!,IF(K621="Stroke",IF(K622="Stroke",IF(#REF!=#REF!,IF(Q621=Q622,IF((J622-J621)&lt;0,1000+J622-J621-O621,J622-J621-O621),""),""),""),""),"")</f>
        <v>#REF!</v>
      </c>
      <c r="R621" s="1" t="e">
        <f aca="false">IF(#REF!&lt;&gt;#REF!,COUNTIFS($K$112:$K$1378,$K$112,#REF!,#REF!),"")</f>
        <v>#REF!</v>
      </c>
      <c r="S621" s="1" t="e">
        <f aca="false">IF(AND(#REF!&lt;&gt;#REF!,#REF!=#REF!,M621="positive",M622="negative"),1,"")</f>
        <v>#REF!</v>
      </c>
      <c r="T621" s="1" t="e">
        <f aca="false">IF(AND(#REF!=#REF!,K:K="stroke",M:M="positive",S621&lt;&gt;"1"),1,"")</f>
        <v>#REF!</v>
      </c>
      <c r="U621" s="1" t="e">
        <f aca="false">IF((AND(R621&lt;&gt;"",W621&lt;&gt;1,K:K="stroke",M:M="negative",#REF!=#REF!)),IF(W621&lt;&gt;0,"",1),"")</f>
        <v>#REF!</v>
      </c>
      <c r="V621" s="1" t="e">
        <f aca="false">IF(R621="","",(SUM(S621:U621)+W621))</f>
        <v>#REF!</v>
      </c>
      <c r="W621" s="1" t="e">
        <f aca="false">IF(#REF!&lt;&gt;#REF!,COUNTIFS($K$112:$K$1378,"up",#REF!,#REF!),"")</f>
        <v>#REF!</v>
      </c>
      <c r="X621" s="1" t="e">
        <f aca="false">IF(#REF!&lt;&gt;#REF!,COUNTIFS($K$112:$K$1378,"SRS",#REF!,#REF!),"")</f>
        <v>#REF!</v>
      </c>
      <c r="Y621" s="1" t="e">
        <f aca="false">IF(R621&lt;&gt;"",IF(R621=1,"",COUNTIFS($O$112:$O$1378,"&gt;40",#REF!,#REF!)),"")</f>
        <v>#REF!</v>
      </c>
    </row>
    <row r="622" customFormat="false" ht="15.75" hidden="false" customHeight="false" outlineLevel="0" collapsed="false">
      <c r="A622" s="1" t="n">
        <f aca="false">I622+(H622*60)+(G622*3600)</f>
        <v>52876</v>
      </c>
      <c r="B622" s="2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1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1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1" t="e">
        <f aca="false">IF(#REF!&lt;&gt;#REF!,COUNTIFS($K$112:$K$1378,$K$112,#REF!,#REF!),"")</f>
        <v>#REF!</v>
      </c>
      <c r="S622" s="1" t="e">
        <f aca="false">IF(AND(#REF!&lt;&gt;#REF!,#REF!=#REF!,M622="positive",M623="negative"),1,"")</f>
        <v>#REF!</v>
      </c>
      <c r="T622" s="1" t="e">
        <f aca="false">IF(AND(#REF!=#REF!,K:K="stroke",M:M="positive",S622&lt;&gt;"1"),1,"")</f>
        <v>#REF!</v>
      </c>
      <c r="U622" s="1" t="e">
        <f aca="false">IF((AND(R622&lt;&gt;"",W622&lt;&gt;1,K:K="stroke",M:M="negative",#REF!=#REF!)),IF(W622&lt;&gt;0,"",1),"")</f>
        <v>#REF!</v>
      </c>
      <c r="V622" s="1" t="e">
        <f aca="false">IF(R622="","",(SUM(S622:U622)+W622))</f>
        <v>#REF!</v>
      </c>
      <c r="W622" s="1" t="e">
        <f aca="false">IF(#REF!&lt;&gt;#REF!,COUNTIFS($K$112:$K$1378,"up",#REF!,#REF!),"")</f>
        <v>#REF!</v>
      </c>
      <c r="X622" s="1" t="e">
        <f aca="false">IF(#REF!&lt;&gt;#REF!,COUNTIFS($K$112:$K$1378,"SRS",#REF!,#REF!),"")</f>
        <v>#REF!</v>
      </c>
      <c r="Y622" s="1" t="e">
        <f aca="false">IF(R622&lt;&gt;"",IF(R622=1,"",COUNTIFS($O$112:$O$1378,"&gt;40",#REF!,#REF!)),"")</f>
        <v>#REF!</v>
      </c>
      <c r="Z622" s="1" t="s">
        <v>56</v>
      </c>
    </row>
    <row r="623" customFormat="false" ht="15.75" hidden="false" customHeight="false" outlineLevel="0" collapsed="false">
      <c r="A623" s="1" t="n">
        <f aca="false">I623+(H623*60)+(G623*3600)</f>
        <v>52876</v>
      </c>
      <c r="B623" s="2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1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1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1" t="e">
        <f aca="false">IF(#REF!&lt;&gt;#REF!,COUNTIFS($K$112:$K$1378,$K$112,#REF!,#REF!),"")</f>
        <v>#REF!</v>
      </c>
      <c r="S623" s="1" t="e">
        <f aca="false">IF(AND(#REF!&lt;&gt;#REF!,#REF!=#REF!,M623="positive",M624="negative"),1,"")</f>
        <v>#REF!</v>
      </c>
      <c r="T623" s="1" t="e">
        <f aca="false">IF(AND(#REF!=#REF!,K:K="stroke",M:M="positive",S623&lt;&gt;"1"),1,"")</f>
        <v>#REF!</v>
      </c>
      <c r="U623" s="1" t="e">
        <f aca="false">IF((AND(R623&lt;&gt;"",W623&lt;&gt;1,K:K="stroke",M:M="negative",#REF!=#REF!)),IF(W623&lt;&gt;0,"",1),"")</f>
        <v>#REF!</v>
      </c>
      <c r="V623" s="1" t="e">
        <f aca="false">IF(R623="","",(SUM(S623:U623)+W623))</f>
        <v>#REF!</v>
      </c>
      <c r="W623" s="1" t="e">
        <f aca="false">IF(#REF!&lt;&gt;#REF!,COUNTIFS($K$112:$K$1378,"up",#REF!,#REF!),"")</f>
        <v>#REF!</v>
      </c>
      <c r="X623" s="1" t="e">
        <f aca="false">IF(#REF!&lt;&gt;#REF!,COUNTIFS($K$112:$K$1378,"SRS",#REF!,#REF!),"")</f>
        <v>#REF!</v>
      </c>
      <c r="Y623" s="1" t="e">
        <f aca="false">IF(R623&lt;&gt;"",IF(R623=1,"",COUNTIFS($O$112:$O$1378,"&gt;40",#REF!,#REF!)),"")</f>
        <v>#REF!</v>
      </c>
    </row>
    <row r="624" customFormat="false" ht="15.75" hidden="false" customHeight="false" outlineLevel="0" collapsed="false">
      <c r="A624" s="1" t="n">
        <f aca="false">I624+(H624*60)+(G624*3600)</f>
        <v>52876</v>
      </c>
      <c r="B624" s="2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1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1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1" t="e">
        <f aca="false">IF(#REF!&lt;&gt;#REF!,COUNTIFS($K$112:$K$1378,$K$112,#REF!,#REF!),"")</f>
        <v>#REF!</v>
      </c>
      <c r="S624" s="1" t="e">
        <f aca="false">IF(AND(#REF!&lt;&gt;#REF!,#REF!=#REF!,M624="positive",M625="negative"),1,"")</f>
        <v>#REF!</v>
      </c>
      <c r="T624" s="1" t="e">
        <f aca="false">IF(AND(#REF!=#REF!,K:K="stroke",M:M="positive",S624&lt;&gt;"1"),1,"")</f>
        <v>#REF!</v>
      </c>
      <c r="U624" s="1" t="e">
        <f aca="false">IF((AND(R624&lt;&gt;"",W624&lt;&gt;1,K:K="stroke",M:M="negative",#REF!=#REF!)),IF(W624&lt;&gt;0,"",1),"")</f>
        <v>#REF!</v>
      </c>
      <c r="V624" s="1" t="e">
        <f aca="false">IF(R624="","",(SUM(S624:U624)+W624))</f>
        <v>#REF!</v>
      </c>
      <c r="W624" s="1" t="e">
        <f aca="false">IF(#REF!&lt;&gt;#REF!,COUNTIFS($K$112:$K$1378,"up",#REF!,#REF!),"")</f>
        <v>#REF!</v>
      </c>
      <c r="X624" s="1" t="e">
        <f aca="false">IF(#REF!&lt;&gt;#REF!,COUNTIFS($K$112:$K$1378,"SRS",#REF!,#REF!),"")</f>
        <v>#REF!</v>
      </c>
      <c r="Y624" s="1" t="e">
        <f aca="false">IF(R624&lt;&gt;"",IF(R624=1,"",COUNTIFS($O$112:$O$1378,"&gt;40",#REF!,#REF!)),"")</f>
        <v>#REF!</v>
      </c>
    </row>
    <row r="625" customFormat="false" ht="15.75" hidden="false" customHeight="false" outlineLevel="0" collapsed="false">
      <c r="A625" s="1" t="n">
        <f aca="false">I625+(H625*60)+(G625*3600)</f>
        <v>52876</v>
      </c>
      <c r="B625" s="2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1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1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1" t="e">
        <f aca="false">IF(#REF!&lt;&gt;#REF!,COUNTIFS($K$112:$K$1378,$K$112,#REF!,#REF!),"")</f>
        <v>#REF!</v>
      </c>
      <c r="S625" s="1" t="e">
        <f aca="false">IF(AND(#REF!&lt;&gt;#REF!,#REF!=#REF!,M625="positive",M626="negative"),1,"")</f>
        <v>#REF!</v>
      </c>
      <c r="T625" s="1" t="e">
        <f aca="false">IF(AND(#REF!=#REF!,K:K="stroke",M:M="positive",S625&lt;&gt;"1"),1,"")</f>
        <v>#REF!</v>
      </c>
      <c r="U625" s="1" t="e">
        <f aca="false">IF((AND(R625&lt;&gt;"",W625&lt;&gt;1,K:K="stroke",M:M="negative",#REF!=#REF!)),IF(W625&lt;&gt;0,"",1),"")</f>
        <v>#REF!</v>
      </c>
      <c r="V625" s="1" t="e">
        <f aca="false">IF(R625="","",(SUM(S625:U625)+W625))</f>
        <v>#REF!</v>
      </c>
      <c r="W625" s="1" t="e">
        <f aca="false">IF(#REF!&lt;&gt;#REF!,COUNTIFS($K$112:$K$1378,"up",#REF!,#REF!),"")</f>
        <v>#REF!</v>
      </c>
      <c r="X625" s="1" t="e">
        <f aca="false">IF(#REF!&lt;&gt;#REF!,COUNTIFS($K$112:$K$1378,"SRS",#REF!,#REF!),"")</f>
        <v>#REF!</v>
      </c>
      <c r="Y625" s="1" t="e">
        <f aca="false">IF(R625&lt;&gt;"",IF(R625=1,"",COUNTIFS($O$112:$O$1378,"&gt;40",#REF!,#REF!)),"")</f>
        <v>#REF!</v>
      </c>
    </row>
    <row r="626" s="5" customFormat="true" ht="15.75" hidden="false" customHeight="false" outlineLevel="0" collapsed="false">
      <c r="A626" s="1" t="n">
        <f aca="false">I626+(H626*60)+(G626*3600)</f>
        <v>52876</v>
      </c>
      <c r="B626" s="2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1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1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1" t="e">
        <f aca="false">IF(#REF!&lt;&gt;#REF!,COUNTIFS($K$112:$K$1378,$K$112,#REF!,#REF!),"")</f>
        <v>#REF!</v>
      </c>
      <c r="S626" s="1" t="e">
        <f aca="false">IF(AND(#REF!&lt;&gt;#REF!,#REF!=#REF!,M626="positive",M627="negative"),1,"")</f>
        <v>#REF!</v>
      </c>
      <c r="T626" s="1" t="e">
        <f aca="false">IF(AND(#REF!=#REF!,K:K="stroke",M:M="positive",S626&lt;&gt;"1"),1,"")</f>
        <v>#REF!</v>
      </c>
      <c r="U626" s="1" t="e">
        <f aca="false">IF((AND(R626&lt;&gt;"",W626&lt;&gt;1,K:K="stroke",M:M="negative",#REF!=#REF!)),IF(W626&lt;&gt;0,"",1),"")</f>
        <v>#REF!</v>
      </c>
      <c r="V626" s="1" t="e">
        <f aca="false">IF(R626="","",(SUM(S626:U626)+W626))</f>
        <v>#REF!</v>
      </c>
      <c r="W626" s="1" t="e">
        <f aca="false">IF(#REF!&lt;&gt;#REF!,COUNTIFS($K$112:$K$1378,"up",#REF!,#REF!),"")</f>
        <v>#REF!</v>
      </c>
      <c r="X626" s="1" t="e">
        <f aca="false">IF(#REF!&lt;&gt;#REF!,COUNTIFS($K$112:$K$1378,"SRS",#REF!,#REF!),"")</f>
        <v>#REF!</v>
      </c>
      <c r="Y626" s="1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.7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56</v>
      </c>
    </row>
    <row r="628" s="11" customFormat="true" ht="15.7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57</v>
      </c>
      <c r="AA628" s="5"/>
      <c r="AB628" s="5"/>
      <c r="AC628" s="5"/>
      <c r="AD628" s="5"/>
      <c r="AE628" s="5"/>
      <c r="AF628" s="5"/>
      <c r="AG628" s="5"/>
      <c r="AH628" s="5"/>
    </row>
    <row r="629" s="11" customFormat="true" ht="15.7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1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1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1" t="e">
        <f aca="false">IF(#REF!&lt;&gt;#REF!,COUNTIFS($K$112:$K$1378,$K$112,#REF!,#REF!),"")</f>
        <v>#REF!</v>
      </c>
      <c r="S629" s="1" t="e">
        <f aca="false">IF(AND(#REF!&lt;&gt;#REF!,#REF!=#REF!,M629="positive",M630="negative"),1,"")</f>
        <v>#REF!</v>
      </c>
      <c r="T629" s="1" t="e">
        <f aca="false">IF(AND(#REF!=#REF!,K:K="stroke",M:M="positive",S629&lt;&gt;"1"),1,"")</f>
        <v>#REF!</v>
      </c>
      <c r="U629" s="1" t="e">
        <f aca="false">IF((AND(R629&lt;&gt;"",W629&lt;&gt;1,K:K="stroke",M:M="negative",#REF!=#REF!)),IF(W629&lt;&gt;0,"",1),"")</f>
        <v>#REF!</v>
      </c>
      <c r="V629" s="1" t="e">
        <f aca="false">IF(R629="","",(SUM(S629:U629)+W629))</f>
        <v>#REF!</v>
      </c>
      <c r="W629" s="1" t="e">
        <f aca="false">IF(#REF!&lt;&gt;#REF!,COUNTIFS($K$112:$K$1378,"up",#REF!,#REF!),"")</f>
        <v>#REF!</v>
      </c>
      <c r="X629" s="1" t="e">
        <f aca="false">IF(#REF!&lt;&gt;#REF!,COUNTIFS($K$112:$K$1378,"SRS",#REF!,#REF!),"")</f>
        <v>#REF!</v>
      </c>
      <c r="Y629" s="1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1" customFormat="true" ht="15.7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1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1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1" t="e">
        <f aca="false">IF(#REF!&lt;&gt;#REF!,COUNTIFS($K$112:$K$1378,$K$112,#REF!,#REF!),"")</f>
        <v>#REF!</v>
      </c>
      <c r="S630" s="1" t="e">
        <f aca="false">IF(AND(#REF!&lt;&gt;#REF!,#REF!=#REF!,M630="positive",M631="negative"),1,"")</f>
        <v>#REF!</v>
      </c>
      <c r="T630" s="1" t="e">
        <f aca="false">IF(AND(#REF!=#REF!,K:K="stroke",M:M="positive",S630&lt;&gt;"1"),1,"")</f>
        <v>#REF!</v>
      </c>
      <c r="U630" s="1" t="e">
        <f aca="false">IF((AND(R630&lt;&gt;"",W630&lt;&gt;1,K:K="stroke",M:M="negative",#REF!=#REF!)),IF(W630&lt;&gt;0,"",1),"")</f>
        <v>#REF!</v>
      </c>
      <c r="V630" s="1" t="e">
        <f aca="false">IF(R630="","",(SUM(S630:U630)+W630))</f>
        <v>#REF!</v>
      </c>
      <c r="W630" s="1" t="e">
        <f aca="false">IF(#REF!&lt;&gt;#REF!,COUNTIFS($K$112:$K$1378,"up",#REF!,#REF!),"")</f>
        <v>#REF!</v>
      </c>
      <c r="X630" s="1" t="e">
        <f aca="false">IF(#REF!&lt;&gt;#REF!,COUNTIFS($K$112:$K$1378,"SRS",#REF!,#REF!),"")</f>
        <v>#REF!</v>
      </c>
      <c r="Y630" s="1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1" customFormat="true" ht="15.7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1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1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1" t="e">
        <f aca="false">IF(#REF!&lt;&gt;#REF!,COUNTIFS($K$112:$K$1378,$K$112,#REF!,#REF!),"")</f>
        <v>#REF!</v>
      </c>
      <c r="S631" s="1" t="e">
        <f aca="false">IF(AND(#REF!&lt;&gt;#REF!,#REF!=#REF!,M631="positive",M632="negative"),1,"")</f>
        <v>#REF!</v>
      </c>
      <c r="T631" s="1" t="e">
        <f aca="false">IF(AND(#REF!=#REF!,K:K="stroke",M:M="positive",S631&lt;&gt;"1"),1,"")</f>
        <v>#REF!</v>
      </c>
      <c r="U631" s="1" t="e">
        <f aca="false">IF((AND(R631&lt;&gt;"",W631&lt;&gt;1,K:K="stroke",M:M="negative",#REF!=#REF!)),IF(W631&lt;&gt;0,"",1),"")</f>
        <v>#REF!</v>
      </c>
      <c r="V631" s="1" t="e">
        <f aca="false">IF(R631="","",(SUM(S631:U631)+W631))</f>
        <v>#REF!</v>
      </c>
      <c r="W631" s="1" t="e">
        <f aca="false">IF(#REF!&lt;&gt;#REF!,COUNTIFS($K$112:$K$1378,"up",#REF!,#REF!),"")</f>
        <v>#REF!</v>
      </c>
      <c r="X631" s="1" t="e">
        <f aca="false">IF(#REF!&lt;&gt;#REF!,COUNTIFS($K$112:$K$1378,"SRS",#REF!,#REF!),"")</f>
        <v>#REF!</v>
      </c>
      <c r="Y631" s="1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1" customFormat="true" ht="15.7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1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1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1" t="e">
        <f aca="false">IF(#REF!&lt;&gt;#REF!,COUNTIFS($K$112:$K$1378,$K$112,#REF!,#REF!),"")</f>
        <v>#REF!</v>
      </c>
      <c r="S632" s="1" t="e">
        <f aca="false">IF(AND(#REF!&lt;&gt;#REF!,#REF!=#REF!,M632="positive",M633="negative"),1,"")</f>
        <v>#REF!</v>
      </c>
      <c r="T632" s="1" t="e">
        <f aca="false">IF(AND(#REF!=#REF!,K:K="stroke",M:M="positive",S632&lt;&gt;"1"),1,"")</f>
        <v>#REF!</v>
      </c>
      <c r="U632" s="1" t="e">
        <f aca="false">IF((AND(R632&lt;&gt;"",W632&lt;&gt;1,K:K="stroke",M:M="negative",#REF!=#REF!)),IF(W632&lt;&gt;0,"",1),"")</f>
        <v>#REF!</v>
      </c>
      <c r="V632" s="1" t="e">
        <f aca="false">IF(R632="","",(SUM(S632:U632)+W632))</f>
        <v>#REF!</v>
      </c>
      <c r="W632" s="1" t="e">
        <f aca="false">IF(#REF!&lt;&gt;#REF!,COUNTIFS($K$112:$K$1378,"up",#REF!,#REF!),"")</f>
        <v>#REF!</v>
      </c>
      <c r="X632" s="1" t="e">
        <f aca="false">IF(#REF!&lt;&gt;#REF!,COUNTIFS($K$112:$K$1378,"SRS",#REF!,#REF!),"")</f>
        <v>#REF!</v>
      </c>
      <c r="Y632" s="1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1" customFormat="true" ht="15.7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1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1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1" t="e">
        <f aca="false">IF(#REF!&lt;&gt;#REF!,COUNTIFS($K$112:$K$1378,$K$112,#REF!,#REF!),"")</f>
        <v>#REF!</v>
      </c>
      <c r="S633" s="1" t="e">
        <f aca="false">IF(AND(#REF!&lt;&gt;#REF!,#REF!=#REF!,M633="positive",M634="negative"),1,"")</f>
        <v>#REF!</v>
      </c>
      <c r="T633" s="1" t="e">
        <f aca="false">IF(AND(#REF!=#REF!,K:K="stroke",M:M="positive",S633&lt;&gt;"1"),1,"")</f>
        <v>#REF!</v>
      </c>
      <c r="U633" s="1" t="e">
        <f aca="false">IF((AND(R633&lt;&gt;"",W633&lt;&gt;1,K:K="stroke",M:M="negative",#REF!=#REF!)),IF(W633&lt;&gt;0,"",1),"")</f>
        <v>#REF!</v>
      </c>
      <c r="V633" s="1" t="e">
        <f aca="false">IF(R633="","",(SUM(S633:U633)+W633))</f>
        <v>#REF!</v>
      </c>
      <c r="W633" s="1" t="e">
        <f aca="false">IF(#REF!&lt;&gt;#REF!,COUNTIFS($K$112:$K$1378,"up",#REF!,#REF!),"")</f>
        <v>#REF!</v>
      </c>
      <c r="X633" s="1" t="e">
        <f aca="false">IF(#REF!&lt;&gt;#REF!,COUNTIFS($K$112:$K$1378,"SRS",#REF!,#REF!),"")</f>
        <v>#REF!</v>
      </c>
      <c r="Y633" s="1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.7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1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1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1" t="e">
        <f aca="false">IF(#REF!&lt;&gt;#REF!,COUNTIFS($K$112:$K$1378,$K$112,#REF!,#REF!),"")</f>
        <v>#REF!</v>
      </c>
      <c r="S634" s="1" t="e">
        <f aca="false">IF(AND(#REF!&lt;&gt;#REF!,#REF!=#REF!,M634="positive",M635="negative"),1,"")</f>
        <v>#REF!</v>
      </c>
      <c r="T634" s="1" t="e">
        <f aca="false">IF(AND(#REF!=#REF!,K:K="stroke",M:M="positive",S634&lt;&gt;"1"),1,"")</f>
        <v>#REF!</v>
      </c>
      <c r="U634" s="1" t="e">
        <f aca="false">IF((AND(R634&lt;&gt;"",W634&lt;&gt;1,K:K="stroke",M:M="negative",#REF!=#REF!)),IF(W634&lt;&gt;0,"",1),"")</f>
        <v>#REF!</v>
      </c>
      <c r="V634" s="1" t="e">
        <f aca="false">IF(R634="","",(SUM(S634:U634)+W634))</f>
        <v>#REF!</v>
      </c>
      <c r="W634" s="1" t="e">
        <f aca="false">IF(#REF!&lt;&gt;#REF!,COUNTIFS($K$112:$K$1378,"up",#REF!,#REF!),"")</f>
        <v>#REF!</v>
      </c>
      <c r="X634" s="1" t="e">
        <f aca="false">IF(#REF!&lt;&gt;#REF!,COUNTIFS($K$112:$K$1378,"SRS",#REF!,#REF!),"")</f>
        <v>#REF!</v>
      </c>
      <c r="Y634" s="1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.7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1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1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1" t="e">
        <f aca="false">IF(#REF!&lt;&gt;#REF!,COUNTIFS($K$112:$K$1378,$K$112,#REF!,#REF!),"")</f>
        <v>#REF!</v>
      </c>
      <c r="S635" s="1" t="e">
        <f aca="false">IF(AND(#REF!&lt;&gt;#REF!,#REF!=#REF!,M635="positive",M636="negative"),1,"")</f>
        <v>#REF!</v>
      </c>
      <c r="T635" s="1" t="e">
        <f aca="false">IF(AND(#REF!=#REF!,K:K="stroke",M:M="positive",S635&lt;&gt;"1"),1,"")</f>
        <v>#REF!</v>
      </c>
      <c r="U635" s="1" t="e">
        <f aca="false">IF((AND(R635&lt;&gt;"",W635&lt;&gt;1,K:K="stroke",M:M="negative",#REF!=#REF!)),IF(W635&lt;&gt;0,"",1),"")</f>
        <v>#REF!</v>
      </c>
      <c r="V635" s="1" t="e">
        <f aca="false">IF(R635="","",(SUM(S635:U635)+W635))</f>
        <v>#REF!</v>
      </c>
      <c r="W635" s="1" t="e">
        <f aca="false">IF(#REF!&lt;&gt;#REF!,COUNTIFS($K$112:$K$1378,"up",#REF!,#REF!),"")</f>
        <v>#REF!</v>
      </c>
      <c r="X635" s="1" t="e">
        <f aca="false">IF(#REF!&lt;&gt;#REF!,COUNTIFS($K$112:$K$1378,"SRS",#REF!,#REF!),"")</f>
        <v>#REF!</v>
      </c>
      <c r="Y635" s="1" t="e">
        <f aca="false">IF(R635&lt;&gt;"",IF(R635=1,"",COUNTIFS($O$112:$O$1378,"&gt;40",#REF!,#REF!)),"")</f>
        <v>#REF!</v>
      </c>
    </row>
    <row r="636" customFormat="false" ht="15.7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1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1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1" t="e">
        <f aca="false">IF(#REF!&lt;&gt;#REF!,COUNTIFS($K$112:$K$1378,$K$112,#REF!,#REF!),"")</f>
        <v>#REF!</v>
      </c>
      <c r="S636" s="1" t="e">
        <f aca="false">IF(AND(#REF!&lt;&gt;#REF!,#REF!=#REF!,M636="positive",M637="negative"),1,"")</f>
        <v>#REF!</v>
      </c>
      <c r="T636" s="1" t="e">
        <f aca="false">IF(AND(#REF!=#REF!,K:K="stroke",M:M="positive",S636&lt;&gt;"1"),1,"")</f>
        <v>#REF!</v>
      </c>
      <c r="U636" s="1" t="e">
        <f aca="false">IF((AND(R636&lt;&gt;"",W636&lt;&gt;1,K:K="stroke",M:M="negative",#REF!=#REF!)),IF(W636&lt;&gt;0,"",1),"")</f>
        <v>#REF!</v>
      </c>
      <c r="V636" s="1" t="e">
        <f aca="false">IF(R636="","",(SUM(S636:U636)+W636))</f>
        <v>#REF!</v>
      </c>
      <c r="W636" s="1" t="e">
        <f aca="false">IF(#REF!&lt;&gt;#REF!,COUNTIFS($K$112:$K$1378,"up",#REF!,#REF!),"")</f>
        <v>#REF!</v>
      </c>
      <c r="X636" s="1" t="e">
        <f aca="false">IF(#REF!&lt;&gt;#REF!,COUNTIFS($K$112:$K$1378,"SRS",#REF!,#REF!),"")</f>
        <v>#REF!</v>
      </c>
      <c r="Y636" s="1" t="e">
        <f aca="false">IF(R636&lt;&gt;"",IF(R636=1,"",COUNTIFS($O$112:$O$1378,"&gt;40",#REF!,#REF!)),"")</f>
        <v>#REF!</v>
      </c>
    </row>
    <row r="637" customFormat="false" ht="15.7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58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.7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.75" hidden="false" customHeight="false" outlineLevel="0" collapsed="false">
      <c r="A639" s="11" t="n">
        <f aca="false">I639+(H639*60)+(G639*3600)</f>
        <v>61243</v>
      </c>
      <c r="B639" s="16" t="str">
        <f aca="false">CONCATENATE(D639,E639,F639,G639,H639,I639)</f>
        <v>2017112417043</v>
      </c>
      <c r="C639" s="11" t="str">
        <f aca="false">CONCATENATE(D639,E639,F639)</f>
        <v>20171124</v>
      </c>
      <c r="D639" s="11" t="n">
        <v>2017</v>
      </c>
      <c r="E639" s="11" t="n">
        <v>11</v>
      </c>
      <c r="F639" s="11" t="n">
        <v>24</v>
      </c>
      <c r="G639" s="11" t="n">
        <v>17</v>
      </c>
      <c r="H639" s="11" t="n">
        <v>0</v>
      </c>
      <c r="I639" s="11" t="n">
        <v>43</v>
      </c>
      <c r="J639" s="11" t="n">
        <v>461</v>
      </c>
      <c r="K639" s="11" t="s">
        <v>9</v>
      </c>
      <c r="L639" s="1" t="e">
        <f aca="false"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 t="n">
        <v>0</v>
      </c>
      <c r="P639" s="1" t="e">
        <f aca="false">IF(#REF!=#REF!,IF(K639="Stroke",IF(K640="Stroke",IF(#REF!=#REF!,IF(Q639=Q640,IF((J640-J639)&lt;0,1000+J640-J639-O639,J640-J639-O639),""),""),""),""),"")</f>
        <v>#REF!</v>
      </c>
      <c r="Q639" s="11"/>
      <c r="R639" s="1" t="e">
        <f aca="false">IF(#REF!&lt;&gt;#REF!,COUNTIFS($K$112:$K$1378,$K$112,#REF!,#REF!),"")</f>
        <v>#REF!</v>
      </c>
      <c r="S639" s="1" t="e">
        <f aca="false">IF(AND(#REF!&lt;&gt;#REF!,#REF!=#REF!,M639="positive",M640="negative"),1,"")</f>
        <v>#REF!</v>
      </c>
      <c r="T639" s="1" t="e">
        <f aca="false">IF(AND(#REF!=#REF!,K:K="stroke",M:M="positive",S639&lt;&gt;"1"),1,"")</f>
        <v>#REF!</v>
      </c>
      <c r="U639" s="1" t="e">
        <f aca="false">IF((AND(R639&lt;&gt;"",W639&lt;&gt;1,K:K="stroke",M:M="negative",#REF!=#REF!)),IF(W639&lt;&gt;0,"",1),"")</f>
        <v>#REF!</v>
      </c>
      <c r="V639" s="1" t="e">
        <f aca="false">IF(R639="","",(SUM(S639:U639)+W639))</f>
        <v>#REF!</v>
      </c>
      <c r="W639" s="1" t="e">
        <f aca="false">IF(#REF!&lt;&gt;#REF!,COUNTIFS($K$112:$K$1378,"up",#REF!,#REF!),"")</f>
        <v>#REF!</v>
      </c>
      <c r="X639" s="1" t="e">
        <f aca="false">IF(#REF!&lt;&gt;#REF!,COUNTIFS($K$112:$K$1378,"SRS",#REF!,#REF!),"")</f>
        <v>#REF!</v>
      </c>
      <c r="Y639" s="1" t="e">
        <f aca="false"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5.75" hidden="false" customHeight="false" outlineLevel="0" collapsed="false">
      <c r="A640" s="11" t="n">
        <f aca="false">I640+(H640*60)+(G640*3600)</f>
        <v>61243</v>
      </c>
      <c r="B640" s="16" t="str">
        <f aca="false">CONCATENATE(D640,E640,F640,G640,H640,I640)</f>
        <v>2017112417043</v>
      </c>
      <c r="C640" s="11" t="str">
        <f aca="false">CONCATENATE(D640,E640,F640)</f>
        <v>20171124</v>
      </c>
      <c r="D640" s="11" t="n">
        <v>2017</v>
      </c>
      <c r="E640" s="11" t="n">
        <v>11</v>
      </c>
      <c r="F640" s="11" t="n">
        <v>24</v>
      </c>
      <c r="G640" s="11" t="n">
        <v>17</v>
      </c>
      <c r="H640" s="11" t="n">
        <v>0</v>
      </c>
      <c r="I640" s="11" t="n">
        <v>43</v>
      </c>
      <c r="J640" s="11" t="n">
        <v>488</v>
      </c>
      <c r="K640" s="17" t="s">
        <v>21</v>
      </c>
      <c r="L640" s="1" t="e">
        <f aca="false"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 t="n">
        <v>0</v>
      </c>
      <c r="P640" s="1" t="e">
        <f aca="false">IF(#REF!=#REF!,IF(K640="Stroke",IF(K641="Stroke",IF(#REF!=#REF!,IF(Q640=Q641,IF((J641-J640)&lt;0,1000+J641-J640-O640,J641-J640-O640),""),""),""),""),"")</f>
        <v>#REF!</v>
      </c>
      <c r="Q640" s="11" t="n">
        <v>1</v>
      </c>
      <c r="R640" s="1" t="e">
        <f aca="false">IF(#REF!&lt;&gt;#REF!,COUNTIFS($K$112:$K$1378,$K$112,#REF!,#REF!),"")</f>
        <v>#REF!</v>
      </c>
      <c r="S640" s="1" t="e">
        <f aca="false">IF(AND(#REF!&lt;&gt;#REF!,#REF!=#REF!,M640="positive",M641="negative"),1,"")</f>
        <v>#REF!</v>
      </c>
      <c r="T640" s="1" t="e">
        <f aca="false">IF(AND(#REF!=#REF!,K:K="stroke",M:M="positive",S640&lt;&gt;"1"),1,"")</f>
        <v>#REF!</v>
      </c>
      <c r="U640" s="1" t="e">
        <f aca="false">IF((AND(R640&lt;&gt;"",W640&lt;&gt;1,K:K="stroke",M:M="negative",#REF!=#REF!)),IF(W640&lt;&gt;0,"",1),"")</f>
        <v>#REF!</v>
      </c>
      <c r="V640" s="1" t="e">
        <f aca="false">IF(R640="","",(SUM(S640:U640)+W640))</f>
        <v>#REF!</v>
      </c>
      <c r="W640" s="1" t="e">
        <f aca="false">IF(#REF!&lt;&gt;#REF!,COUNTIFS($K$112:$K$1378,"up",#REF!,#REF!),"")</f>
        <v>#REF!</v>
      </c>
      <c r="X640" s="1" t="e">
        <f aca="false">IF(#REF!&lt;&gt;#REF!,COUNTIFS($K$112:$K$1378,"SRS",#REF!,#REF!),"")</f>
        <v>#REF!</v>
      </c>
      <c r="Y640" s="1" t="e">
        <f aca="false"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5.75" hidden="false" customHeight="false" outlineLevel="0" collapsed="false">
      <c r="A641" s="11" t="n">
        <f aca="false">I641+(H641*60)+(G641*3600)</f>
        <v>61243</v>
      </c>
      <c r="B641" s="16" t="str">
        <f aca="false">CONCATENATE(D641,E641,F641,G641,H641,I641)</f>
        <v>2017112417043</v>
      </c>
      <c r="C641" s="11" t="str">
        <f aca="false">CONCATENATE(D641,E641,F641)</f>
        <v>20171124</v>
      </c>
      <c r="D641" s="11" t="n">
        <v>2017</v>
      </c>
      <c r="E641" s="11" t="n">
        <v>11</v>
      </c>
      <c r="F641" s="11" t="n">
        <v>24</v>
      </c>
      <c r="G641" s="11" t="n">
        <v>17</v>
      </c>
      <c r="H641" s="11" t="n">
        <v>0</v>
      </c>
      <c r="I641" s="11" t="n">
        <v>43</v>
      </c>
      <c r="J641" s="11" t="n">
        <v>500</v>
      </c>
      <c r="K641" s="17" t="s">
        <v>21</v>
      </c>
      <c r="L641" s="1" t="e">
        <f aca="false"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 t="n">
        <v>0</v>
      </c>
      <c r="P641" s="1" t="e">
        <f aca="false">IF(#REF!=#REF!,IF(K641="Stroke",IF(K642="Stroke",IF(#REF!=#REF!,IF(Q641=Q642,IF((J642-J641)&lt;0,1000+J642-J641-O641,J642-J641-O641),""),""),""),""),"")</f>
        <v>#REF!</v>
      </c>
      <c r="Q641" s="11" t="n">
        <v>1</v>
      </c>
      <c r="R641" s="1" t="e">
        <f aca="false">IF(#REF!&lt;&gt;#REF!,COUNTIFS($K$112:$K$1378,$K$112,#REF!,#REF!),"")</f>
        <v>#REF!</v>
      </c>
      <c r="S641" s="1" t="e">
        <f aca="false">IF(AND(#REF!&lt;&gt;#REF!,#REF!=#REF!,M641="positive",M642="negative"),1,"")</f>
        <v>#REF!</v>
      </c>
      <c r="T641" s="1" t="e">
        <f aca="false">IF(AND(#REF!=#REF!,K:K="stroke",M:M="positive",S641&lt;&gt;"1"),1,"")</f>
        <v>#REF!</v>
      </c>
      <c r="U641" s="1" t="e">
        <f aca="false">IF((AND(R641&lt;&gt;"",W641&lt;&gt;1,K:K="stroke",M:M="negative",#REF!=#REF!)),IF(W641&lt;&gt;0,"",1),"")</f>
        <v>#REF!</v>
      </c>
      <c r="V641" s="1" t="e">
        <f aca="false">IF(R641="","",(SUM(S641:U641)+W641))</f>
        <v>#REF!</v>
      </c>
      <c r="W641" s="1" t="e">
        <f aca="false">IF(#REF!&lt;&gt;#REF!,COUNTIFS($K$112:$K$1378,"up",#REF!,#REF!),"")</f>
        <v>#REF!</v>
      </c>
      <c r="X641" s="1" t="e">
        <f aca="false">IF(#REF!&lt;&gt;#REF!,COUNTIFS($K$112:$K$1378,"SRS",#REF!,#REF!),"")</f>
        <v>#REF!</v>
      </c>
      <c r="Y641" s="1" t="e">
        <f aca="false"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5.75" hidden="false" customHeight="false" outlineLevel="0" collapsed="false">
      <c r="A642" s="11" t="n">
        <f aca="false">I642+(H642*60)+(G642*3600)</f>
        <v>61243</v>
      </c>
      <c r="B642" s="16" t="str">
        <f aca="false">CONCATENATE(D642,E642,F642,G642,H642,I642)</f>
        <v>2017112417043</v>
      </c>
      <c r="C642" s="11" t="str">
        <f aca="false">CONCATENATE(D642,E642,F642)</f>
        <v>20171124</v>
      </c>
      <c r="D642" s="11" t="n">
        <v>2017</v>
      </c>
      <c r="E642" s="11" t="n">
        <v>11</v>
      </c>
      <c r="F642" s="11" t="n">
        <v>24</v>
      </c>
      <c r="G642" s="11" t="n">
        <v>17</v>
      </c>
      <c r="H642" s="11" t="n">
        <v>0</v>
      </c>
      <c r="I642" s="11" t="n">
        <v>43</v>
      </c>
      <c r="J642" s="11" t="n">
        <v>514</v>
      </c>
      <c r="K642" s="17" t="s">
        <v>21</v>
      </c>
      <c r="L642" s="1" t="e">
        <f aca="false"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 t="n">
        <v>0</v>
      </c>
      <c r="P642" s="1" t="e">
        <f aca="false">IF(#REF!=#REF!,IF(K642="Stroke",IF(K643="Stroke",IF(#REF!=#REF!,IF(Q642=Q643,IF((J643-J642)&lt;0,1000+J643-J642-O642,J643-J642-O642),""),""),""),""),"")</f>
        <v>#REF!</v>
      </c>
      <c r="Q642" s="11" t="n">
        <v>1</v>
      </c>
      <c r="R642" s="1" t="e">
        <f aca="false">IF(#REF!&lt;&gt;#REF!,COUNTIFS($K$112:$K$1378,$K$112,#REF!,#REF!),"")</f>
        <v>#REF!</v>
      </c>
      <c r="S642" s="1" t="e">
        <f aca="false">IF(AND(#REF!&lt;&gt;#REF!,#REF!=#REF!,M642="positive",M643="negative"),1,"")</f>
        <v>#REF!</v>
      </c>
      <c r="T642" s="1" t="e">
        <f aca="false">IF(AND(#REF!=#REF!,K:K="stroke",M:M="positive",S642&lt;&gt;"1"),1,"")</f>
        <v>#REF!</v>
      </c>
      <c r="U642" s="1" t="e">
        <f aca="false">IF((AND(R642&lt;&gt;"",W642&lt;&gt;1,K:K="stroke",M:M="negative",#REF!=#REF!)),IF(W642&lt;&gt;0,"",1),"")</f>
        <v>#REF!</v>
      </c>
      <c r="V642" s="1" t="e">
        <f aca="false">IF(R642="","",(SUM(S642:U642)+W642))</f>
        <v>#REF!</v>
      </c>
      <c r="W642" s="1" t="e">
        <f aca="false">IF(#REF!&lt;&gt;#REF!,COUNTIFS($K$112:$K$1378,"up",#REF!,#REF!),"")</f>
        <v>#REF!</v>
      </c>
      <c r="X642" s="1" t="e">
        <f aca="false">IF(#REF!&lt;&gt;#REF!,COUNTIFS($K$112:$K$1378,"SRS",#REF!,#REF!),"")</f>
        <v>#REF!</v>
      </c>
      <c r="Y642" s="1" t="e">
        <f aca="false"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5.75" hidden="false" customHeight="false" outlineLevel="0" collapsed="false">
      <c r="A643" s="11" t="n">
        <f aca="false">I643+(H643*60)+(G643*3600)</f>
        <v>61243</v>
      </c>
      <c r="B643" s="16" t="str">
        <f aca="false">CONCATENATE(D643,E643,F643,G643,H643,I643)</f>
        <v>2017112417043</v>
      </c>
      <c r="C643" s="11" t="str">
        <f aca="false">CONCATENATE(D643,E643,F643)</f>
        <v>20171124</v>
      </c>
      <c r="D643" s="11" t="n">
        <v>2017</v>
      </c>
      <c r="E643" s="11" t="n">
        <v>11</v>
      </c>
      <c r="F643" s="11" t="n">
        <v>24</v>
      </c>
      <c r="G643" s="11" t="n">
        <v>17</v>
      </c>
      <c r="H643" s="11" t="n">
        <v>0</v>
      </c>
      <c r="I643" s="11" t="n">
        <v>43</v>
      </c>
      <c r="J643" s="11" t="n">
        <v>545</v>
      </c>
      <c r="K643" s="17" t="s">
        <v>21</v>
      </c>
      <c r="L643" s="1" t="e">
        <f aca="false"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 t="n">
        <v>0</v>
      </c>
      <c r="P643" s="1" t="e">
        <f aca="false">IF(#REF!=#REF!,IF(K643="Stroke",IF(K644="Stroke",IF(#REF!=#REF!,IF(Q643=Q644,IF((J644-J643)&lt;0,1000+J644-J643-O643,J644-J643-O643),""),""),""),""),"")</f>
        <v>#REF!</v>
      </c>
      <c r="Q643" s="11" t="n">
        <v>1</v>
      </c>
      <c r="R643" s="1" t="e">
        <f aca="false">IF(#REF!&lt;&gt;#REF!,COUNTIFS($K$112:$K$1378,$K$112,#REF!,#REF!),"")</f>
        <v>#REF!</v>
      </c>
      <c r="S643" s="1" t="e">
        <f aca="false">IF(AND(#REF!&lt;&gt;#REF!,#REF!=#REF!,M643="positive",M644="negative"),1,"")</f>
        <v>#REF!</v>
      </c>
      <c r="T643" s="1" t="e">
        <f aca="false">IF(AND(#REF!=#REF!,K:K="stroke",M:M="positive",S643&lt;&gt;"1"),1,"")</f>
        <v>#REF!</v>
      </c>
      <c r="U643" s="1" t="e">
        <f aca="false">IF((AND(R643&lt;&gt;"",W643&lt;&gt;1,K:K="stroke",M:M="negative",#REF!=#REF!)),IF(W643&lt;&gt;0,"",1),"")</f>
        <v>#REF!</v>
      </c>
      <c r="V643" s="1" t="e">
        <f aca="false">IF(R643="","",(SUM(S643:U643)+W643))</f>
        <v>#REF!</v>
      </c>
      <c r="W643" s="1" t="e">
        <f aca="false">IF(#REF!&lt;&gt;#REF!,COUNTIFS($K$112:$K$1378,"up",#REF!,#REF!),"")</f>
        <v>#REF!</v>
      </c>
      <c r="X643" s="1" t="e">
        <f aca="false">IF(#REF!&lt;&gt;#REF!,COUNTIFS($K$112:$K$1378,"SRS",#REF!,#REF!),"")</f>
        <v>#REF!</v>
      </c>
      <c r="Y643" s="1" t="e">
        <f aca="false"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5.75" hidden="false" customHeight="false" outlineLevel="0" collapsed="false">
      <c r="A644" s="11" t="n">
        <f aca="false">I644+(H644*60)+(G644*3600)</f>
        <v>61243</v>
      </c>
      <c r="B644" s="16" t="str">
        <f aca="false">CONCATENATE(D644,E644,F644,G644,H644,I644)</f>
        <v>2017112417043</v>
      </c>
      <c r="C644" s="11" t="str">
        <f aca="false">CONCATENATE(D644,E644,F644)</f>
        <v>20171124</v>
      </c>
      <c r="D644" s="11" t="n">
        <v>2017</v>
      </c>
      <c r="E644" s="11" t="n">
        <v>11</v>
      </c>
      <c r="F644" s="11" t="n">
        <v>24</v>
      </c>
      <c r="G644" s="11" t="n">
        <v>17</v>
      </c>
      <c r="H644" s="11" t="n">
        <v>0</v>
      </c>
      <c r="I644" s="11" t="n">
        <v>43</v>
      </c>
      <c r="J644" s="11" t="n">
        <v>561</v>
      </c>
      <c r="K644" s="17" t="s">
        <v>21</v>
      </c>
      <c r="L644" s="1" t="e">
        <f aca="false"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 t="n">
        <v>0</v>
      </c>
      <c r="P644" s="1" t="e">
        <f aca="false">IF(#REF!=#REF!,IF(K644="Stroke",IF(K645="Stroke",IF(#REF!=#REF!,IF(Q644=Q645,IF((J645-J644)&lt;0,1000+J645-J644-O644,J645-J644-O644),""),""),""),""),"")</f>
        <v>#REF!</v>
      </c>
      <c r="Q644" s="11" t="n">
        <v>1</v>
      </c>
      <c r="R644" s="1" t="e">
        <f aca="false">IF(#REF!&lt;&gt;#REF!,COUNTIFS($K$112:$K$1378,$K$112,#REF!,#REF!),"")</f>
        <v>#REF!</v>
      </c>
      <c r="S644" s="1" t="e">
        <f aca="false">IF(AND(#REF!&lt;&gt;#REF!,#REF!=#REF!,M644="positive",M645="negative"),1,"")</f>
        <v>#REF!</v>
      </c>
      <c r="T644" s="1" t="e">
        <f aca="false">IF(AND(#REF!=#REF!,K:K="stroke",M:M="positive",S644&lt;&gt;"1"),1,"")</f>
        <v>#REF!</v>
      </c>
      <c r="U644" s="1" t="e">
        <f aca="false">IF((AND(R644&lt;&gt;"",W644&lt;&gt;1,K:K="stroke",M:M="negative",#REF!=#REF!)),IF(W644&lt;&gt;0,"",1),"")</f>
        <v>#REF!</v>
      </c>
      <c r="V644" s="1" t="e">
        <f aca="false">IF(R644="","",(SUM(S644:U644)+W644))</f>
        <v>#REF!</v>
      </c>
      <c r="W644" s="1" t="e">
        <f aca="false">IF(#REF!&lt;&gt;#REF!,COUNTIFS($K$112:$K$1378,"up",#REF!,#REF!),"")</f>
        <v>#REF!</v>
      </c>
      <c r="X644" s="1" t="e">
        <f aca="false">IF(#REF!&lt;&gt;#REF!,COUNTIFS($K$112:$K$1378,"SRS",#REF!,#REF!),"")</f>
        <v>#REF!</v>
      </c>
      <c r="Y644" s="1" t="e">
        <f aca="false"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5.75" hidden="false" customHeight="false" outlineLevel="0" collapsed="false">
      <c r="A645" s="11" t="n">
        <f aca="false">I645+(H645*60)+(G645*3600)</f>
        <v>61243</v>
      </c>
      <c r="B645" s="16" t="str">
        <f aca="false">CONCATENATE(D645,E645,F645,G645,H645,I645)</f>
        <v>2017112417043</v>
      </c>
      <c r="C645" s="11" t="str">
        <f aca="false">CONCATENATE(D645,E645,F645)</f>
        <v>20171124</v>
      </c>
      <c r="D645" s="11" t="n">
        <v>2017</v>
      </c>
      <c r="E645" s="11" t="n">
        <v>11</v>
      </c>
      <c r="F645" s="11" t="n">
        <v>24</v>
      </c>
      <c r="G645" s="11" t="n">
        <v>17</v>
      </c>
      <c r="H645" s="11" t="n">
        <v>0</v>
      </c>
      <c r="I645" s="11" t="n">
        <v>43</v>
      </c>
      <c r="J645" s="11" t="n">
        <v>655</v>
      </c>
      <c r="K645" s="17" t="s">
        <v>21</v>
      </c>
      <c r="L645" s="1" t="e">
        <f aca="false"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 t="n">
        <v>0</v>
      </c>
      <c r="P645" s="1" t="e">
        <f aca="false">IF(#REF!=#REF!,IF(K645="Stroke",IF(K646="Stroke",IF(#REF!=#REF!,IF(Q645=Q646,IF((J646-J645)&lt;0,1000+J646-J645-O645,J646-J645-O645),""),""),""),""),"")</f>
        <v>#REF!</v>
      </c>
      <c r="Q645" s="11" t="n">
        <v>1</v>
      </c>
      <c r="R645" s="1" t="e">
        <f aca="false">IF(#REF!&lt;&gt;#REF!,COUNTIFS($K$112:$K$1378,$K$112,#REF!,#REF!),"")</f>
        <v>#REF!</v>
      </c>
      <c r="S645" s="1" t="e">
        <f aca="false">IF(AND(#REF!&lt;&gt;#REF!,#REF!=#REF!,M645="positive",M646="negative"),1,"")</f>
        <v>#REF!</v>
      </c>
      <c r="T645" s="1" t="e">
        <f aca="false">IF(AND(#REF!=#REF!,K:K="stroke",M:M="positive",S645&lt;&gt;"1"),1,"")</f>
        <v>#REF!</v>
      </c>
      <c r="U645" s="1" t="e">
        <f aca="false">IF((AND(R645&lt;&gt;"",W645&lt;&gt;1,K:K="stroke",M:M="negative",#REF!=#REF!)),IF(W645&lt;&gt;0,"",1),"")</f>
        <v>#REF!</v>
      </c>
      <c r="V645" s="1" t="e">
        <f aca="false">IF(R645="","",(SUM(S645:U645)+W645))</f>
        <v>#REF!</v>
      </c>
      <c r="W645" s="1" t="e">
        <f aca="false">IF(#REF!&lt;&gt;#REF!,COUNTIFS($K$112:$K$1378,"up",#REF!,#REF!),"")</f>
        <v>#REF!</v>
      </c>
      <c r="X645" s="1" t="e">
        <f aca="false">IF(#REF!&lt;&gt;#REF!,COUNTIFS($K$112:$K$1378,"SRS",#REF!,#REF!),"")</f>
        <v>#REF!</v>
      </c>
      <c r="Y645" s="1" t="e">
        <f aca="false"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5.7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.75" hidden="false" customHeight="false" outlineLevel="0" collapsed="false">
      <c r="A647" s="11" t="n">
        <f aca="false">I647+(H647*60)+(G647*3600)</f>
        <v>61288</v>
      </c>
      <c r="B647" s="16" t="str">
        <f aca="false">CONCATENATE(D647,E647,F647,G647,H647,I647)</f>
        <v>2017112417128</v>
      </c>
      <c r="C647" s="11" t="str">
        <f aca="false">CONCATENATE(D647,E647,F647)</f>
        <v>20171124</v>
      </c>
      <c r="D647" s="11" t="n">
        <v>2017</v>
      </c>
      <c r="E647" s="11" t="n">
        <v>11</v>
      </c>
      <c r="F647" s="11" t="n">
        <v>24</v>
      </c>
      <c r="G647" s="11" t="n">
        <v>17</v>
      </c>
      <c r="H647" s="11" t="n">
        <v>1</v>
      </c>
      <c r="I647" s="11" t="n">
        <v>28</v>
      </c>
      <c r="J647" s="11" t="n">
        <v>904</v>
      </c>
      <c r="K647" s="17" t="s">
        <v>21</v>
      </c>
      <c r="L647" s="1" t="e">
        <f aca="false"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 t="n">
        <v>0</v>
      </c>
      <c r="P647" s="1" t="e">
        <f aca="false">IF(#REF!=#REF!,IF(K647="Stroke",IF(K648="Stroke",IF(#REF!=#REF!,IF(Q647=Q648,IF((J648-J647)&lt;0,1000+J648-J647-O647,J648-J647-O647),""),""),""),""),"")</f>
        <v>#REF!</v>
      </c>
      <c r="Q647" s="11" t="n">
        <v>1</v>
      </c>
      <c r="R647" s="1" t="e">
        <f aca="false">IF(#REF!&lt;&gt;#REF!,COUNTIFS($K$112:$K$1378,$K$112,#REF!,#REF!),"")</f>
        <v>#REF!</v>
      </c>
      <c r="S647" s="1" t="e">
        <f aca="false">IF(AND(#REF!&lt;&gt;#REF!,#REF!=#REF!,M647="positive",M648="negative"),1,"")</f>
        <v>#REF!</v>
      </c>
      <c r="T647" s="1" t="e">
        <f aca="false">IF(AND(#REF!=#REF!,K:K="stroke",M:M="positive",S647&lt;&gt;"1"),1,"")</f>
        <v>#REF!</v>
      </c>
      <c r="U647" s="1" t="e">
        <f aca="false">IF((AND(R647&lt;&gt;"",W647&lt;&gt;1,K:K="stroke",M:M="negative",#REF!=#REF!)),IF(W647&lt;&gt;0,"",1),"")</f>
        <v>#REF!</v>
      </c>
      <c r="V647" s="1" t="e">
        <f aca="false">IF(R647="","",(SUM(S647:U647)+W647))</f>
        <v>#REF!</v>
      </c>
      <c r="W647" s="1" t="e">
        <f aca="false">IF(#REF!&lt;&gt;#REF!,COUNTIFS($K$112:$K$1378,"up",#REF!,#REF!),"")</f>
        <v>#REF!</v>
      </c>
      <c r="X647" s="1" t="e">
        <f aca="false">IF(#REF!&lt;&gt;#REF!,COUNTIFS($K$112:$K$1378,"SRS",#REF!,#REF!),"")</f>
        <v>#REF!</v>
      </c>
      <c r="Y647" s="1" t="e">
        <f aca="false"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="5" customFormat="true" ht="15.75" hidden="false" customHeight="false" outlineLevel="0" collapsed="false">
      <c r="A648" s="11" t="n">
        <f aca="false">I648+(H648*60)+(G648*3600)</f>
        <v>61288</v>
      </c>
      <c r="B648" s="16" t="str">
        <f aca="false">CONCATENATE(D648,E648,F648,G648,H648,I648)</f>
        <v>2017112417128</v>
      </c>
      <c r="C648" s="11" t="str">
        <f aca="false">CONCATENATE(D648,E648,F648)</f>
        <v>20171124</v>
      </c>
      <c r="D648" s="11" t="n">
        <v>2017</v>
      </c>
      <c r="E648" s="11" t="n">
        <v>11</v>
      </c>
      <c r="F648" s="11" t="n">
        <v>24</v>
      </c>
      <c r="G648" s="11" t="n">
        <v>17</v>
      </c>
      <c r="H648" s="11" t="n">
        <v>1</v>
      </c>
      <c r="I648" s="11" t="n">
        <v>28</v>
      </c>
      <c r="J648" s="11" t="n">
        <v>932</v>
      </c>
      <c r="K648" s="17" t="s">
        <v>21</v>
      </c>
      <c r="L648" s="1" t="e">
        <f aca="false"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 t="n">
        <v>0</v>
      </c>
      <c r="P648" s="1" t="e">
        <f aca="false">IF(#REF!=#REF!,IF(K648="Stroke",IF(K649="Stroke",IF(#REF!=#REF!,IF(Q648=Q649,IF((J649-J648)&lt;0,1000+J649-J648-O648,J649-J648-O648),""),""),""),""),"")</f>
        <v>#REF!</v>
      </c>
      <c r="Q648" s="11" t="n">
        <v>1</v>
      </c>
      <c r="R648" s="1" t="e">
        <f aca="false">IF(#REF!&lt;&gt;#REF!,COUNTIFS($K$112:$K$1378,$K$112,#REF!,#REF!),"")</f>
        <v>#REF!</v>
      </c>
      <c r="S648" s="1" t="e">
        <f aca="false">IF(AND(#REF!&lt;&gt;#REF!,#REF!=#REF!,M648="positive",M649="negative"),1,"")</f>
        <v>#REF!</v>
      </c>
      <c r="T648" s="1" t="e">
        <f aca="false">IF(AND(#REF!=#REF!,K:K="stroke",M:M="positive",S648&lt;&gt;"1"),1,"")</f>
        <v>#REF!</v>
      </c>
      <c r="U648" s="1" t="e">
        <f aca="false">IF((AND(R648&lt;&gt;"",W648&lt;&gt;1,K:K="stroke",M:M="negative",#REF!=#REF!)),IF(W648&lt;&gt;0,"",1),"")</f>
        <v>#REF!</v>
      </c>
      <c r="V648" s="1" t="e">
        <f aca="false">IF(R648="","",(SUM(S648:U648)+W648))</f>
        <v>#REF!</v>
      </c>
      <c r="W648" s="1" t="e">
        <f aca="false">IF(#REF!&lt;&gt;#REF!,COUNTIFS($K$112:$K$1378,"up",#REF!,#REF!),"")</f>
        <v>#REF!</v>
      </c>
      <c r="X648" s="1" t="e">
        <f aca="false">IF(#REF!&lt;&gt;#REF!,COUNTIFS($K$112:$K$1378,"SRS",#REF!,#REF!),"")</f>
        <v>#REF!</v>
      </c>
      <c r="Y648" s="1" t="e">
        <f aca="false">IF(R648&lt;&gt;"",IF(R648=1,"",COUNTIFS($O$112:$O$1378,"&gt;40",#REF!,#REF!)),"")</f>
        <v>#REF!</v>
      </c>
      <c r="Z648" s="11" t="s">
        <v>59</v>
      </c>
      <c r="AA648" s="11"/>
      <c r="AB648" s="11"/>
      <c r="AC648" s="11"/>
      <c r="AD648" s="11"/>
      <c r="AE648" s="11"/>
      <c r="AF648" s="11"/>
      <c r="AG648" s="11"/>
      <c r="AH648" s="11"/>
    </row>
    <row r="649" s="5" customFormat="true" ht="15.75" hidden="false" customHeight="false" outlineLevel="0" collapsed="false">
      <c r="A649" s="11" t="n">
        <f aca="false">I649+(H649*60)+(G649*3600)</f>
        <v>61288</v>
      </c>
      <c r="B649" s="16" t="str">
        <f aca="false">CONCATENATE(D649,E649,F649,G649,H649,I649)</f>
        <v>2017112417128</v>
      </c>
      <c r="C649" s="11" t="str">
        <f aca="false">CONCATENATE(D649,E649,F649)</f>
        <v>20171124</v>
      </c>
      <c r="D649" s="11" t="n">
        <v>2017</v>
      </c>
      <c r="E649" s="11" t="n">
        <v>11</v>
      </c>
      <c r="F649" s="11" t="n">
        <v>24</v>
      </c>
      <c r="G649" s="11" t="n">
        <v>17</v>
      </c>
      <c r="H649" s="11" t="n">
        <v>1</v>
      </c>
      <c r="I649" s="11" t="n">
        <v>28</v>
      </c>
      <c r="J649" s="11" t="n">
        <v>945</v>
      </c>
      <c r="K649" s="17" t="s">
        <v>21</v>
      </c>
      <c r="L649" s="1" t="e">
        <f aca="false"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 t="n">
        <v>0</v>
      </c>
      <c r="P649" s="1" t="e">
        <f aca="false">IF(#REF!=#REF!,IF(K649="Stroke",IF(K650="Stroke",IF(#REF!=#REF!,IF(Q649=Q650,IF((J650-J649)&lt;0,1000+J650-J649-O649,J650-J649-O649),""),""),""),""),"")</f>
        <v>#REF!</v>
      </c>
      <c r="Q649" s="11" t="n">
        <v>1</v>
      </c>
      <c r="R649" s="1" t="e">
        <f aca="false">IF(#REF!&lt;&gt;#REF!,COUNTIFS($K$112:$K$1378,$K$112,#REF!,#REF!),"")</f>
        <v>#REF!</v>
      </c>
      <c r="S649" s="1" t="e">
        <f aca="false">IF(AND(#REF!&lt;&gt;#REF!,#REF!=#REF!,M649="positive",M650="negative"),1,"")</f>
        <v>#REF!</v>
      </c>
      <c r="T649" s="1" t="e">
        <f aca="false">IF(AND(#REF!=#REF!,K:K="stroke",M:M="positive",S649&lt;&gt;"1"),1,"")</f>
        <v>#REF!</v>
      </c>
      <c r="U649" s="1" t="e">
        <f aca="false">IF((AND(R649&lt;&gt;"",W649&lt;&gt;1,K:K="stroke",M:M="negative",#REF!=#REF!)),IF(W649&lt;&gt;0,"",1),"")</f>
        <v>#REF!</v>
      </c>
      <c r="V649" s="1" t="e">
        <f aca="false">IF(R649="","",(SUM(S649:U649)+W649))</f>
        <v>#REF!</v>
      </c>
      <c r="W649" s="1" t="e">
        <f aca="false">IF(#REF!&lt;&gt;#REF!,COUNTIFS($K$112:$K$1378,"up",#REF!,#REF!),"")</f>
        <v>#REF!</v>
      </c>
      <c r="X649" s="1" t="e">
        <f aca="false">IF(#REF!&lt;&gt;#REF!,COUNTIFS($K$112:$K$1378,"SRS",#REF!,#REF!),"")</f>
        <v>#REF!</v>
      </c>
      <c r="Y649" s="1" t="e">
        <f aca="false">IF(R649&lt;&gt;"",IF(R649=1,"",COUNTIFS($O$112:$O$1378,"&gt;40",#REF!,#REF!)),"")</f>
        <v>#REF!</v>
      </c>
      <c r="Z649" s="11" t="s">
        <v>59</v>
      </c>
      <c r="AA649" s="11"/>
      <c r="AB649" s="11"/>
      <c r="AC649" s="11"/>
      <c r="AD649" s="11"/>
      <c r="AE649" s="11"/>
      <c r="AF649" s="11"/>
      <c r="AG649" s="11"/>
      <c r="AH649" s="11"/>
    </row>
    <row r="650" s="11" customFormat="true" ht="15.75" hidden="false" customHeight="false" outlineLevel="0" collapsed="false">
      <c r="A650" s="11" t="n">
        <f aca="false">I650+(H650*60)+(G650*3600)</f>
        <v>61288</v>
      </c>
      <c r="B650" s="16" t="str">
        <f aca="false">CONCATENATE(D650,E650,F650,G650,H650,I650)</f>
        <v>2017112417128</v>
      </c>
      <c r="C650" s="11" t="str">
        <f aca="false">CONCATENATE(D650,E650,F650)</f>
        <v>20171124</v>
      </c>
      <c r="D650" s="11" t="n">
        <v>2017</v>
      </c>
      <c r="E650" s="11" t="n">
        <v>11</v>
      </c>
      <c r="F650" s="11" t="n">
        <v>24</v>
      </c>
      <c r="G650" s="11" t="n">
        <v>17</v>
      </c>
      <c r="H650" s="11" t="n">
        <v>1</v>
      </c>
      <c r="I650" s="11" t="n">
        <v>28</v>
      </c>
      <c r="J650" s="11" t="n">
        <v>965</v>
      </c>
      <c r="K650" s="17" t="s">
        <v>21</v>
      </c>
      <c r="L650" s="1" t="e">
        <f aca="false"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 t="n">
        <v>0</v>
      </c>
      <c r="P650" s="1" t="e">
        <f aca="false">IF(#REF!=#REF!,IF(K650="Stroke",IF(K651="Stroke",IF(#REF!=#REF!,IF(Q650=Q651,IF((J651-J650)&lt;0,1000+J651-J650-O650,J651-J650-O650),""),""),""),""),"")</f>
        <v>#REF!</v>
      </c>
      <c r="Q650" s="11" t="n">
        <v>1</v>
      </c>
      <c r="R650" s="1" t="e">
        <f aca="false">IF(#REF!&lt;&gt;#REF!,COUNTIFS($K$112:$K$1378,$K$112,#REF!,#REF!),"")</f>
        <v>#REF!</v>
      </c>
      <c r="S650" s="1" t="e">
        <f aca="false">IF(AND(#REF!&lt;&gt;#REF!,#REF!=#REF!,M650="positive",M651="negative"),1,"")</f>
        <v>#REF!</v>
      </c>
      <c r="T650" s="1" t="e">
        <f aca="false">IF(AND(#REF!=#REF!,K:K="stroke",M:M="positive",S650&lt;&gt;"1"),1,"")</f>
        <v>#REF!</v>
      </c>
      <c r="U650" s="1" t="e">
        <f aca="false">IF((AND(R650&lt;&gt;"",W650&lt;&gt;1,K:K="stroke",M:M="negative",#REF!=#REF!)),IF(W650&lt;&gt;0,"",1),"")</f>
        <v>#REF!</v>
      </c>
      <c r="V650" s="1" t="e">
        <f aca="false">IF(R650="","",(SUM(S650:U650)+W650))</f>
        <v>#REF!</v>
      </c>
      <c r="W650" s="1" t="e">
        <f aca="false">IF(#REF!&lt;&gt;#REF!,COUNTIFS($K$112:$K$1378,"up",#REF!,#REF!),"")</f>
        <v>#REF!</v>
      </c>
      <c r="X650" s="1" t="e">
        <f aca="false">IF(#REF!&lt;&gt;#REF!,COUNTIFS($K$112:$K$1378,"SRS",#REF!,#REF!),"")</f>
        <v>#REF!</v>
      </c>
      <c r="Y650" s="1" t="e">
        <f aca="false">IF(R650&lt;&gt;"",IF(R650=1,"",COUNTIFS($O$112:$O$1378,"&gt;40",#REF!,#REF!)),"")</f>
        <v>#REF!</v>
      </c>
    </row>
    <row r="651" s="11" customFormat="true" ht="15.75" hidden="false" customHeight="false" outlineLevel="0" collapsed="false">
      <c r="A651" s="11" t="n">
        <f aca="false">I651+(H651*60)+(G651*3600)</f>
        <v>61288</v>
      </c>
      <c r="B651" s="16" t="str">
        <f aca="false">CONCATENATE(D651,E651,F651,G651,H651,I651)</f>
        <v>2017112417128</v>
      </c>
      <c r="C651" s="11" t="str">
        <f aca="false">CONCATENATE(D651,E651,F651)</f>
        <v>20171124</v>
      </c>
      <c r="D651" s="11" t="n">
        <v>2017</v>
      </c>
      <c r="E651" s="11" t="n">
        <v>11</v>
      </c>
      <c r="F651" s="11" t="n">
        <v>24</v>
      </c>
      <c r="G651" s="11" t="n">
        <v>17</v>
      </c>
      <c r="H651" s="11" t="n">
        <v>1</v>
      </c>
      <c r="I651" s="11" t="n">
        <v>28</v>
      </c>
      <c r="J651" s="11" t="n">
        <v>972</v>
      </c>
      <c r="K651" s="17" t="s">
        <v>21</v>
      </c>
      <c r="L651" s="1" t="e">
        <f aca="false"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 t="n">
        <v>0</v>
      </c>
      <c r="P651" s="1" t="e">
        <f aca="false">IF(#REF!=#REF!,IF(K651="Stroke",IF(K652="Stroke",IF(#REF!=#REF!,IF(Q651=Q652,IF((J652-J651)&lt;0,1000+J652-J651-O651,J652-J651-O651),""),""),""),""),"")</f>
        <v>#REF!</v>
      </c>
      <c r="Q651" s="11" t="n">
        <v>1</v>
      </c>
      <c r="R651" s="1" t="e">
        <f aca="false">IF(#REF!&lt;&gt;#REF!,COUNTIFS($K$112:$K$1378,$K$112,#REF!,#REF!),"")</f>
        <v>#REF!</v>
      </c>
      <c r="S651" s="1" t="e">
        <f aca="false">IF(AND(#REF!&lt;&gt;#REF!,#REF!=#REF!,M651="positive",M652="negative"),1,"")</f>
        <v>#REF!</v>
      </c>
      <c r="T651" s="1" t="e">
        <f aca="false">IF(AND(#REF!=#REF!,K:K="stroke",M:M="positive",S651&lt;&gt;"1"),1,"")</f>
        <v>#REF!</v>
      </c>
      <c r="U651" s="1" t="e">
        <f aca="false">IF((AND(R651&lt;&gt;"",W651&lt;&gt;1,K:K="stroke",M:M="negative",#REF!=#REF!)),IF(W651&lt;&gt;0,"",1),"")</f>
        <v>#REF!</v>
      </c>
      <c r="V651" s="1" t="e">
        <f aca="false">IF(R651="","",(SUM(S651:U651)+W651))</f>
        <v>#REF!</v>
      </c>
      <c r="W651" s="1" t="e">
        <f aca="false">IF(#REF!&lt;&gt;#REF!,COUNTIFS($K$112:$K$1378,"up",#REF!,#REF!),"")</f>
        <v>#REF!</v>
      </c>
      <c r="X651" s="1" t="e">
        <f aca="false">IF(#REF!&lt;&gt;#REF!,COUNTIFS($K$112:$K$1378,"SRS",#REF!,#REF!),"")</f>
        <v>#REF!</v>
      </c>
      <c r="Y651" s="1" t="e">
        <f aca="false">IF(R651&lt;&gt;"",IF(R651=1,"",COUNTIFS($O$112:$O$1378,"&gt;40",#REF!,#REF!)),"")</f>
        <v>#REF!</v>
      </c>
    </row>
    <row r="652" s="11" customFormat="true" ht="15.75" hidden="false" customHeight="false" outlineLevel="0" collapsed="false">
      <c r="A652" s="11" t="n">
        <f aca="false">I652+(H652*60)+(G652*3600)</f>
        <v>61288</v>
      </c>
      <c r="B652" s="16" t="str">
        <f aca="false">CONCATENATE(D652,E652,F652,G652,H652,I652)</f>
        <v>2017112417128</v>
      </c>
      <c r="C652" s="11" t="str">
        <f aca="false">CONCATENATE(D652,E652,F652)</f>
        <v>20171124</v>
      </c>
      <c r="D652" s="11" t="n">
        <v>2017</v>
      </c>
      <c r="E652" s="11" t="n">
        <v>11</v>
      </c>
      <c r="F652" s="11" t="n">
        <v>24</v>
      </c>
      <c r="G652" s="11" t="n">
        <v>17</v>
      </c>
      <c r="H652" s="11" t="n">
        <v>1</v>
      </c>
      <c r="I652" s="11" t="n">
        <v>28</v>
      </c>
      <c r="J652" s="11" t="n">
        <v>983</v>
      </c>
      <c r="K652" s="17" t="s">
        <v>21</v>
      </c>
      <c r="L652" s="1" t="e">
        <f aca="false"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 t="n">
        <v>0</v>
      </c>
      <c r="P652" s="1" t="e">
        <f aca="false">IF(#REF!=#REF!,IF(K652="Stroke",IF(K653="Stroke",IF(#REF!=#REF!,IF(Q652=Q653,IF((J653-J652)&lt;0,1000+J653-J652-O652,J653-J652-O652),""),""),""),""),"")</f>
        <v>#REF!</v>
      </c>
      <c r="Q652" s="11" t="n">
        <v>1</v>
      </c>
      <c r="R652" s="1" t="e">
        <f aca="false">IF(#REF!&lt;&gt;#REF!,COUNTIFS($K$112:$K$1378,$K$112,#REF!,#REF!),"")</f>
        <v>#REF!</v>
      </c>
      <c r="S652" s="1" t="e">
        <f aca="false">IF(AND(#REF!&lt;&gt;#REF!,#REF!=#REF!,M652="positive",M653="negative"),1,"")</f>
        <v>#REF!</v>
      </c>
      <c r="T652" s="1" t="e">
        <f aca="false">IF(AND(#REF!=#REF!,K:K="stroke",M:M="positive",S652&lt;&gt;"1"),1,"")</f>
        <v>#REF!</v>
      </c>
      <c r="U652" s="1" t="e">
        <f aca="false">IF((AND(R652&lt;&gt;"",W652&lt;&gt;1,K:K="stroke",M:M="negative",#REF!=#REF!)),IF(W652&lt;&gt;0,"",1),"")</f>
        <v>#REF!</v>
      </c>
      <c r="V652" s="1" t="e">
        <f aca="false">IF(R652="","",(SUM(S652:U652)+W652))</f>
        <v>#REF!</v>
      </c>
      <c r="W652" s="1" t="e">
        <f aca="false">IF(#REF!&lt;&gt;#REF!,COUNTIFS($K$112:$K$1378,"up",#REF!,#REF!),"")</f>
        <v>#REF!</v>
      </c>
      <c r="X652" s="1" t="e">
        <f aca="false">IF(#REF!&lt;&gt;#REF!,COUNTIFS($K$112:$K$1378,"SRS",#REF!,#REF!),"")</f>
        <v>#REF!</v>
      </c>
      <c r="Y652" s="1" t="e">
        <f aca="false">IF(R652&lt;&gt;"",IF(R652=1,"",COUNTIFS($O$112:$O$1378,"&gt;40",#REF!,#REF!)),"")</f>
        <v>#REF!</v>
      </c>
      <c r="Z652" s="11" t="s">
        <v>60</v>
      </c>
    </row>
    <row r="653" s="11" customFormat="true" ht="15.75" hidden="false" customHeight="false" outlineLevel="0" collapsed="false">
      <c r="A653" s="11" t="n">
        <f aca="false">I653+(H653*60)+(G653*3600)</f>
        <v>61288</v>
      </c>
      <c r="B653" s="16" t="str">
        <f aca="false">CONCATENATE(D653,E653,F653,G653,H653,I653)</f>
        <v>2017112417128</v>
      </c>
      <c r="C653" s="11" t="str">
        <f aca="false">CONCATENATE(D653,E653,F653)</f>
        <v>20171124</v>
      </c>
      <c r="D653" s="11" t="n">
        <v>2017</v>
      </c>
      <c r="E653" s="11" t="n">
        <v>11</v>
      </c>
      <c r="F653" s="11" t="n">
        <v>24</v>
      </c>
      <c r="G653" s="11" t="n">
        <v>17</v>
      </c>
      <c r="H653" s="11" t="n">
        <v>1</v>
      </c>
      <c r="I653" s="11" t="n">
        <v>28</v>
      </c>
      <c r="J653" s="11" t="n">
        <v>998</v>
      </c>
      <c r="K653" s="17" t="s">
        <v>21</v>
      </c>
      <c r="L653" s="1" t="e">
        <f aca="false"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 t="n">
        <v>0</v>
      </c>
      <c r="P653" s="1" t="e">
        <f aca="false">IF(#REF!=#REF!,IF(K653="Stroke",IF(K654="Stroke",IF(#REF!=#REF!,IF(Q653=Q654,IF((J654-J653)&lt;0,1000+J654-J653-O653,J654-J653-O653),""),""),""),""),"")</f>
        <v>#REF!</v>
      </c>
      <c r="Q653" s="11" t="n">
        <v>1</v>
      </c>
      <c r="R653" s="1" t="e">
        <f aca="false">IF(#REF!&lt;&gt;#REF!,COUNTIFS($K$112:$K$1378,$K$112,#REF!,#REF!),"")</f>
        <v>#REF!</v>
      </c>
      <c r="S653" s="1" t="e">
        <f aca="false">IF(AND(#REF!&lt;&gt;#REF!,#REF!=#REF!,M653="positive",M654="negative"),1,"")</f>
        <v>#REF!</v>
      </c>
      <c r="T653" s="1" t="e">
        <f aca="false">IF(AND(#REF!=#REF!,K:K="stroke",M:M="positive",S653&lt;&gt;"1"),1,"")</f>
        <v>#REF!</v>
      </c>
      <c r="U653" s="1" t="e">
        <f aca="false">IF((AND(R653&lt;&gt;"",W653&lt;&gt;1,K:K="stroke",M:M="negative",#REF!=#REF!)),IF(W653&lt;&gt;0,"",1),"")</f>
        <v>#REF!</v>
      </c>
      <c r="V653" s="1" t="e">
        <f aca="false">IF(R653="","",(SUM(S653:U653)+W653))</f>
        <v>#REF!</v>
      </c>
      <c r="W653" s="1" t="e">
        <f aca="false">IF(#REF!&lt;&gt;#REF!,COUNTIFS($K$112:$K$1378,"up",#REF!,#REF!),"")</f>
        <v>#REF!</v>
      </c>
      <c r="X653" s="1" t="e">
        <f aca="false">IF(#REF!&lt;&gt;#REF!,COUNTIFS($K$112:$K$1378,"SRS",#REF!,#REF!),"")</f>
        <v>#REF!</v>
      </c>
      <c r="Y653" s="1" t="e">
        <f aca="false">IF(R653&lt;&gt;"",IF(R653=1,"",COUNTIFS($O$112:$O$1378,"&gt;40",#REF!,#REF!)),"")</f>
        <v>#REF!</v>
      </c>
    </row>
    <row r="654" s="11" customFormat="true" ht="15.75" hidden="false" customHeight="false" outlineLevel="0" collapsed="false">
      <c r="A654" s="11" t="n">
        <f aca="false">I654+(H654*60)+(G654*3600)</f>
        <v>61289</v>
      </c>
      <c r="B654" s="16" t="str">
        <f aca="false">CONCATENATE(D654,E654,F654,G654,H654,I654)</f>
        <v>2017112417129</v>
      </c>
      <c r="C654" s="11" t="str">
        <f aca="false">CONCATENATE(D654,E654,F654)</f>
        <v>20171124</v>
      </c>
      <c r="D654" s="11" t="n">
        <v>2017</v>
      </c>
      <c r="E654" s="11" t="n">
        <v>11</v>
      </c>
      <c r="F654" s="11" t="n">
        <v>24</v>
      </c>
      <c r="G654" s="11" t="n">
        <v>17</v>
      </c>
      <c r="H654" s="11" t="n">
        <v>1</v>
      </c>
      <c r="I654" s="11" t="n">
        <v>29</v>
      </c>
      <c r="J654" s="11" t="n">
        <v>1</v>
      </c>
      <c r="K654" s="17" t="s">
        <v>21</v>
      </c>
      <c r="L654" s="1" t="e">
        <f aca="false"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 t="n">
        <v>0</v>
      </c>
      <c r="P654" s="1" t="e">
        <f aca="false">IF(#REF!=#REF!,IF(K654="Stroke",IF(K655="Stroke",IF(#REF!=#REF!,IF(Q654=Q655,IF((J655-J654)&lt;0,1000+J655-J654-O654,J655-J654-O654),""),""),""),""),"")</f>
        <v>#REF!</v>
      </c>
      <c r="Q654" s="11" t="n">
        <v>1</v>
      </c>
      <c r="R654" s="1" t="e">
        <f aca="false">IF(#REF!&lt;&gt;#REF!,COUNTIFS($K$112:$K$1378,$K$112,#REF!,#REF!),"")</f>
        <v>#REF!</v>
      </c>
      <c r="S654" s="1" t="e">
        <f aca="false">IF(AND(#REF!&lt;&gt;#REF!,#REF!=#REF!,M654="positive",M655="negative"),1,"")</f>
        <v>#REF!</v>
      </c>
      <c r="T654" s="1" t="e">
        <f aca="false">IF(AND(#REF!=#REF!,K:K="stroke",M:M="positive",S654&lt;&gt;"1"),1,"")</f>
        <v>#REF!</v>
      </c>
      <c r="U654" s="1" t="e">
        <f aca="false">IF((AND(R654&lt;&gt;"",W654&lt;&gt;1,K:K="stroke",M:M="negative",#REF!=#REF!)),IF(W654&lt;&gt;0,"",1),"")</f>
        <v>#REF!</v>
      </c>
      <c r="V654" s="1" t="e">
        <f aca="false">IF(R654="","",(SUM(S654:U654)+W654))</f>
        <v>#REF!</v>
      </c>
      <c r="W654" s="1" t="e">
        <f aca="false">IF(#REF!&lt;&gt;#REF!,COUNTIFS($K$112:$K$1378,"up",#REF!,#REF!),"")</f>
        <v>#REF!</v>
      </c>
      <c r="X654" s="1" t="e">
        <f aca="false">IF(#REF!&lt;&gt;#REF!,COUNTIFS($K$112:$K$1378,"SRS",#REF!,#REF!),"")</f>
        <v>#REF!</v>
      </c>
      <c r="Y654" s="1" t="e">
        <f aca="false">IF(R654&lt;&gt;"",IF(R654=1,"",COUNTIFS($O$112:$O$1378,"&gt;40",#REF!,#REF!)),"")</f>
        <v>#REF!</v>
      </c>
    </row>
    <row r="655" s="11" customFormat="true" ht="15.75" hidden="false" customHeight="false" outlineLevel="0" collapsed="false">
      <c r="A655" s="11" t="n">
        <f aca="false">I655+(H655*60)+(G655*3600)</f>
        <v>61289</v>
      </c>
      <c r="B655" s="16" t="str">
        <f aca="false">CONCATENATE(D655,E655,F655,G655,H655,I655)</f>
        <v>2017112417129</v>
      </c>
      <c r="C655" s="11" t="str">
        <f aca="false">CONCATENATE(D655,E655,F655)</f>
        <v>20171124</v>
      </c>
      <c r="D655" s="11" t="n">
        <v>2017</v>
      </c>
      <c r="E655" s="11" t="n">
        <v>11</v>
      </c>
      <c r="F655" s="11" t="n">
        <v>24</v>
      </c>
      <c r="G655" s="11" t="n">
        <v>17</v>
      </c>
      <c r="H655" s="11" t="n">
        <v>1</v>
      </c>
      <c r="I655" s="11" t="n">
        <v>29</v>
      </c>
      <c r="J655" s="11" t="n">
        <v>15</v>
      </c>
      <c r="K655" s="17" t="s">
        <v>21</v>
      </c>
      <c r="L655" s="1" t="e">
        <f aca="false"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 t="n">
        <v>0</v>
      </c>
      <c r="P655" s="1" t="e">
        <f aca="false">IF(#REF!=#REF!,IF(K655="Stroke",IF(K656="Stroke",IF(#REF!=#REF!,IF(Q655=Q656,IF((J656-J655)&lt;0,1000+J656-J655-O655,J656-J655-O655),""),""),""),""),"")</f>
        <v>#REF!</v>
      </c>
      <c r="Q655" s="11" t="n">
        <v>1</v>
      </c>
      <c r="R655" s="1" t="e">
        <f aca="false">IF(#REF!&lt;&gt;#REF!,COUNTIFS($K$112:$K$1378,$K$112,#REF!,#REF!),"")</f>
        <v>#REF!</v>
      </c>
      <c r="S655" s="1" t="e">
        <f aca="false">IF(AND(#REF!&lt;&gt;#REF!,#REF!=#REF!,M655="positive",M656="negative"),1,"")</f>
        <v>#REF!</v>
      </c>
      <c r="T655" s="1" t="e">
        <f aca="false">IF(AND(#REF!=#REF!,K:K="stroke",M:M="positive",S655&lt;&gt;"1"),1,"")</f>
        <v>#REF!</v>
      </c>
      <c r="U655" s="1" t="e">
        <f aca="false">IF((AND(R655&lt;&gt;"",W655&lt;&gt;1,K:K="stroke",M:M="negative",#REF!=#REF!)),IF(W655&lt;&gt;0,"",1),"")</f>
        <v>#REF!</v>
      </c>
      <c r="V655" s="1" t="e">
        <f aca="false">IF(R655="","",(SUM(S655:U655)+W655))</f>
        <v>#REF!</v>
      </c>
      <c r="W655" s="1" t="e">
        <f aca="false">IF(#REF!&lt;&gt;#REF!,COUNTIFS($K$112:$K$1378,"up",#REF!,#REF!),"")</f>
        <v>#REF!</v>
      </c>
      <c r="X655" s="1" t="e">
        <f aca="false">IF(#REF!&lt;&gt;#REF!,COUNTIFS($K$112:$K$1378,"SRS",#REF!,#REF!),"")</f>
        <v>#REF!</v>
      </c>
      <c r="Y655" s="1" t="e">
        <f aca="false">IF(R655&lt;&gt;"",IF(R655=1,"",COUNTIFS($O$112:$O$1378,"&gt;40",#REF!,#REF!)),"")</f>
        <v>#REF!</v>
      </c>
    </row>
    <row r="656" s="11" customFormat="true" ht="15.75" hidden="false" customHeight="false" outlineLevel="0" collapsed="false">
      <c r="A656" s="11" t="n">
        <f aca="false">I656+(H656*60)+(G656*3600)</f>
        <v>61289</v>
      </c>
      <c r="B656" s="16" t="str">
        <f aca="false">CONCATENATE(D656,E656,F656,G656,H656,I656)</f>
        <v>2017112417129</v>
      </c>
      <c r="C656" s="11" t="str">
        <f aca="false">CONCATENATE(D656,E656,F656)</f>
        <v>20171124</v>
      </c>
      <c r="D656" s="11" t="n">
        <v>2017</v>
      </c>
      <c r="E656" s="11" t="n">
        <v>11</v>
      </c>
      <c r="F656" s="11" t="n">
        <v>24</v>
      </c>
      <c r="G656" s="11" t="n">
        <v>17</v>
      </c>
      <c r="H656" s="11" t="n">
        <v>1</v>
      </c>
      <c r="I656" s="11" t="n">
        <v>29</v>
      </c>
      <c r="J656" s="11" t="n">
        <v>33</v>
      </c>
      <c r="K656" s="17" t="s">
        <v>21</v>
      </c>
      <c r="L656" s="1" t="e">
        <f aca="false"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 t="n">
        <v>0</v>
      </c>
      <c r="P656" s="1" t="e">
        <f aca="false">IF(#REF!=#REF!,IF(K656="Stroke",IF(K657="Stroke",IF(#REF!=#REF!,IF(Q656=Q657,IF((J657-J656)&lt;0,1000+J657-J656-O656,J657-J656-O656),""),""),""),""),"")</f>
        <v>#REF!</v>
      </c>
      <c r="Q656" s="11" t="n">
        <v>1</v>
      </c>
      <c r="R656" s="1" t="e">
        <f aca="false">IF(#REF!&lt;&gt;#REF!,COUNTIFS($K$112:$K$1378,$K$112,#REF!,#REF!),"")</f>
        <v>#REF!</v>
      </c>
      <c r="S656" s="1" t="e">
        <f aca="false">IF(AND(#REF!&lt;&gt;#REF!,#REF!=#REF!,M656="positive",M657="negative"),1,"")</f>
        <v>#REF!</v>
      </c>
      <c r="T656" s="1" t="e">
        <f aca="false">IF(AND(#REF!=#REF!,K:K="stroke",M:M="positive",S656&lt;&gt;"1"),1,"")</f>
        <v>#REF!</v>
      </c>
      <c r="U656" s="1" t="e">
        <f aca="false">IF((AND(R656&lt;&gt;"",W656&lt;&gt;1,K:K="stroke",M:M="negative",#REF!=#REF!)),IF(W656&lt;&gt;0,"",1),"")</f>
        <v>#REF!</v>
      </c>
      <c r="V656" s="1" t="e">
        <f aca="false">IF(R656="","",(SUM(S656:U656)+W656))</f>
        <v>#REF!</v>
      </c>
      <c r="W656" s="1" t="e">
        <f aca="false">IF(#REF!&lt;&gt;#REF!,COUNTIFS($K$112:$K$1378,"up",#REF!,#REF!),"")</f>
        <v>#REF!</v>
      </c>
      <c r="X656" s="1" t="e">
        <f aca="false">IF(#REF!&lt;&gt;#REF!,COUNTIFS($K$112:$K$1378,"SRS",#REF!,#REF!),"")</f>
        <v>#REF!</v>
      </c>
      <c r="Y656" s="1" t="e">
        <f aca="false">IF(R656&lt;&gt;"",IF(R656=1,"",COUNTIFS($O$112:$O$1378,"&gt;40",#REF!,#REF!)),"")</f>
        <v>#REF!</v>
      </c>
    </row>
    <row r="657" s="5" customFormat="true" ht="15.75" hidden="false" customHeight="false" outlineLevel="0" collapsed="false">
      <c r="A657" s="11" t="n">
        <f aca="false">I657+(H657*60)+(G657*3600)</f>
        <v>61289</v>
      </c>
      <c r="B657" s="16" t="str">
        <f aca="false">CONCATENATE(D657,E657,F657,G657,H657,I657)</f>
        <v>2017112417129</v>
      </c>
      <c r="C657" s="11" t="str">
        <f aca="false">CONCATENATE(D657,E657,F657)</f>
        <v>20171124</v>
      </c>
      <c r="D657" s="11" t="n">
        <v>2017</v>
      </c>
      <c r="E657" s="11" t="n">
        <v>11</v>
      </c>
      <c r="F657" s="11" t="n">
        <v>24</v>
      </c>
      <c r="G657" s="11" t="n">
        <v>17</v>
      </c>
      <c r="H657" s="11" t="n">
        <v>1</v>
      </c>
      <c r="I657" s="11" t="n">
        <v>29</v>
      </c>
      <c r="J657" s="11" t="n">
        <v>43</v>
      </c>
      <c r="K657" s="17" t="s">
        <v>21</v>
      </c>
      <c r="L657" s="1" t="e">
        <f aca="false"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 t="n">
        <v>0</v>
      </c>
      <c r="P657" s="1" t="e">
        <f aca="false">IF(#REF!=#REF!,IF(K657="Stroke",IF(K658="Stroke",IF(#REF!=#REF!,IF(Q657=Q658,IF((J658-J657)&lt;0,1000+J658-J657-O657,J658-J657-O657),""),""),""),""),"")</f>
        <v>#REF!</v>
      </c>
      <c r="Q657" s="11" t="n">
        <v>1</v>
      </c>
      <c r="R657" s="1" t="e">
        <f aca="false">IF(#REF!&lt;&gt;#REF!,COUNTIFS($K$112:$K$1378,$K$112,#REF!,#REF!),"")</f>
        <v>#REF!</v>
      </c>
      <c r="S657" s="1" t="e">
        <f aca="false">IF(AND(#REF!&lt;&gt;#REF!,#REF!=#REF!,M657="positive",M658="negative"),1,"")</f>
        <v>#REF!</v>
      </c>
      <c r="T657" s="1" t="e">
        <f aca="false">IF(AND(#REF!=#REF!,K:K="stroke",M:M="positive",S657&lt;&gt;"1"),1,"")</f>
        <v>#REF!</v>
      </c>
      <c r="U657" s="1" t="e">
        <f aca="false">IF((AND(R657&lt;&gt;"",W657&lt;&gt;1,K:K="stroke",M:M="negative",#REF!=#REF!)),IF(W657&lt;&gt;0,"",1),"")</f>
        <v>#REF!</v>
      </c>
      <c r="V657" s="1" t="e">
        <f aca="false">IF(R657="","",(SUM(S657:U657)+W657))</f>
        <v>#REF!</v>
      </c>
      <c r="W657" s="1" t="e">
        <f aca="false">IF(#REF!&lt;&gt;#REF!,COUNTIFS($K$112:$K$1378,"up",#REF!,#REF!),"")</f>
        <v>#REF!</v>
      </c>
      <c r="X657" s="1" t="e">
        <f aca="false">IF(#REF!&lt;&gt;#REF!,COUNTIFS($K$112:$K$1378,"SRS",#REF!,#REF!),"")</f>
        <v>#REF!</v>
      </c>
      <c r="Y657" s="1" t="e">
        <f aca="false"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="11" customFormat="true" ht="15.75" hidden="false" customHeight="false" outlineLevel="0" collapsed="false">
      <c r="A658" s="11" t="n">
        <f aca="false">I658+(H658*60)+(G658*3600)</f>
        <v>61289</v>
      </c>
      <c r="B658" s="16" t="str">
        <f aca="false">CONCATENATE(D658,E658,F658,G658,H658,I658)</f>
        <v>2017112417129</v>
      </c>
      <c r="C658" s="11" t="str">
        <f aca="false">CONCATENATE(D658,E658,F658)</f>
        <v>20171124</v>
      </c>
      <c r="D658" s="11" t="n">
        <v>2017</v>
      </c>
      <c r="E658" s="11" t="n">
        <v>11</v>
      </c>
      <c r="F658" s="11" t="n">
        <v>24</v>
      </c>
      <c r="G658" s="11" t="n">
        <v>17</v>
      </c>
      <c r="H658" s="11" t="n">
        <v>1</v>
      </c>
      <c r="I658" s="11" t="n">
        <v>29</v>
      </c>
      <c r="J658" s="11" t="n">
        <v>46</v>
      </c>
      <c r="K658" s="17" t="s">
        <v>21</v>
      </c>
      <c r="L658" s="1" t="e">
        <f aca="false"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 t="n">
        <v>0</v>
      </c>
      <c r="P658" s="1" t="e">
        <f aca="false">IF(#REF!=#REF!,IF(K658="Stroke",IF(K659="Stroke",IF(#REF!=#REF!,IF(Q658=Q659,IF((J659-J658)&lt;0,1000+J659-J658-O658,J659-J658-O658),""),""),""),""),"")</f>
        <v>#REF!</v>
      </c>
      <c r="Q658" s="11" t="n">
        <v>1</v>
      </c>
      <c r="R658" s="1" t="e">
        <f aca="false">IF(#REF!&lt;&gt;#REF!,COUNTIFS($K$112:$K$1378,$K$112,#REF!,#REF!),"")</f>
        <v>#REF!</v>
      </c>
      <c r="S658" s="1" t="e">
        <f aca="false">IF(AND(#REF!&lt;&gt;#REF!,#REF!=#REF!,M658="positive",M659="negative"),1,"")</f>
        <v>#REF!</v>
      </c>
      <c r="T658" s="1" t="e">
        <f aca="false">IF(AND(#REF!=#REF!,K:K="stroke",M:M="positive",S658&lt;&gt;"1"),1,"")</f>
        <v>#REF!</v>
      </c>
      <c r="U658" s="1" t="e">
        <f aca="false">IF((AND(R658&lt;&gt;"",W658&lt;&gt;1,K:K="stroke",M:M="negative",#REF!=#REF!)),IF(W658&lt;&gt;0,"",1),"")</f>
        <v>#REF!</v>
      </c>
      <c r="V658" s="1" t="e">
        <f aca="false">IF(R658="","",(SUM(S658:U658)+W658))</f>
        <v>#REF!</v>
      </c>
      <c r="W658" s="1" t="e">
        <f aca="false">IF(#REF!&lt;&gt;#REF!,COUNTIFS($K$112:$K$1378,"up",#REF!,#REF!),"")</f>
        <v>#REF!</v>
      </c>
      <c r="X658" s="1" t="e">
        <f aca="false">IF(#REF!&lt;&gt;#REF!,COUNTIFS($K$112:$K$1378,"SRS",#REF!,#REF!),"")</f>
        <v>#REF!</v>
      </c>
      <c r="Y658" s="1" t="e">
        <f aca="false">IF(R658&lt;&gt;"",IF(R658=1,"",COUNTIFS($O$112:$O$1378,"&gt;40",#REF!,#REF!)),"")</f>
        <v>#REF!</v>
      </c>
    </row>
    <row r="659" s="11" customFormat="true" ht="15.75" hidden="false" customHeight="false" outlineLevel="0" collapsed="false">
      <c r="A659" s="11" t="n">
        <f aca="false">I659+(H659*60)+(G659*3600)</f>
        <v>61289</v>
      </c>
      <c r="B659" s="16" t="str">
        <f aca="false">CONCATENATE(D659,E659,F659,G659,H659,I659)</f>
        <v>2017112417129</v>
      </c>
      <c r="C659" s="11" t="str">
        <f aca="false">CONCATENATE(D659,E659,F659)</f>
        <v>20171124</v>
      </c>
      <c r="D659" s="11" t="n">
        <v>2017</v>
      </c>
      <c r="E659" s="11" t="n">
        <v>11</v>
      </c>
      <c r="F659" s="11" t="n">
        <v>24</v>
      </c>
      <c r="G659" s="11" t="n">
        <v>17</v>
      </c>
      <c r="H659" s="11" t="n">
        <v>1</v>
      </c>
      <c r="I659" s="11" t="n">
        <v>29</v>
      </c>
      <c r="J659" s="11" t="n">
        <v>54</v>
      </c>
      <c r="K659" s="17" t="s">
        <v>21</v>
      </c>
      <c r="L659" s="1" t="e">
        <f aca="false"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 t="n">
        <v>0</v>
      </c>
      <c r="P659" s="1" t="e">
        <f aca="false">IF(#REF!=#REF!,IF(K659="Stroke",IF(K660="Stroke",IF(#REF!=#REF!,IF(Q659=Q660,IF((J660-J659)&lt;0,1000+J660-J659-O659,J660-J659-O659),""),""),""),""),"")</f>
        <v>#REF!</v>
      </c>
      <c r="Q659" s="11" t="n">
        <v>1</v>
      </c>
      <c r="R659" s="1" t="e">
        <f aca="false">IF(#REF!&lt;&gt;#REF!,COUNTIFS($K$112:$K$1378,$K$112,#REF!,#REF!),"")</f>
        <v>#REF!</v>
      </c>
      <c r="S659" s="1" t="e">
        <f aca="false">IF(AND(#REF!&lt;&gt;#REF!,#REF!=#REF!,M659="positive",M660="negative"),1,"")</f>
        <v>#REF!</v>
      </c>
      <c r="T659" s="1" t="e">
        <f aca="false">IF(AND(#REF!=#REF!,K:K="stroke",M:M="positive",S659&lt;&gt;"1"),1,"")</f>
        <v>#REF!</v>
      </c>
      <c r="U659" s="1" t="e">
        <f aca="false">IF((AND(R659&lt;&gt;"",W659&lt;&gt;1,K:K="stroke",M:M="negative",#REF!=#REF!)),IF(W659&lt;&gt;0,"",1),"")</f>
        <v>#REF!</v>
      </c>
      <c r="V659" s="1" t="e">
        <f aca="false">IF(R659="","",(SUM(S659:U659)+W659))</f>
        <v>#REF!</v>
      </c>
      <c r="W659" s="1" t="e">
        <f aca="false">IF(#REF!&lt;&gt;#REF!,COUNTIFS($K$112:$K$1378,"up",#REF!,#REF!),"")</f>
        <v>#REF!</v>
      </c>
      <c r="X659" s="1" t="e">
        <f aca="false">IF(#REF!&lt;&gt;#REF!,COUNTIFS($K$112:$K$1378,"SRS",#REF!,#REF!),"")</f>
        <v>#REF!</v>
      </c>
      <c r="Y659" s="1" t="e">
        <f aca="false">IF(R659&lt;&gt;"",IF(R659=1,"",COUNTIFS($O$112:$O$1378,"&gt;40",#REF!,#REF!)),"")</f>
        <v>#REF!</v>
      </c>
    </row>
    <row r="660" s="11" customFormat="true" ht="15.75" hidden="false" customHeight="false" outlineLevel="0" collapsed="false">
      <c r="A660" s="11" t="n">
        <f aca="false">I660+(H660*60)+(G660*3600)</f>
        <v>61289</v>
      </c>
      <c r="B660" s="16" t="str">
        <f aca="false">CONCATENATE(D660,E660,F660,G660,H660,I660)</f>
        <v>2017112417129</v>
      </c>
      <c r="C660" s="11" t="str">
        <f aca="false">CONCATENATE(D660,E660,F660)</f>
        <v>20171124</v>
      </c>
      <c r="D660" s="11" t="n">
        <v>2017</v>
      </c>
      <c r="E660" s="11" t="n">
        <v>11</v>
      </c>
      <c r="F660" s="11" t="n">
        <v>24</v>
      </c>
      <c r="G660" s="11" t="n">
        <v>17</v>
      </c>
      <c r="H660" s="11" t="n">
        <v>1</v>
      </c>
      <c r="I660" s="11" t="n">
        <v>29</v>
      </c>
      <c r="J660" s="11" t="n">
        <v>63</v>
      </c>
      <c r="K660" s="17" t="s">
        <v>21</v>
      </c>
      <c r="L660" s="1" t="e">
        <f aca="false"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 t="n">
        <v>0</v>
      </c>
      <c r="P660" s="1" t="e">
        <f aca="false">IF(#REF!=#REF!,IF(K660="Stroke",IF(K661="Stroke",IF(#REF!=#REF!,IF(Q660=Q661,IF((J661-J660)&lt;0,1000+J661-J660-O660,J661-J660-O660),""),""),""),""),"")</f>
        <v>#REF!</v>
      </c>
      <c r="Q660" s="11" t="n">
        <v>1</v>
      </c>
      <c r="R660" s="1" t="e">
        <f aca="false">IF(#REF!&lt;&gt;#REF!,COUNTIFS($K$112:$K$1378,$K$112,#REF!,#REF!),"")</f>
        <v>#REF!</v>
      </c>
      <c r="S660" s="1" t="e">
        <f aca="false">IF(AND(#REF!&lt;&gt;#REF!,#REF!=#REF!,M660="positive",M661="negative"),1,"")</f>
        <v>#REF!</v>
      </c>
      <c r="T660" s="1" t="e">
        <f aca="false">IF(AND(#REF!=#REF!,K:K="stroke",M:M="positive",S660&lt;&gt;"1"),1,"")</f>
        <v>#REF!</v>
      </c>
      <c r="U660" s="1" t="e">
        <f aca="false">IF((AND(R660&lt;&gt;"",W660&lt;&gt;1,K:K="stroke",M:M="negative",#REF!=#REF!)),IF(W660&lt;&gt;0,"",1),"")</f>
        <v>#REF!</v>
      </c>
      <c r="V660" s="1" t="e">
        <f aca="false">IF(R660="","",(SUM(S660:U660)+W660))</f>
        <v>#REF!</v>
      </c>
      <c r="W660" s="1" t="e">
        <f aca="false">IF(#REF!&lt;&gt;#REF!,COUNTIFS($K$112:$K$1378,"up",#REF!,#REF!),"")</f>
        <v>#REF!</v>
      </c>
      <c r="X660" s="1" t="e">
        <f aca="false">IF(#REF!&lt;&gt;#REF!,COUNTIFS($K$112:$K$1378,"SRS",#REF!,#REF!),"")</f>
        <v>#REF!</v>
      </c>
      <c r="Y660" s="1" t="e">
        <f aca="false">IF(R660&lt;&gt;"",IF(R660=1,"",COUNTIFS($O$112:$O$1378,"&gt;40",#REF!,#REF!)),"")</f>
        <v>#REF!</v>
      </c>
    </row>
    <row r="661" s="11" customFormat="true" ht="15.75" hidden="false" customHeight="false" outlineLevel="0" collapsed="false">
      <c r="A661" s="11" t="n">
        <f aca="false">I661+(H661*60)+(G661*3600)</f>
        <v>61289</v>
      </c>
      <c r="B661" s="16" t="str">
        <f aca="false">CONCATENATE(D661,E661,F661,G661,H661,I661)</f>
        <v>2017112417129</v>
      </c>
      <c r="C661" s="11" t="str">
        <f aca="false">CONCATENATE(D661,E661,F661)</f>
        <v>20171124</v>
      </c>
      <c r="D661" s="11" t="n">
        <v>2017</v>
      </c>
      <c r="E661" s="11" t="n">
        <v>11</v>
      </c>
      <c r="F661" s="11" t="n">
        <v>24</v>
      </c>
      <c r="G661" s="11" t="n">
        <v>17</v>
      </c>
      <c r="H661" s="11" t="n">
        <v>1</v>
      </c>
      <c r="I661" s="11" t="n">
        <v>29</v>
      </c>
      <c r="J661" s="11" t="n">
        <v>64</v>
      </c>
      <c r="K661" s="17" t="s">
        <v>21</v>
      </c>
      <c r="L661" s="1" t="e">
        <f aca="false"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 t="n">
        <v>0</v>
      </c>
      <c r="P661" s="1" t="e">
        <f aca="false">IF(#REF!=#REF!,IF(K661="Stroke",IF(K662="Stroke",IF(#REF!=#REF!,IF(Q661=Q662,IF((J662-J661)&lt;0,1000+J662-J661-O661,J662-J661-O661),""),""),""),""),"")</f>
        <v>#REF!</v>
      </c>
      <c r="Q661" s="11" t="n">
        <v>1</v>
      </c>
      <c r="R661" s="1" t="e">
        <f aca="false">IF(#REF!&lt;&gt;#REF!,COUNTIFS($K$112:$K$1378,$K$112,#REF!,#REF!),"")</f>
        <v>#REF!</v>
      </c>
      <c r="S661" s="1" t="e">
        <f aca="false">IF(AND(#REF!&lt;&gt;#REF!,#REF!=#REF!,M661="positive",M662="negative"),1,"")</f>
        <v>#REF!</v>
      </c>
      <c r="T661" s="1" t="e">
        <f aca="false">IF(AND(#REF!=#REF!,K:K="stroke",M:M="positive",S661&lt;&gt;"1"),1,"")</f>
        <v>#REF!</v>
      </c>
      <c r="U661" s="1" t="e">
        <f aca="false">IF((AND(R661&lt;&gt;"",W661&lt;&gt;1,K:K="stroke",M:M="negative",#REF!=#REF!)),IF(W661&lt;&gt;0,"",1),"")</f>
        <v>#REF!</v>
      </c>
      <c r="V661" s="1" t="e">
        <f aca="false">IF(R661="","",(SUM(S661:U661)+W661))</f>
        <v>#REF!</v>
      </c>
      <c r="W661" s="1" t="e">
        <f aca="false">IF(#REF!&lt;&gt;#REF!,COUNTIFS($K$112:$K$1378,"up",#REF!,#REF!),"")</f>
        <v>#REF!</v>
      </c>
      <c r="X661" s="1" t="e">
        <f aca="false">IF(#REF!&lt;&gt;#REF!,COUNTIFS($K$112:$K$1378,"SRS",#REF!,#REF!),"")</f>
        <v>#REF!</v>
      </c>
      <c r="Y661" s="1" t="e">
        <f aca="false">IF(R661&lt;&gt;"",IF(R661=1,"",COUNTIFS($O$112:$O$1378,"&gt;40",#REF!,#REF!)),"")</f>
        <v>#REF!</v>
      </c>
    </row>
    <row r="662" s="11" customFormat="true" ht="15.75" hidden="false" customHeight="false" outlineLevel="0" collapsed="false">
      <c r="A662" s="11" t="n">
        <f aca="false">I662+(H662*60)+(G662*3600)</f>
        <v>61289</v>
      </c>
      <c r="B662" s="16" t="str">
        <f aca="false">CONCATENATE(D662,E662,F662,G662,H662,I662)</f>
        <v>2017112417129</v>
      </c>
      <c r="C662" s="11" t="str">
        <f aca="false">CONCATENATE(D662,E662,F662)</f>
        <v>20171124</v>
      </c>
      <c r="D662" s="11" t="n">
        <v>2017</v>
      </c>
      <c r="E662" s="11" t="n">
        <v>11</v>
      </c>
      <c r="F662" s="11" t="n">
        <v>24</v>
      </c>
      <c r="G662" s="11" t="n">
        <v>17</v>
      </c>
      <c r="H662" s="11" t="n">
        <v>1</v>
      </c>
      <c r="I662" s="11" t="n">
        <v>29</v>
      </c>
      <c r="J662" s="11" t="n">
        <v>84</v>
      </c>
      <c r="K662" s="17" t="s">
        <v>21</v>
      </c>
      <c r="L662" s="1" t="e">
        <f aca="false"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 t="n">
        <v>0</v>
      </c>
      <c r="P662" s="1" t="e">
        <f aca="false">IF(#REF!=#REF!,IF(K662="Stroke",IF(K663="Stroke",IF(#REF!=#REF!,IF(Q662=Q663,IF((J663-J662)&lt;0,1000+J663-J662-O662,J663-J662-O662),""),""),""),""),"")</f>
        <v>#REF!</v>
      </c>
      <c r="Q662" s="11" t="n">
        <v>1</v>
      </c>
      <c r="R662" s="1" t="e">
        <f aca="false">IF(#REF!&lt;&gt;#REF!,COUNTIFS($K$112:$K$1378,$K$112,#REF!,#REF!),"")</f>
        <v>#REF!</v>
      </c>
      <c r="S662" s="1" t="e">
        <f aca="false">IF(AND(#REF!&lt;&gt;#REF!,#REF!=#REF!,M662="positive",M663="negative"),1,"")</f>
        <v>#REF!</v>
      </c>
      <c r="T662" s="1" t="e">
        <f aca="false">IF(AND(#REF!=#REF!,K:K="stroke",M:M="positive",S662&lt;&gt;"1"),1,"")</f>
        <v>#REF!</v>
      </c>
      <c r="U662" s="1" t="e">
        <f aca="false">IF((AND(R662&lt;&gt;"",W662&lt;&gt;1,K:K="stroke",M:M="negative",#REF!=#REF!)),IF(W662&lt;&gt;0,"",1),"")</f>
        <v>#REF!</v>
      </c>
      <c r="V662" s="1" t="e">
        <f aca="false">IF(R662="","",(SUM(S662:U662)+W662))</f>
        <v>#REF!</v>
      </c>
      <c r="W662" s="1" t="e">
        <f aca="false">IF(#REF!&lt;&gt;#REF!,COUNTIFS($K$112:$K$1378,"up",#REF!,#REF!),"")</f>
        <v>#REF!</v>
      </c>
      <c r="X662" s="1" t="e">
        <f aca="false">IF(#REF!&lt;&gt;#REF!,COUNTIFS($K$112:$K$1378,"SRS",#REF!,#REF!),"")</f>
        <v>#REF!</v>
      </c>
      <c r="Y662" s="1" t="e">
        <f aca="false">IF(R662&lt;&gt;"",IF(R662=1,"",COUNTIFS($O$112:$O$1378,"&gt;40",#REF!,#REF!)),"")</f>
        <v>#REF!</v>
      </c>
    </row>
    <row r="663" s="11" customFormat="true" ht="15.75" hidden="false" customHeight="false" outlineLevel="0" collapsed="false">
      <c r="A663" s="11" t="n">
        <f aca="false">I663+(H663*60)+(G663*3600)</f>
        <v>61289</v>
      </c>
      <c r="B663" s="16" t="str">
        <f aca="false">CONCATENATE(D663,E663,F663,G663,H663,I663)</f>
        <v>2017112417129</v>
      </c>
      <c r="C663" s="11" t="str">
        <f aca="false">CONCATENATE(D663,E663,F663)</f>
        <v>20171124</v>
      </c>
      <c r="D663" s="11" t="n">
        <v>2017</v>
      </c>
      <c r="E663" s="11" t="n">
        <v>11</v>
      </c>
      <c r="F663" s="11" t="n">
        <v>24</v>
      </c>
      <c r="G663" s="11" t="n">
        <v>17</v>
      </c>
      <c r="H663" s="11" t="n">
        <v>1</v>
      </c>
      <c r="I663" s="11" t="n">
        <v>29</v>
      </c>
      <c r="J663" s="11" t="n">
        <v>85</v>
      </c>
      <c r="K663" s="17" t="s">
        <v>21</v>
      </c>
      <c r="L663" s="1" t="e">
        <f aca="false"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 t="n">
        <v>0</v>
      </c>
      <c r="P663" s="1" t="e">
        <f aca="false">IF(#REF!=#REF!,IF(K663="Stroke",IF(K664="Stroke",IF(#REF!=#REF!,IF(Q663=Q664,IF((J664-J663)&lt;0,1000+J664-J663-O663,J664-J663-O663),""),""),""),""),"")</f>
        <v>#REF!</v>
      </c>
      <c r="Q663" s="11" t="n">
        <v>1</v>
      </c>
      <c r="R663" s="1" t="e">
        <f aca="false">IF(#REF!&lt;&gt;#REF!,COUNTIFS($K$112:$K$1378,$K$112,#REF!,#REF!),"")</f>
        <v>#REF!</v>
      </c>
      <c r="S663" s="1" t="e">
        <f aca="false">IF(AND(#REF!&lt;&gt;#REF!,#REF!=#REF!,M663="positive",M664="negative"),1,"")</f>
        <v>#REF!</v>
      </c>
      <c r="T663" s="1" t="e">
        <f aca="false">IF(AND(#REF!=#REF!,K:K="stroke",M:M="positive",S663&lt;&gt;"1"),1,"")</f>
        <v>#REF!</v>
      </c>
      <c r="U663" s="1" t="e">
        <f aca="false">IF((AND(R663&lt;&gt;"",W663&lt;&gt;1,K:K="stroke",M:M="negative",#REF!=#REF!)),IF(W663&lt;&gt;0,"",1),"")</f>
        <v>#REF!</v>
      </c>
      <c r="V663" s="1" t="e">
        <f aca="false">IF(R663="","",(SUM(S663:U663)+W663))</f>
        <v>#REF!</v>
      </c>
      <c r="W663" s="1" t="e">
        <f aca="false">IF(#REF!&lt;&gt;#REF!,COUNTIFS($K$112:$K$1378,"up",#REF!,#REF!),"")</f>
        <v>#REF!</v>
      </c>
      <c r="X663" s="1" t="e">
        <f aca="false">IF(#REF!&lt;&gt;#REF!,COUNTIFS($K$112:$K$1378,"SRS",#REF!,#REF!),"")</f>
        <v>#REF!</v>
      </c>
      <c r="Y663" s="1" t="e">
        <f aca="false">IF(R663&lt;&gt;"",IF(R663=1,"",COUNTIFS($O$112:$O$1378,"&gt;40",#REF!,#REF!)),"")</f>
        <v>#REF!</v>
      </c>
    </row>
    <row r="664" s="11" customFormat="true" ht="15.75" hidden="false" customHeight="false" outlineLevel="0" collapsed="false">
      <c r="A664" s="11" t="n">
        <f aca="false">I664+(H664*60)+(G664*3600)</f>
        <v>61289</v>
      </c>
      <c r="B664" s="16" t="str">
        <f aca="false">CONCATENATE(D664,E664,F664,G664,H664,I664)</f>
        <v>2017112417129</v>
      </c>
      <c r="C664" s="11" t="str">
        <f aca="false">CONCATENATE(D664,E664,F664)</f>
        <v>20171124</v>
      </c>
      <c r="D664" s="11" t="n">
        <v>2017</v>
      </c>
      <c r="E664" s="11" t="n">
        <v>11</v>
      </c>
      <c r="F664" s="11" t="n">
        <v>24</v>
      </c>
      <c r="G664" s="11" t="n">
        <v>17</v>
      </c>
      <c r="H664" s="11" t="n">
        <v>1</v>
      </c>
      <c r="I664" s="11" t="n">
        <v>29</v>
      </c>
      <c r="J664" s="11" t="n">
        <v>88</v>
      </c>
      <c r="K664" s="17" t="s">
        <v>21</v>
      </c>
      <c r="L664" s="1" t="e">
        <f aca="false"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 t="n">
        <v>0</v>
      </c>
      <c r="P664" s="1" t="e">
        <f aca="false">IF(#REF!=#REF!,IF(K664="Stroke",IF(K665="Stroke",IF(#REF!=#REF!,IF(Q664=Q665,IF((J665-J664)&lt;0,1000+J665-J664-O664,J665-J664-O664),""),""),""),""),"")</f>
        <v>#REF!</v>
      </c>
      <c r="Q664" s="11" t="n">
        <v>1</v>
      </c>
      <c r="R664" s="1" t="e">
        <f aca="false">IF(#REF!&lt;&gt;#REF!,COUNTIFS($K$112:$K$1378,$K$112,#REF!,#REF!),"")</f>
        <v>#REF!</v>
      </c>
      <c r="S664" s="1" t="e">
        <f aca="false">IF(AND(#REF!&lt;&gt;#REF!,#REF!=#REF!,M664="positive",M665="negative"),1,"")</f>
        <v>#REF!</v>
      </c>
      <c r="T664" s="1" t="e">
        <f aca="false">IF(AND(#REF!=#REF!,K:K="stroke",M:M="positive",S664&lt;&gt;"1"),1,"")</f>
        <v>#REF!</v>
      </c>
      <c r="U664" s="1" t="e">
        <f aca="false">IF((AND(R664&lt;&gt;"",W664&lt;&gt;1,K:K="stroke",M:M="negative",#REF!=#REF!)),IF(W664&lt;&gt;0,"",1),"")</f>
        <v>#REF!</v>
      </c>
      <c r="V664" s="1" t="e">
        <f aca="false">IF(R664="","",(SUM(S664:U664)+W664))</f>
        <v>#REF!</v>
      </c>
      <c r="W664" s="1" t="e">
        <f aca="false">IF(#REF!&lt;&gt;#REF!,COUNTIFS($K$112:$K$1378,"up",#REF!,#REF!),"")</f>
        <v>#REF!</v>
      </c>
      <c r="X664" s="1" t="e">
        <f aca="false">IF(#REF!&lt;&gt;#REF!,COUNTIFS($K$112:$K$1378,"SRS",#REF!,#REF!),"")</f>
        <v>#REF!</v>
      </c>
      <c r="Y664" s="1" t="e">
        <f aca="false">IF(R664&lt;&gt;"",IF(R664=1,"",COUNTIFS($O$112:$O$1378,"&gt;40",#REF!,#REF!)),"")</f>
        <v>#REF!</v>
      </c>
    </row>
    <row r="665" s="11" customFormat="true" ht="15.75" hidden="false" customHeight="false" outlineLevel="0" collapsed="false">
      <c r="A665" s="11" t="n">
        <f aca="false">I665+(H665*60)+(G665*3600)</f>
        <v>61289</v>
      </c>
      <c r="B665" s="16" t="str">
        <f aca="false">CONCATENATE(D665,E665,F665,G665,H665,I665)</f>
        <v>2017112417129</v>
      </c>
      <c r="C665" s="11" t="str">
        <f aca="false">CONCATENATE(D665,E665,F665)</f>
        <v>20171124</v>
      </c>
      <c r="D665" s="11" t="n">
        <v>2017</v>
      </c>
      <c r="E665" s="11" t="n">
        <v>11</v>
      </c>
      <c r="F665" s="11" t="n">
        <v>24</v>
      </c>
      <c r="G665" s="11" t="n">
        <v>17</v>
      </c>
      <c r="H665" s="11" t="n">
        <v>1</v>
      </c>
      <c r="I665" s="11" t="n">
        <v>29</v>
      </c>
      <c r="J665" s="11" t="n">
        <v>97</v>
      </c>
      <c r="K665" s="17" t="s">
        <v>21</v>
      </c>
      <c r="L665" s="1" t="e">
        <f aca="false"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 t="n">
        <v>0</v>
      </c>
      <c r="P665" s="1" t="e">
        <f aca="false">IF(#REF!=#REF!,IF(K665="Stroke",IF(K666="Stroke",IF(#REF!=#REF!,IF(Q665=Q666,IF((J666-J665)&lt;0,1000+J666-J665-O665,J666-J665-O665),""),""),""),""),"")</f>
        <v>#REF!</v>
      </c>
      <c r="Q665" s="11" t="n">
        <v>1</v>
      </c>
      <c r="R665" s="1" t="e">
        <f aca="false">IF(#REF!&lt;&gt;#REF!,COUNTIFS($K$112:$K$1378,$K$112,#REF!,#REF!),"")</f>
        <v>#REF!</v>
      </c>
      <c r="S665" s="1" t="e">
        <f aca="false">IF(AND(#REF!&lt;&gt;#REF!,#REF!=#REF!,M665="positive",M666="negative"),1,"")</f>
        <v>#REF!</v>
      </c>
      <c r="T665" s="1" t="e">
        <f aca="false">IF(AND(#REF!=#REF!,K:K="stroke",M:M="positive",S665&lt;&gt;"1"),1,"")</f>
        <v>#REF!</v>
      </c>
      <c r="U665" s="1" t="e">
        <f aca="false">IF((AND(R665&lt;&gt;"",W665&lt;&gt;1,K:K="stroke",M:M="negative",#REF!=#REF!)),IF(W665&lt;&gt;0,"",1),"")</f>
        <v>#REF!</v>
      </c>
      <c r="V665" s="1" t="e">
        <f aca="false">IF(R665="","",(SUM(S665:U665)+W665))</f>
        <v>#REF!</v>
      </c>
      <c r="W665" s="1" t="e">
        <f aca="false">IF(#REF!&lt;&gt;#REF!,COUNTIFS($K$112:$K$1378,"up",#REF!,#REF!),"")</f>
        <v>#REF!</v>
      </c>
      <c r="X665" s="1" t="e">
        <f aca="false">IF(#REF!&lt;&gt;#REF!,COUNTIFS($K$112:$K$1378,"SRS",#REF!,#REF!),"")</f>
        <v>#REF!</v>
      </c>
      <c r="Y665" s="1" t="e">
        <f aca="false">IF(R665&lt;&gt;"",IF(R665=1,"",COUNTIFS($O$112:$O$1378,"&gt;40",#REF!,#REF!)),"")</f>
        <v>#REF!</v>
      </c>
    </row>
    <row r="666" s="11" customFormat="true" ht="15.75" hidden="false" customHeight="false" outlineLevel="0" collapsed="false">
      <c r="A666" s="11" t="n">
        <f aca="false">I666+(H666*60)+(G666*3600)</f>
        <v>61289</v>
      </c>
      <c r="B666" s="16" t="str">
        <f aca="false">CONCATENATE(D666,E666,F666,G666,H666,I666)</f>
        <v>2017112417129</v>
      </c>
      <c r="C666" s="11" t="str">
        <f aca="false">CONCATENATE(D666,E666,F666)</f>
        <v>20171124</v>
      </c>
      <c r="D666" s="11" t="n">
        <v>2017</v>
      </c>
      <c r="E666" s="11" t="n">
        <v>11</v>
      </c>
      <c r="F666" s="11" t="n">
        <v>24</v>
      </c>
      <c r="G666" s="11" t="n">
        <v>17</v>
      </c>
      <c r="H666" s="11" t="n">
        <v>1</v>
      </c>
      <c r="I666" s="11" t="n">
        <v>29</v>
      </c>
      <c r="J666" s="11" t="n">
        <v>99</v>
      </c>
      <c r="K666" s="17" t="s">
        <v>21</v>
      </c>
      <c r="L666" s="1" t="e">
        <f aca="false"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 t="n">
        <v>0</v>
      </c>
      <c r="P666" s="1" t="e">
        <f aca="false">IF(#REF!=#REF!,IF(K666="Stroke",IF(K667="Stroke",IF(#REF!=#REF!,IF(Q666=Q667,IF((J667-J666)&lt;0,1000+J667-J666-O666,J667-J666-O666),""),""),""),""),"")</f>
        <v>#REF!</v>
      </c>
      <c r="Q666" s="11" t="n">
        <v>1</v>
      </c>
      <c r="R666" s="1" t="e">
        <f aca="false">IF(#REF!&lt;&gt;#REF!,COUNTIFS($K$112:$K$1378,$K$112,#REF!,#REF!),"")</f>
        <v>#REF!</v>
      </c>
      <c r="S666" s="1" t="e">
        <f aca="false">IF(AND(#REF!&lt;&gt;#REF!,#REF!=#REF!,M666="positive",M667="negative"),1,"")</f>
        <v>#REF!</v>
      </c>
      <c r="T666" s="1" t="e">
        <f aca="false">IF(AND(#REF!=#REF!,K:K="stroke",M:M="positive",S666&lt;&gt;"1"),1,"")</f>
        <v>#REF!</v>
      </c>
      <c r="U666" s="1" t="e">
        <f aca="false">IF((AND(R666&lt;&gt;"",W666&lt;&gt;1,K:K="stroke",M:M="negative",#REF!=#REF!)),IF(W666&lt;&gt;0,"",1),"")</f>
        <v>#REF!</v>
      </c>
      <c r="V666" s="1" t="e">
        <f aca="false">IF(R666="","",(SUM(S666:U666)+W666))</f>
        <v>#REF!</v>
      </c>
      <c r="W666" s="1" t="e">
        <f aca="false">IF(#REF!&lt;&gt;#REF!,COUNTIFS($K$112:$K$1378,"up",#REF!,#REF!),"")</f>
        <v>#REF!</v>
      </c>
      <c r="X666" s="1" t="e">
        <f aca="false">IF(#REF!&lt;&gt;#REF!,COUNTIFS($K$112:$K$1378,"SRS",#REF!,#REF!),"")</f>
        <v>#REF!</v>
      </c>
      <c r="Y666" s="1" t="e">
        <f aca="false">IF(R666&lt;&gt;"",IF(R666=1,"",COUNTIFS($O$112:$O$1378,"&gt;40",#REF!,#REF!)),"")</f>
        <v>#REF!</v>
      </c>
    </row>
    <row r="667" s="11" customFormat="true" ht="15.75" hidden="false" customHeight="false" outlineLevel="0" collapsed="false">
      <c r="A667" s="11" t="n">
        <f aca="false">I667+(H667*60)+(G667*3600)</f>
        <v>61289</v>
      </c>
      <c r="B667" s="16" t="str">
        <f aca="false">CONCATENATE(D667,E667,F667,G667,H667,I667)</f>
        <v>2017112417129</v>
      </c>
      <c r="C667" s="11" t="str">
        <f aca="false">CONCATENATE(D667,E667,F667)</f>
        <v>20171124</v>
      </c>
      <c r="D667" s="11" t="n">
        <v>2017</v>
      </c>
      <c r="E667" s="11" t="n">
        <v>11</v>
      </c>
      <c r="F667" s="11" t="n">
        <v>24</v>
      </c>
      <c r="G667" s="11" t="n">
        <v>17</v>
      </c>
      <c r="H667" s="11" t="n">
        <v>1</v>
      </c>
      <c r="I667" s="11" t="n">
        <v>29</v>
      </c>
      <c r="J667" s="11" t="n">
        <v>115</v>
      </c>
      <c r="K667" s="17" t="s">
        <v>21</v>
      </c>
      <c r="L667" s="1" t="e">
        <f aca="false"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 t="n">
        <v>0</v>
      </c>
      <c r="P667" s="1" t="e">
        <f aca="false">IF(#REF!=#REF!,IF(K667="Stroke",IF(K668="Stroke",IF(#REF!=#REF!,IF(Q667=Q668,IF((J668-J667)&lt;0,1000+J668-J667-O667,J668-J667-O667),""),""),""),""),"")</f>
        <v>#REF!</v>
      </c>
      <c r="Q667" s="11" t="n">
        <v>1</v>
      </c>
      <c r="R667" s="1" t="e">
        <f aca="false">IF(#REF!&lt;&gt;#REF!,COUNTIFS($K$112:$K$1378,$K$112,#REF!,#REF!),"")</f>
        <v>#REF!</v>
      </c>
      <c r="S667" s="1" t="e">
        <f aca="false">IF(AND(#REF!&lt;&gt;#REF!,#REF!=#REF!,M667="positive",M668="negative"),1,"")</f>
        <v>#REF!</v>
      </c>
      <c r="T667" s="1" t="e">
        <f aca="false">IF(AND(#REF!=#REF!,K:K="stroke",M:M="positive",S667&lt;&gt;"1"),1,"")</f>
        <v>#REF!</v>
      </c>
      <c r="U667" s="1" t="e">
        <f aca="false">IF((AND(R667&lt;&gt;"",W667&lt;&gt;1,K:K="stroke",M:M="negative",#REF!=#REF!)),IF(W667&lt;&gt;0,"",1),"")</f>
        <v>#REF!</v>
      </c>
      <c r="V667" s="1" t="e">
        <f aca="false">IF(R667="","",(SUM(S667:U667)+W667))</f>
        <v>#REF!</v>
      </c>
      <c r="W667" s="1" t="e">
        <f aca="false">IF(#REF!&lt;&gt;#REF!,COUNTIFS($K$112:$K$1378,"up",#REF!,#REF!),"")</f>
        <v>#REF!</v>
      </c>
      <c r="X667" s="1" t="e">
        <f aca="false">IF(#REF!&lt;&gt;#REF!,COUNTIFS($K$112:$K$1378,"SRS",#REF!,#REF!),"")</f>
        <v>#REF!</v>
      </c>
      <c r="Y667" s="1" t="e">
        <f aca="false">IF(R667&lt;&gt;"",IF(R667=1,"",COUNTIFS($O$112:$O$1378,"&gt;40",#REF!,#REF!)),"")</f>
        <v>#REF!</v>
      </c>
    </row>
    <row r="668" s="11" customFormat="true" ht="15.75" hidden="false" customHeight="false" outlineLevel="0" collapsed="false">
      <c r="A668" s="11" t="n">
        <f aca="false">I668+(H668*60)+(G668*3600)</f>
        <v>61289</v>
      </c>
      <c r="B668" s="16" t="str">
        <f aca="false">CONCATENATE(D668,E668,F668,G668,H668,I668)</f>
        <v>2017112417129</v>
      </c>
      <c r="C668" s="11" t="str">
        <f aca="false">CONCATENATE(D668,E668,F668)</f>
        <v>20171124</v>
      </c>
      <c r="D668" s="11" t="n">
        <v>2017</v>
      </c>
      <c r="E668" s="11" t="n">
        <v>11</v>
      </c>
      <c r="F668" s="11" t="n">
        <v>24</v>
      </c>
      <c r="G668" s="11" t="n">
        <v>17</v>
      </c>
      <c r="H668" s="11" t="n">
        <v>1</v>
      </c>
      <c r="I668" s="11" t="n">
        <v>29</v>
      </c>
      <c r="J668" s="11" t="n">
        <v>120</v>
      </c>
      <c r="K668" s="17" t="s">
        <v>21</v>
      </c>
      <c r="L668" s="1" t="e">
        <f aca="false"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 t="n">
        <v>0</v>
      </c>
      <c r="P668" s="1" t="e">
        <f aca="false">IF(#REF!=#REF!,IF(K668="Stroke",IF(K669="Stroke",IF(#REF!=#REF!,IF(Q668=Q669,IF((J669-J668)&lt;0,1000+J669-J668-O668,J669-J668-O668),""),""),""),""),"")</f>
        <v>#REF!</v>
      </c>
      <c r="Q668" s="11" t="n">
        <v>1</v>
      </c>
      <c r="R668" s="1" t="e">
        <f aca="false">IF(#REF!&lt;&gt;#REF!,COUNTIFS($K$112:$K$1378,$K$112,#REF!,#REF!),"")</f>
        <v>#REF!</v>
      </c>
      <c r="S668" s="1" t="e">
        <f aca="false">IF(AND(#REF!&lt;&gt;#REF!,#REF!=#REF!,M668="positive",M669="negative"),1,"")</f>
        <v>#REF!</v>
      </c>
      <c r="T668" s="1" t="e">
        <f aca="false">IF(AND(#REF!=#REF!,K:K="stroke",M:M="positive",S668&lt;&gt;"1"),1,"")</f>
        <v>#REF!</v>
      </c>
      <c r="U668" s="1" t="e">
        <f aca="false">IF((AND(R668&lt;&gt;"",W668&lt;&gt;1,K:K="stroke",M:M="negative",#REF!=#REF!)),IF(W668&lt;&gt;0,"",1),"")</f>
        <v>#REF!</v>
      </c>
      <c r="V668" s="1" t="e">
        <f aca="false">IF(R668="","",(SUM(S668:U668)+W668))</f>
        <v>#REF!</v>
      </c>
      <c r="W668" s="1" t="e">
        <f aca="false">IF(#REF!&lt;&gt;#REF!,COUNTIFS($K$112:$K$1378,"up",#REF!,#REF!),"")</f>
        <v>#REF!</v>
      </c>
      <c r="X668" s="1" t="e">
        <f aca="false">IF(#REF!&lt;&gt;#REF!,COUNTIFS($K$112:$K$1378,"SRS",#REF!,#REF!),"")</f>
        <v>#REF!</v>
      </c>
      <c r="Y668" s="1" t="e">
        <f aca="false">IF(R668&lt;&gt;"",IF(R668=1,"",COUNTIFS($O$112:$O$1378,"&gt;40",#REF!,#REF!)),"")</f>
        <v>#REF!</v>
      </c>
    </row>
    <row r="669" s="11" customFormat="true" ht="15.75" hidden="false" customHeight="false" outlineLevel="0" collapsed="false">
      <c r="A669" s="11" t="n">
        <f aca="false">I669+(H669*60)+(G669*3600)</f>
        <v>61289</v>
      </c>
      <c r="B669" s="16" t="str">
        <f aca="false">CONCATENATE(D669,E669,F669,G669,H669,I669)</f>
        <v>2017112417129</v>
      </c>
      <c r="C669" s="11" t="str">
        <f aca="false">CONCATENATE(D669,E669,F669)</f>
        <v>20171124</v>
      </c>
      <c r="D669" s="11" t="n">
        <v>2017</v>
      </c>
      <c r="E669" s="11" t="n">
        <v>11</v>
      </c>
      <c r="F669" s="11" t="n">
        <v>24</v>
      </c>
      <c r="G669" s="11" t="n">
        <v>17</v>
      </c>
      <c r="H669" s="11" t="n">
        <v>1</v>
      </c>
      <c r="I669" s="11" t="n">
        <v>29</v>
      </c>
      <c r="J669" s="11" t="n">
        <v>144</v>
      </c>
      <c r="K669" s="17" t="s">
        <v>21</v>
      </c>
      <c r="L669" s="1" t="e">
        <f aca="false"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 t="n">
        <v>0</v>
      </c>
      <c r="P669" s="1" t="e">
        <f aca="false">IF(#REF!=#REF!,IF(K669="Stroke",IF(K670="Stroke",IF(#REF!=#REF!,IF(Q669=Q670,IF((J670-J669)&lt;0,1000+J670-J669-O669,J670-J669-O669),""),""),""),""),"")</f>
        <v>#REF!</v>
      </c>
      <c r="Q669" s="11" t="n">
        <v>1</v>
      </c>
      <c r="R669" s="1" t="e">
        <f aca="false">IF(#REF!&lt;&gt;#REF!,COUNTIFS($K$112:$K$1378,$K$112,#REF!,#REF!),"")</f>
        <v>#REF!</v>
      </c>
      <c r="S669" s="1" t="e">
        <f aca="false">IF(AND(#REF!&lt;&gt;#REF!,#REF!=#REF!,M669="positive",M670="negative"),1,"")</f>
        <v>#REF!</v>
      </c>
      <c r="T669" s="1" t="e">
        <f aca="false">IF(AND(#REF!=#REF!,K:K="stroke",M:M="positive",S669&lt;&gt;"1"),1,"")</f>
        <v>#REF!</v>
      </c>
      <c r="U669" s="1" t="e">
        <f aca="false">IF((AND(R669&lt;&gt;"",W669&lt;&gt;1,K:K="stroke",M:M="negative",#REF!=#REF!)),IF(W669&lt;&gt;0,"",1),"")</f>
        <v>#REF!</v>
      </c>
      <c r="V669" s="1" t="e">
        <f aca="false">IF(R669="","",(SUM(S669:U669)+W669))</f>
        <v>#REF!</v>
      </c>
      <c r="W669" s="1" t="e">
        <f aca="false">IF(#REF!&lt;&gt;#REF!,COUNTIFS($K$112:$K$1378,"up",#REF!,#REF!),"")</f>
        <v>#REF!</v>
      </c>
      <c r="X669" s="1" t="e">
        <f aca="false">IF(#REF!&lt;&gt;#REF!,COUNTIFS($K$112:$K$1378,"SRS",#REF!,#REF!),"")</f>
        <v>#REF!</v>
      </c>
      <c r="Y669" s="1" t="e">
        <f aca="false">IF(R669&lt;&gt;"",IF(R669=1,"",COUNTIFS($O$112:$O$1378,"&gt;40",#REF!,#REF!)),"")</f>
        <v>#REF!</v>
      </c>
      <c r="Z669" s="25" t="s">
        <v>61</v>
      </c>
    </row>
    <row r="670" s="11" customFormat="true" ht="15.7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62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1" customFormat="true" ht="15.7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1" t="e">
        <f aca="false">IF(#REF!=#REF!,IF(K671="Stroke",IF(K672="Stroke",IF((J672-J671)&lt;0,1000+J672-J671,J672-J671),""),""),"")</f>
        <v>#REF!</v>
      </c>
      <c r="M671" s="1" t="s">
        <v>1</v>
      </c>
      <c r="N671" s="1" t="s">
        <v>43</v>
      </c>
      <c r="O671" s="1" t="n">
        <v>424</v>
      </c>
      <c r="P671" s="1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1" t="e">
        <f aca="false">IF(#REF!&lt;&gt;#REF!,COUNTIFS($K$112:$K$1378,$K$112,#REF!,#REF!),"")</f>
        <v>#REF!</v>
      </c>
      <c r="S671" s="1" t="e">
        <f aca="false">IF(AND(#REF!&lt;&gt;#REF!,#REF!=#REF!,M671="positive",M672="negative"),1,"")</f>
        <v>#REF!</v>
      </c>
      <c r="T671" s="1" t="e">
        <f aca="false">IF(AND(#REF!=#REF!,K:K="stroke",M:M="positive",S671&lt;&gt;"1"),1,"")</f>
        <v>#REF!</v>
      </c>
      <c r="U671" s="1" t="e">
        <f aca="false">IF((AND(R671&lt;&gt;"",W671&lt;&gt;1,K:K="stroke",M:M="negative",#REF!=#REF!)),IF(W671&lt;&gt;0,"",1),"")</f>
        <v>#REF!</v>
      </c>
      <c r="V671" s="1" t="e">
        <f aca="false">IF(R671="","",(SUM(S671:U671)+W671))</f>
        <v>#REF!</v>
      </c>
      <c r="W671" s="1" t="e">
        <f aca="false">IF(#REF!&lt;&gt;#REF!,COUNTIFS($K$112:$K$1378,"up",#REF!,#REF!),"")</f>
        <v>#REF!</v>
      </c>
      <c r="X671" s="1" t="e">
        <f aca="false">IF(#REF!&lt;&gt;#REF!,COUNTIFS($K$112:$K$1378,"SRS",#REF!,#REF!),"")</f>
        <v>#REF!</v>
      </c>
      <c r="Y671" s="1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1" customFormat="true" ht="15.7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1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1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1" t="e">
        <f aca="false">IF(#REF!&lt;&gt;#REF!,COUNTIFS($K$112:$K$1378,$K$112,#REF!,#REF!),"")</f>
        <v>#REF!</v>
      </c>
      <c r="S672" s="1" t="e">
        <f aca="false">IF(AND(#REF!&lt;&gt;#REF!,#REF!=#REF!,M672="positive",M673="negative"),1,"")</f>
        <v>#REF!</v>
      </c>
      <c r="T672" s="1" t="e">
        <f aca="false">IF(AND(#REF!=#REF!,K:K="stroke",M:M="positive",S672&lt;&gt;"1"),1,"")</f>
        <v>#REF!</v>
      </c>
      <c r="U672" s="1" t="e">
        <f aca="false">IF((AND(R672&lt;&gt;"",W672&lt;&gt;1,K:K="stroke",M:M="negative",#REF!=#REF!)),IF(W672&lt;&gt;0,"",1),"")</f>
        <v>#REF!</v>
      </c>
      <c r="V672" s="1" t="e">
        <f aca="false">IF(R672="","",(SUM(S672:U672)+W672))</f>
        <v>#REF!</v>
      </c>
      <c r="W672" s="1" t="e">
        <f aca="false">IF(#REF!&lt;&gt;#REF!,COUNTIFS($K$112:$K$1378,"up",#REF!,#REF!),"")</f>
        <v>#REF!</v>
      </c>
      <c r="X672" s="1" t="e">
        <f aca="false">IF(#REF!&lt;&gt;#REF!,COUNTIFS($K$112:$K$1378,"SRS",#REF!,#REF!),"")</f>
        <v>#REF!</v>
      </c>
      <c r="Y672" s="1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1" customFormat="true" ht="15.7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17" t="s">
        <v>21</v>
      </c>
      <c r="L673" s="1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1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1" t="e">
        <f aca="false">IF(#REF!&lt;&gt;#REF!,COUNTIFS($K$112:$K$1378,$K$112,#REF!,#REF!),"")</f>
        <v>#REF!</v>
      </c>
      <c r="S673" s="1" t="e">
        <f aca="false">IF(AND(#REF!&lt;&gt;#REF!,#REF!=#REF!,M673="positive",M674="negative"),1,"")</f>
        <v>#REF!</v>
      </c>
      <c r="T673" s="1" t="e">
        <f aca="false">IF(AND(#REF!=#REF!,K:K="stroke",M:M="positive",S673&lt;&gt;"1"),1,"")</f>
        <v>#REF!</v>
      </c>
      <c r="U673" s="1" t="e">
        <f aca="false">IF((AND(R673&lt;&gt;"",W673&lt;&gt;1,K:K="stroke",M:M="negative",#REF!=#REF!)),IF(W673&lt;&gt;0,"",1),"")</f>
        <v>#REF!</v>
      </c>
      <c r="V673" s="1" t="e">
        <f aca="false">IF(R673="","",(SUM(S673:U673)+W673))</f>
        <v>#REF!</v>
      </c>
      <c r="W673" s="1" t="e">
        <f aca="false">IF(#REF!&lt;&gt;#REF!,COUNTIFS($K$112:$K$1378,"up",#REF!,#REF!),"")</f>
        <v>#REF!</v>
      </c>
      <c r="X673" s="1" t="e">
        <f aca="false">IF(#REF!&lt;&gt;#REF!,COUNTIFS($K$112:$K$1378,"SRS",#REF!,#REF!),"")</f>
        <v>#REF!</v>
      </c>
      <c r="Y673" s="1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1" customFormat="true" ht="15.7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17" t="s">
        <v>21</v>
      </c>
      <c r="L674" s="1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1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1" t="e">
        <f aca="false">IF(#REF!&lt;&gt;#REF!,COUNTIFS($K$112:$K$1378,$K$112,#REF!,#REF!),"")</f>
        <v>#REF!</v>
      </c>
      <c r="S674" s="1" t="e">
        <f aca="false">IF(AND(#REF!&lt;&gt;#REF!,#REF!=#REF!,M674="positive",M675="negative"),1,"")</f>
        <v>#REF!</v>
      </c>
      <c r="T674" s="1" t="e">
        <f aca="false">IF(AND(#REF!=#REF!,K:K="stroke",M:M="positive",S674&lt;&gt;"1"),1,"")</f>
        <v>#REF!</v>
      </c>
      <c r="U674" s="1" t="e">
        <f aca="false">IF((AND(R674&lt;&gt;"",W674&lt;&gt;1,K:K="stroke",M:M="negative",#REF!=#REF!)),IF(W674&lt;&gt;0,"",1),"")</f>
        <v>#REF!</v>
      </c>
      <c r="V674" s="1" t="e">
        <f aca="false">IF(R674="","",(SUM(S674:U674)+W674))</f>
        <v>#REF!</v>
      </c>
      <c r="W674" s="1" t="e">
        <f aca="false">IF(#REF!&lt;&gt;#REF!,COUNTIFS($K$112:$K$1378,"up",#REF!,#REF!),"")</f>
        <v>#REF!</v>
      </c>
      <c r="X674" s="1" t="e">
        <f aca="false">IF(#REF!&lt;&gt;#REF!,COUNTIFS($K$112:$K$1378,"SRS",#REF!,#REF!),"")</f>
        <v>#REF!</v>
      </c>
      <c r="Y674" s="1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1" customFormat="true" ht="15.7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17" t="s">
        <v>21</v>
      </c>
      <c r="L675" s="1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1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1" t="e">
        <f aca="false">IF(#REF!&lt;&gt;#REF!,COUNTIFS($K$112:$K$1378,$K$112,#REF!,#REF!),"")</f>
        <v>#REF!</v>
      </c>
      <c r="S675" s="1" t="e">
        <f aca="false">IF(AND(#REF!&lt;&gt;#REF!,#REF!=#REF!,M675="positive",M676="negative"),1,"")</f>
        <v>#REF!</v>
      </c>
      <c r="T675" s="1" t="e">
        <f aca="false">IF(AND(#REF!=#REF!,K:K="stroke",M:M="positive",S675&lt;&gt;"1"),1,"")</f>
        <v>#REF!</v>
      </c>
      <c r="U675" s="1" t="e">
        <f aca="false">IF((AND(R675&lt;&gt;"",W675&lt;&gt;1,K:K="stroke",M:M="negative",#REF!=#REF!)),IF(W675&lt;&gt;0,"",1),"")</f>
        <v>#REF!</v>
      </c>
      <c r="V675" s="1" t="e">
        <f aca="false">IF(R675="","",(SUM(S675:U675)+W675))</f>
        <v>#REF!</v>
      </c>
      <c r="W675" s="1" t="e">
        <f aca="false">IF(#REF!&lt;&gt;#REF!,COUNTIFS($K$112:$K$1378,"up",#REF!,#REF!),"")</f>
        <v>#REF!</v>
      </c>
      <c r="X675" s="1" t="e">
        <f aca="false">IF(#REF!&lt;&gt;#REF!,COUNTIFS($K$112:$K$1378,"SRS",#REF!,#REF!),"")</f>
        <v>#REF!</v>
      </c>
      <c r="Y675" s="1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1" customFormat="true" ht="15.7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17" t="s">
        <v>21</v>
      </c>
      <c r="L676" s="1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1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1" t="e">
        <f aca="false">IF(#REF!&lt;&gt;#REF!,COUNTIFS($K$112:$K$1378,$K$112,#REF!,#REF!),"")</f>
        <v>#REF!</v>
      </c>
      <c r="S676" s="1" t="e">
        <f aca="false">IF(AND(#REF!&lt;&gt;#REF!,#REF!=#REF!,M676="positive",M677="negative"),1,"")</f>
        <v>#REF!</v>
      </c>
      <c r="T676" s="1" t="e">
        <f aca="false">IF(AND(#REF!=#REF!,K:K="stroke",M:M="positive",S676&lt;&gt;"1"),1,"")</f>
        <v>#REF!</v>
      </c>
      <c r="U676" s="1" t="e">
        <f aca="false">IF((AND(R676&lt;&gt;"",W676&lt;&gt;1,K:K="stroke",M:M="negative",#REF!=#REF!)),IF(W676&lt;&gt;0,"",1),"")</f>
        <v>#REF!</v>
      </c>
      <c r="V676" s="1" t="e">
        <f aca="false">IF(R676="","",(SUM(S676:U676)+W676))</f>
        <v>#REF!</v>
      </c>
      <c r="W676" s="1" t="e">
        <f aca="false">IF(#REF!&lt;&gt;#REF!,COUNTIFS($K$112:$K$1378,"up",#REF!,#REF!),"")</f>
        <v>#REF!</v>
      </c>
      <c r="X676" s="1" t="e">
        <f aca="false">IF(#REF!&lt;&gt;#REF!,COUNTIFS($K$112:$K$1378,"SRS",#REF!,#REF!),"")</f>
        <v>#REF!</v>
      </c>
      <c r="Y676" s="1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1" customFormat="true" ht="15.7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17" t="s">
        <v>21</v>
      </c>
      <c r="L677" s="1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1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1" t="e">
        <f aca="false">IF(#REF!&lt;&gt;#REF!,COUNTIFS($K$112:$K$1378,$K$112,#REF!,#REF!),"")</f>
        <v>#REF!</v>
      </c>
      <c r="S677" s="1" t="e">
        <f aca="false">IF(AND(#REF!&lt;&gt;#REF!,#REF!=#REF!,M677="positive",M678="negative"),1,"")</f>
        <v>#REF!</v>
      </c>
      <c r="T677" s="1" t="e">
        <f aca="false">IF(AND(#REF!=#REF!,K:K="stroke",M:M="positive",S677&lt;&gt;"1"),1,"")</f>
        <v>#REF!</v>
      </c>
      <c r="U677" s="1" t="e">
        <f aca="false">IF((AND(R677&lt;&gt;"",W677&lt;&gt;1,K:K="stroke",M:M="negative",#REF!=#REF!)),IF(W677&lt;&gt;0,"",1),"")</f>
        <v>#REF!</v>
      </c>
      <c r="V677" s="1" t="e">
        <f aca="false">IF(R677="","",(SUM(S677:U677)+W677))</f>
        <v>#REF!</v>
      </c>
      <c r="W677" s="1" t="e">
        <f aca="false">IF(#REF!&lt;&gt;#REF!,COUNTIFS($K$112:$K$1378,"up",#REF!,#REF!),"")</f>
        <v>#REF!</v>
      </c>
      <c r="X677" s="1" t="e">
        <f aca="false">IF(#REF!&lt;&gt;#REF!,COUNTIFS($K$112:$K$1378,"SRS",#REF!,#REF!),"")</f>
        <v>#REF!</v>
      </c>
      <c r="Y677" s="1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1" customFormat="true" ht="15.7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17" t="s">
        <v>21</v>
      </c>
      <c r="L678" s="1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1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1" t="e">
        <f aca="false">IF(#REF!&lt;&gt;#REF!,COUNTIFS($K$112:$K$1378,$K$112,#REF!,#REF!),"")</f>
        <v>#REF!</v>
      </c>
      <c r="S678" s="1" t="e">
        <f aca="false">IF(AND(#REF!&lt;&gt;#REF!,#REF!=#REF!,M678="positive",M679="negative"),1,"")</f>
        <v>#REF!</v>
      </c>
      <c r="T678" s="1" t="e">
        <f aca="false">IF(AND(#REF!=#REF!,K:K="stroke",M:M="positive",S678&lt;&gt;"1"),1,"")</f>
        <v>#REF!</v>
      </c>
      <c r="U678" s="1" t="e">
        <f aca="false">IF((AND(R678&lt;&gt;"",W678&lt;&gt;1,K:K="stroke",M:M="negative",#REF!=#REF!)),IF(W678&lt;&gt;0,"",1),"")</f>
        <v>#REF!</v>
      </c>
      <c r="V678" s="1" t="e">
        <f aca="false">IF(R678="","",(SUM(S678:U678)+W678))</f>
        <v>#REF!</v>
      </c>
      <c r="W678" s="1" t="e">
        <f aca="false">IF(#REF!&lt;&gt;#REF!,COUNTIFS($K$112:$K$1378,"up",#REF!,#REF!),"")</f>
        <v>#REF!</v>
      </c>
      <c r="X678" s="1" t="e">
        <f aca="false">IF(#REF!&lt;&gt;#REF!,COUNTIFS($K$112:$K$1378,"SRS",#REF!,#REF!),"")</f>
        <v>#REF!</v>
      </c>
      <c r="Y678" s="1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1" customFormat="true" ht="15.7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17" t="s">
        <v>21</v>
      </c>
      <c r="L679" s="1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1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1" t="e">
        <f aca="false">IF(#REF!&lt;&gt;#REF!,COUNTIFS($K$112:$K$1378,$K$112,#REF!,#REF!),"")</f>
        <v>#REF!</v>
      </c>
      <c r="S679" s="1" t="e">
        <f aca="false">IF(AND(#REF!&lt;&gt;#REF!,#REF!=#REF!,M679="positive",M680="negative"),1,"")</f>
        <v>#REF!</v>
      </c>
      <c r="T679" s="1" t="e">
        <f aca="false">IF(AND(#REF!=#REF!,K:K="stroke",M:M="positive",S679&lt;&gt;"1"),1,"")</f>
        <v>#REF!</v>
      </c>
      <c r="U679" s="1" t="e">
        <f aca="false">IF((AND(R679&lt;&gt;"",W679&lt;&gt;1,K:K="stroke",M:M="negative",#REF!=#REF!)),IF(W679&lt;&gt;0,"",1),"")</f>
        <v>#REF!</v>
      </c>
      <c r="V679" s="1" t="e">
        <f aca="false">IF(R679="","",(SUM(S679:U679)+W679))</f>
        <v>#REF!</v>
      </c>
      <c r="W679" s="1" t="e">
        <f aca="false">IF(#REF!&lt;&gt;#REF!,COUNTIFS($K$112:$K$1378,"up",#REF!,#REF!),"")</f>
        <v>#REF!</v>
      </c>
      <c r="X679" s="1" t="e">
        <f aca="false">IF(#REF!&lt;&gt;#REF!,COUNTIFS($K$112:$K$1378,"SRS",#REF!,#REF!),"")</f>
        <v>#REF!</v>
      </c>
      <c r="Y679" s="1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1" customFormat="true" ht="15.7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17" t="s">
        <v>21</v>
      </c>
      <c r="L680" s="1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1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1" t="e">
        <f aca="false">IF(#REF!&lt;&gt;#REF!,COUNTIFS($K$112:$K$1378,$K$112,#REF!,#REF!),"")</f>
        <v>#REF!</v>
      </c>
      <c r="S680" s="1" t="e">
        <f aca="false">IF(AND(#REF!&lt;&gt;#REF!,#REF!=#REF!,M680="positive",M681="negative"),1,"")</f>
        <v>#REF!</v>
      </c>
      <c r="T680" s="1" t="e">
        <f aca="false">IF(AND(#REF!=#REF!,K:K="stroke",M:M="positive",S680&lt;&gt;"1"),1,"")</f>
        <v>#REF!</v>
      </c>
      <c r="U680" s="1" t="e">
        <f aca="false">IF((AND(R680&lt;&gt;"",W680&lt;&gt;1,K:K="stroke",M:M="negative",#REF!=#REF!)),IF(W680&lt;&gt;0,"",1),"")</f>
        <v>#REF!</v>
      </c>
      <c r="V680" s="1" t="e">
        <f aca="false">IF(R680="","",(SUM(S680:U680)+W680))</f>
        <v>#REF!</v>
      </c>
      <c r="W680" s="1" t="e">
        <f aca="false">IF(#REF!&lt;&gt;#REF!,COUNTIFS($K$112:$K$1378,"up",#REF!,#REF!),"")</f>
        <v>#REF!</v>
      </c>
      <c r="X680" s="1" t="e">
        <f aca="false">IF(#REF!&lt;&gt;#REF!,COUNTIFS($K$112:$K$1378,"SRS",#REF!,#REF!),"")</f>
        <v>#REF!</v>
      </c>
      <c r="Y680" s="1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.7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17" t="s">
        <v>21</v>
      </c>
      <c r="L681" s="1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1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1" t="e">
        <f aca="false">IF(#REF!&lt;&gt;#REF!,COUNTIFS($K$112:$K$1378,$K$112,#REF!,#REF!),"")</f>
        <v>#REF!</v>
      </c>
      <c r="S681" s="1" t="e">
        <f aca="false">IF(AND(#REF!&lt;&gt;#REF!,#REF!=#REF!,M681="positive",M682="negative"),1,"")</f>
        <v>#REF!</v>
      </c>
      <c r="T681" s="1" t="e">
        <f aca="false">IF(AND(#REF!=#REF!,K:K="stroke",M:M="positive",S681&lt;&gt;"1"),1,"")</f>
        <v>#REF!</v>
      </c>
      <c r="U681" s="1" t="e">
        <f aca="false">IF((AND(R681&lt;&gt;"",W681&lt;&gt;1,K:K="stroke",M:M="negative",#REF!=#REF!)),IF(W681&lt;&gt;0,"",1),"")</f>
        <v>#REF!</v>
      </c>
      <c r="V681" s="1" t="e">
        <f aca="false">IF(R681="","",(SUM(S681:U681)+W681))</f>
        <v>#REF!</v>
      </c>
      <c r="W681" s="1" t="e">
        <f aca="false">IF(#REF!&lt;&gt;#REF!,COUNTIFS($K$112:$K$1378,"up",#REF!,#REF!),"")</f>
        <v>#REF!</v>
      </c>
      <c r="X681" s="1" t="e">
        <f aca="false">IF(#REF!&lt;&gt;#REF!,COUNTIFS($K$112:$K$1378,"SRS",#REF!,#REF!),"")</f>
        <v>#REF!</v>
      </c>
      <c r="Y681" s="1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.7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17" t="s">
        <v>21</v>
      </c>
      <c r="L682" s="1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1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1" t="e">
        <f aca="false">IF(#REF!&lt;&gt;#REF!,COUNTIFS($K$112:$K$1378,$K$112,#REF!,#REF!),"")</f>
        <v>#REF!</v>
      </c>
      <c r="S682" s="1" t="e">
        <f aca="false">IF(AND(#REF!&lt;&gt;#REF!,#REF!=#REF!,M682="positive",M683="negative"),1,"")</f>
        <v>#REF!</v>
      </c>
      <c r="T682" s="1" t="e">
        <f aca="false">IF(AND(#REF!=#REF!,K:K="stroke",M:M="positive",S682&lt;&gt;"1"),1,"")</f>
        <v>#REF!</v>
      </c>
      <c r="U682" s="1" t="e">
        <f aca="false">IF((AND(R682&lt;&gt;"",W682&lt;&gt;1,K:K="stroke",M:M="negative",#REF!=#REF!)),IF(W682&lt;&gt;0,"",1),"")</f>
        <v>#REF!</v>
      </c>
      <c r="V682" s="1" t="e">
        <f aca="false">IF(R682="","",(SUM(S682:U682)+W682))</f>
        <v>#REF!</v>
      </c>
      <c r="W682" s="1" t="e">
        <f aca="false">IF(#REF!&lt;&gt;#REF!,COUNTIFS($K$112:$K$1378,"up",#REF!,#REF!),"")</f>
        <v>#REF!</v>
      </c>
      <c r="X682" s="1" t="e">
        <f aca="false">IF(#REF!&lt;&gt;#REF!,COUNTIFS($K$112:$K$1378,"SRS",#REF!,#REF!),"")</f>
        <v>#REF!</v>
      </c>
      <c r="Y682" s="1" t="e">
        <f aca="false">IF(R682&lt;&gt;"",IF(R682=1,"",COUNTIFS($O$112:$O$1378,"&gt;40",#REF!,#REF!)),"")</f>
        <v>#REF!</v>
      </c>
    </row>
    <row r="683" customFormat="false" ht="15.75" hidden="false" customHeight="false" outlineLevel="0" collapsed="false">
      <c r="A683" s="18" t="n">
        <f aca="false">I683+(H683*60)+(G683*3600)</f>
        <v>61461</v>
      </c>
      <c r="B683" s="23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63</v>
      </c>
      <c r="AA683" s="5" t="s">
        <v>64</v>
      </c>
      <c r="AB683" s="5"/>
      <c r="AC683" s="5"/>
      <c r="AD683" s="5"/>
      <c r="AE683" s="5"/>
      <c r="AF683" s="5"/>
      <c r="AG683" s="5"/>
      <c r="AH683" s="5"/>
    </row>
    <row r="684" customFormat="false" ht="15.75" hidden="false" customHeight="false" outlineLevel="0" collapsed="false">
      <c r="A684" s="26" t="n">
        <f aca="false">I684+(H684*60)+(G684*3600)</f>
        <v>61461</v>
      </c>
      <c r="B684" s="27" t="str">
        <f aca="false">CONCATENATE(D684,E684,F684,G684,H684,I684)</f>
        <v>2017112417421</v>
      </c>
      <c r="C684" s="11" t="str">
        <f aca="false">CONCATENATE(D684,E684,F684)</f>
        <v>20171124</v>
      </c>
      <c r="D684" s="11" t="n">
        <v>2017</v>
      </c>
      <c r="E684" s="11" t="n">
        <v>11</v>
      </c>
      <c r="F684" s="11" t="n">
        <v>24</v>
      </c>
      <c r="G684" s="11" t="n">
        <v>17</v>
      </c>
      <c r="H684" s="11" t="n">
        <v>4</v>
      </c>
      <c r="I684" s="11" t="n">
        <v>21</v>
      </c>
      <c r="J684" s="11" t="n">
        <v>910</v>
      </c>
      <c r="K684" s="11" t="s">
        <v>17</v>
      </c>
      <c r="L684" s="1" t="e">
        <f aca="false"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 t="n">
        <v>404</v>
      </c>
      <c r="P684" s="1" t="e">
        <f aca="false">IF(#REF!=#REF!,IF(K684="Stroke",IF(K685="Stroke",IF(#REF!=#REF!,IF(Q684=Q685,IF((J685-J684)&lt;0,1000+J685-J684-O684,J685-J684-O684),""),""),""),""),"")</f>
        <v>#REF!</v>
      </c>
      <c r="Q684" s="11" t="n">
        <v>2</v>
      </c>
      <c r="R684" s="1" t="e">
        <f aca="false">IF(#REF!&lt;&gt;#REF!,COUNTIFS($K$112:$K$1378,$K$112,#REF!,#REF!),"")</f>
        <v>#REF!</v>
      </c>
      <c r="S684" s="1" t="e">
        <f aca="false">IF(AND(#REF!&lt;&gt;#REF!,#REF!=#REF!,M684="positive",M685="negative"),1,"")</f>
        <v>#REF!</v>
      </c>
      <c r="T684" s="1" t="e">
        <f aca="false">IF(AND(#REF!=#REF!,K:K="stroke",M:M="positive",S684&lt;&gt;"1"),1,"")</f>
        <v>#REF!</v>
      </c>
      <c r="U684" s="1" t="e">
        <f aca="false">IF((AND(R684&lt;&gt;"",W684&lt;&gt;1,K:K="stroke",M:M="negative",#REF!=#REF!)),IF(W684&lt;&gt;0,"",1),"")</f>
        <v>#REF!</v>
      </c>
      <c r="V684" s="1" t="e">
        <f aca="false">IF(R684="","",(SUM(S684:U684)+W684))</f>
        <v>#REF!</v>
      </c>
      <c r="W684" s="1" t="e">
        <f aca="false">IF(#REF!&lt;&gt;#REF!,COUNTIFS($K$112:$K$1378,"up",#REF!,#REF!),"")</f>
        <v>#REF!</v>
      </c>
      <c r="X684" s="1" t="e">
        <f aca="false">IF(#REF!&lt;&gt;#REF!,COUNTIFS($K$112:$K$1378,"SRS",#REF!,#REF!),"")</f>
        <v>#REF!</v>
      </c>
      <c r="Y684" s="1" t="e">
        <f aca="false">IF(R684&lt;&gt;"",IF(R684=1,"",COUNTIFS($O$112:$O$1378,"&gt;40",#REF!,#REF!)),"")</f>
        <v>#REF!</v>
      </c>
      <c r="Z684" s="11" t="s">
        <v>65</v>
      </c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5.75" hidden="false" customHeight="false" outlineLevel="0" collapsed="false">
      <c r="A685" s="26" t="n">
        <f aca="false">I685+(H685*60)+(G685*3600)</f>
        <v>61461</v>
      </c>
      <c r="B685" s="27" t="str">
        <f aca="false">CONCATENATE(D685,E685,F685,G685,H685,I685)</f>
        <v>2017112417421</v>
      </c>
      <c r="C685" s="11" t="str">
        <f aca="false">CONCATENATE(D685,E685,F685)</f>
        <v>20171124</v>
      </c>
      <c r="D685" s="11" t="n">
        <v>2017</v>
      </c>
      <c r="E685" s="11" t="n">
        <v>11</v>
      </c>
      <c r="F685" s="11" t="n">
        <v>24</v>
      </c>
      <c r="G685" s="11" t="n">
        <v>17</v>
      </c>
      <c r="H685" s="11" t="n">
        <v>4</v>
      </c>
      <c r="I685" s="11" t="n">
        <v>21</v>
      </c>
      <c r="J685" s="11" t="n">
        <v>981</v>
      </c>
      <c r="K685" s="17" t="s">
        <v>21</v>
      </c>
      <c r="L685" s="1" t="e">
        <f aca="false"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 t="n">
        <v>0</v>
      </c>
      <c r="P685" s="1" t="e">
        <f aca="false">IF(#REF!=#REF!,IF(K685="Stroke",IF(K686="Stroke",IF(#REF!=#REF!,IF(Q685=Q686,IF((J686-J685)&lt;0,1000+J686-J685-O685,J686-J685-O685),""),""),""),""),"")</f>
        <v>#REF!</v>
      </c>
      <c r="Q685" s="11" t="n">
        <v>1</v>
      </c>
      <c r="R685" s="1" t="e">
        <f aca="false">IF(#REF!&lt;&gt;#REF!,COUNTIFS($K$112:$K$1378,$K$112,#REF!,#REF!),"")</f>
        <v>#REF!</v>
      </c>
      <c r="S685" s="1" t="e">
        <f aca="false">IF(AND(#REF!&lt;&gt;#REF!,#REF!=#REF!,M685="positive",M686="negative"),1,"")</f>
        <v>#REF!</v>
      </c>
      <c r="T685" s="1" t="e">
        <f aca="false">IF(AND(#REF!=#REF!,K:K="stroke",M:M="positive",S685&lt;&gt;"1"),1,"")</f>
        <v>#REF!</v>
      </c>
      <c r="U685" s="1" t="e">
        <f aca="false">IF((AND(R685&lt;&gt;"",W685&lt;&gt;1,K:K="stroke",M:M="negative",#REF!=#REF!)),IF(W685&lt;&gt;0,"",1),"")</f>
        <v>#REF!</v>
      </c>
      <c r="V685" s="1" t="e">
        <f aca="false">IF(R685="","",(SUM(S685:U685)+W685))</f>
        <v>#REF!</v>
      </c>
      <c r="W685" s="1" t="e">
        <f aca="false">IF(#REF!&lt;&gt;#REF!,COUNTIFS($K$112:$K$1378,"up",#REF!,#REF!),"")</f>
        <v>#REF!</v>
      </c>
      <c r="X685" s="1" t="e">
        <f aca="false">IF(#REF!&lt;&gt;#REF!,COUNTIFS($K$112:$K$1378,"SRS",#REF!,#REF!),"")</f>
        <v>#REF!</v>
      </c>
      <c r="Y685" s="1" t="e">
        <f aca="false"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5.75" hidden="false" customHeight="false" outlineLevel="0" collapsed="false">
      <c r="A686" s="26" t="n">
        <f aca="false">I686+(H686*60)+(G686*3600)</f>
        <v>61462</v>
      </c>
      <c r="B686" s="27" t="str">
        <f aca="false">CONCATENATE(D686,E686,F686,G686,H686,I686)</f>
        <v>2017112417422</v>
      </c>
      <c r="C686" s="11" t="str">
        <f aca="false">CONCATENATE(D686,E686,F686)</f>
        <v>20171124</v>
      </c>
      <c r="D686" s="11" t="n">
        <v>2017</v>
      </c>
      <c r="E686" s="11" t="n">
        <v>11</v>
      </c>
      <c r="F686" s="11" t="n">
        <v>24</v>
      </c>
      <c r="G686" s="11" t="n">
        <v>17</v>
      </c>
      <c r="H686" s="11" t="n">
        <v>4</v>
      </c>
      <c r="I686" s="11" t="n">
        <v>22</v>
      </c>
      <c r="J686" s="11" t="n">
        <v>58</v>
      </c>
      <c r="K686" s="17" t="s">
        <v>21</v>
      </c>
      <c r="L686" s="1" t="e">
        <f aca="false"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 t="n">
        <v>0</v>
      </c>
      <c r="P686" s="1" t="e">
        <f aca="false">IF(#REF!=#REF!,IF(K686="Stroke",IF(K687="Stroke",IF(#REF!=#REF!,IF(Q686=Q687,IF((J687-J686)&lt;0,1000+J687-J686-O686,J687-J686-O686),""),""),""),""),"")</f>
        <v>#REF!</v>
      </c>
      <c r="Q686" s="11" t="n">
        <v>1</v>
      </c>
      <c r="R686" s="1" t="e">
        <f aca="false">IF(#REF!&lt;&gt;#REF!,COUNTIFS($K$112:$K$1378,$K$112,#REF!,#REF!),"")</f>
        <v>#REF!</v>
      </c>
      <c r="S686" s="1" t="e">
        <f aca="false">IF(AND(#REF!&lt;&gt;#REF!,#REF!=#REF!,M686="positive",M687="negative"),1,"")</f>
        <v>#REF!</v>
      </c>
      <c r="T686" s="1" t="e">
        <f aca="false">IF(AND(#REF!=#REF!,K:K="stroke",M:M="positive",S686&lt;&gt;"1"),1,"")</f>
        <v>#REF!</v>
      </c>
      <c r="U686" s="1" t="e">
        <f aca="false">IF((AND(R686&lt;&gt;"",W686&lt;&gt;1,K:K="stroke",M:M="negative",#REF!=#REF!)),IF(W686&lt;&gt;0,"",1),"")</f>
        <v>#REF!</v>
      </c>
      <c r="V686" s="1" t="e">
        <f aca="false">IF(R686="","",(SUM(S686:U686)+W686))</f>
        <v>#REF!</v>
      </c>
      <c r="W686" s="1" t="e">
        <f aca="false">IF(#REF!&lt;&gt;#REF!,COUNTIFS($K$112:$K$1378,"up",#REF!,#REF!),"")</f>
        <v>#REF!</v>
      </c>
      <c r="X686" s="1" t="e">
        <f aca="false">IF(#REF!&lt;&gt;#REF!,COUNTIFS($K$112:$K$1378,"SRS",#REF!,#REF!),"")</f>
        <v>#REF!</v>
      </c>
      <c r="Y686" s="1" t="e">
        <f aca="false"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5.75" hidden="false" customHeight="false" outlineLevel="0" collapsed="false">
      <c r="A687" s="26" t="n">
        <f aca="false">I687+(H687*60)+(G687*3600)</f>
        <v>61462</v>
      </c>
      <c r="B687" s="27" t="str">
        <f aca="false">CONCATENATE(D687,E687,F687,G687,H687,I687)</f>
        <v>2017112417422</v>
      </c>
      <c r="C687" s="11" t="str">
        <f aca="false">CONCATENATE(D687,E687,F687)</f>
        <v>20171124</v>
      </c>
      <c r="D687" s="11" t="n">
        <v>2017</v>
      </c>
      <c r="E687" s="11" t="n">
        <v>11</v>
      </c>
      <c r="F687" s="11" t="n">
        <v>24</v>
      </c>
      <c r="G687" s="11" t="n">
        <v>17</v>
      </c>
      <c r="H687" s="11" t="n">
        <v>4</v>
      </c>
      <c r="I687" s="11" t="n">
        <v>22</v>
      </c>
      <c r="J687" s="11" t="n">
        <v>202</v>
      </c>
      <c r="K687" s="17" t="s">
        <v>21</v>
      </c>
      <c r="L687" s="1" t="e">
        <f aca="false"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 t="n">
        <v>0</v>
      </c>
      <c r="P687" s="1" t="e">
        <f aca="false">IF(#REF!=#REF!,IF(K687="Stroke",IF(K688="Stroke",IF(#REF!=#REF!,IF(Q687=Q688,IF((J688-J687)&lt;0,1000+J688-J687-O687,J688-J687-O687),""),""),""),""),"")</f>
        <v>#REF!</v>
      </c>
      <c r="Q687" s="11" t="n">
        <v>1</v>
      </c>
      <c r="R687" s="1" t="e">
        <f aca="false">IF(#REF!&lt;&gt;#REF!,COUNTIFS($K$112:$K$1378,$K$112,#REF!,#REF!),"")</f>
        <v>#REF!</v>
      </c>
      <c r="S687" s="1" t="e">
        <f aca="false">IF(AND(#REF!&lt;&gt;#REF!,#REF!=#REF!,M687="positive",M688="negative"),1,"")</f>
        <v>#REF!</v>
      </c>
      <c r="T687" s="1" t="e">
        <f aca="false">IF(AND(#REF!=#REF!,K:K="stroke",M:M="positive",S687&lt;&gt;"1"),1,"")</f>
        <v>#REF!</v>
      </c>
      <c r="U687" s="1" t="e">
        <f aca="false">IF((AND(R687&lt;&gt;"",W687&lt;&gt;1,K:K="stroke",M:M="negative",#REF!=#REF!)),IF(W687&lt;&gt;0,"",1),"")</f>
        <v>#REF!</v>
      </c>
      <c r="V687" s="1" t="e">
        <f aca="false">IF(R687="","",(SUM(S687:U687)+W687))</f>
        <v>#REF!</v>
      </c>
      <c r="W687" s="1" t="e">
        <f aca="false">IF(#REF!&lt;&gt;#REF!,COUNTIFS($K$112:$K$1378,"up",#REF!,#REF!),"")</f>
        <v>#REF!</v>
      </c>
      <c r="X687" s="1" t="e">
        <f aca="false">IF(#REF!&lt;&gt;#REF!,COUNTIFS($K$112:$K$1378,"SRS",#REF!,#REF!),"")</f>
        <v>#REF!</v>
      </c>
      <c r="Y687" s="1" t="e">
        <f aca="false"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5.75" hidden="false" customHeight="false" outlineLevel="0" collapsed="false">
      <c r="A688" s="26" t="n">
        <f aca="false">I688+(H688*60)+(G688*3600)</f>
        <v>61462</v>
      </c>
      <c r="B688" s="27" t="str">
        <f aca="false">CONCATENATE(D688,E688,F688,G688,H688,I688)</f>
        <v>2017112417422</v>
      </c>
      <c r="C688" s="11" t="str">
        <f aca="false">CONCATENATE(D688,E688,F688)</f>
        <v>20171124</v>
      </c>
      <c r="D688" s="11" t="n">
        <v>2017</v>
      </c>
      <c r="E688" s="11" t="n">
        <v>11</v>
      </c>
      <c r="F688" s="11" t="n">
        <v>24</v>
      </c>
      <c r="G688" s="11" t="n">
        <v>17</v>
      </c>
      <c r="H688" s="11" t="n">
        <v>4</v>
      </c>
      <c r="I688" s="11" t="n">
        <v>22</v>
      </c>
      <c r="J688" s="11" t="n">
        <v>223</v>
      </c>
      <c r="K688" s="17" t="s">
        <v>21</v>
      </c>
      <c r="L688" s="1" t="e">
        <f aca="false"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 t="n">
        <v>0</v>
      </c>
      <c r="P688" s="1" t="e">
        <f aca="false">IF(#REF!=#REF!,IF(K688="Stroke",IF(K689="Stroke",IF(#REF!=#REF!,IF(Q688=Q689,IF((J689-J688)&lt;0,1000+J689-J688-O688,J689-J688-O688),""),""),""),""),"")</f>
        <v>#REF!</v>
      </c>
      <c r="Q688" s="11" t="n">
        <v>1</v>
      </c>
      <c r="R688" s="1" t="e">
        <f aca="false">IF(#REF!&lt;&gt;#REF!,COUNTIFS($K$112:$K$1378,$K$112,#REF!,#REF!),"")</f>
        <v>#REF!</v>
      </c>
      <c r="S688" s="1" t="e">
        <f aca="false">IF(AND(#REF!&lt;&gt;#REF!,#REF!=#REF!,M688="positive",M689="negative"),1,"")</f>
        <v>#REF!</v>
      </c>
      <c r="T688" s="1" t="e">
        <f aca="false">IF(AND(#REF!=#REF!,K:K="stroke",M:M="positive",S688&lt;&gt;"1"),1,"")</f>
        <v>#REF!</v>
      </c>
      <c r="U688" s="1" t="e">
        <f aca="false">IF((AND(R688&lt;&gt;"",W688&lt;&gt;1,K:K="stroke",M:M="negative",#REF!=#REF!)),IF(W688&lt;&gt;0,"",1),"")</f>
        <v>#REF!</v>
      </c>
      <c r="V688" s="1" t="e">
        <f aca="false">IF(R688="","",(SUM(S688:U688)+W688))</f>
        <v>#REF!</v>
      </c>
      <c r="W688" s="1" t="e">
        <f aca="false">IF(#REF!&lt;&gt;#REF!,COUNTIFS($K$112:$K$1378,"up",#REF!,#REF!),"")</f>
        <v>#REF!</v>
      </c>
      <c r="X688" s="1" t="e">
        <f aca="false">IF(#REF!&lt;&gt;#REF!,COUNTIFS($K$112:$K$1378,"SRS",#REF!,#REF!),"")</f>
        <v>#REF!</v>
      </c>
      <c r="Y688" s="1" t="e">
        <f aca="false"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5.75" hidden="false" customHeight="false" outlineLevel="0" collapsed="false">
      <c r="A689" s="26" t="n">
        <f aca="false">I689+(H689*60)+(G689*3600)</f>
        <v>61462</v>
      </c>
      <c r="B689" s="27" t="str">
        <f aca="false">CONCATENATE(D689,E689,F689,G689,H689,I689)</f>
        <v>2017112417422</v>
      </c>
      <c r="C689" s="11" t="str">
        <f aca="false">CONCATENATE(D689,E689,F689)</f>
        <v>20171124</v>
      </c>
      <c r="D689" s="11" t="n">
        <v>2017</v>
      </c>
      <c r="E689" s="11" t="n">
        <v>11</v>
      </c>
      <c r="F689" s="11" t="n">
        <v>24</v>
      </c>
      <c r="G689" s="11" t="n">
        <v>17</v>
      </c>
      <c r="H689" s="11" t="n">
        <v>4</v>
      </c>
      <c r="I689" s="11" t="n">
        <v>22</v>
      </c>
      <c r="J689" s="11" t="n">
        <v>266</v>
      </c>
      <c r="K689" s="17" t="s">
        <v>21</v>
      </c>
      <c r="L689" s="1" t="e">
        <f aca="false"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 t="n">
        <v>0</v>
      </c>
      <c r="P689" s="1" t="e">
        <f aca="false">IF(#REF!=#REF!,IF(K689="Stroke",IF(K690="Stroke",IF(#REF!=#REF!,IF(Q689=Q690,IF((J690-J689)&lt;0,1000+J690-J689-O689,J690-J689-O689),""),""),""),""),"")</f>
        <v>#REF!</v>
      </c>
      <c r="Q689" s="11" t="n">
        <v>1</v>
      </c>
      <c r="R689" s="1" t="e">
        <f aca="false">IF(#REF!&lt;&gt;#REF!,COUNTIFS($K$112:$K$1378,$K$112,#REF!,#REF!),"")</f>
        <v>#REF!</v>
      </c>
      <c r="S689" s="1" t="e">
        <f aca="false">IF(AND(#REF!&lt;&gt;#REF!,#REF!=#REF!,M689="positive",M690="negative"),1,"")</f>
        <v>#REF!</v>
      </c>
      <c r="T689" s="1" t="e">
        <f aca="false">IF(AND(#REF!=#REF!,K:K="stroke",M:M="positive",S689&lt;&gt;"1"),1,"")</f>
        <v>#REF!</v>
      </c>
      <c r="U689" s="1" t="e">
        <f aca="false">IF((AND(R689&lt;&gt;"",W689&lt;&gt;1,K:K="stroke",M:M="negative",#REF!=#REF!)),IF(W689&lt;&gt;0,"",1),"")</f>
        <v>#REF!</v>
      </c>
      <c r="V689" s="1" t="e">
        <f aca="false">IF(R689="","",(SUM(S689:U689)+W689))</f>
        <v>#REF!</v>
      </c>
      <c r="W689" s="1" t="e">
        <f aca="false">IF(#REF!&lt;&gt;#REF!,COUNTIFS($K$112:$K$1378,"up",#REF!,#REF!),"")</f>
        <v>#REF!</v>
      </c>
      <c r="X689" s="1" t="e">
        <f aca="false">IF(#REF!&lt;&gt;#REF!,COUNTIFS($K$112:$K$1378,"SRS",#REF!,#REF!),"")</f>
        <v>#REF!</v>
      </c>
      <c r="Y689" s="1" t="e">
        <f aca="false"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5.7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.7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1" t="e">
        <f aca="false">IF(#REF!=#REF!,IF(K691="Stroke",IF(K692="Stroke",IF((J692-J691)&lt;0,1000+J692-J691,J692-J691),""),""),"")</f>
        <v>#REF!</v>
      </c>
      <c r="M691" s="1" t="s">
        <v>1</v>
      </c>
      <c r="N691" s="1" t="s">
        <v>43</v>
      </c>
      <c r="O691" s="1" t="n">
        <v>502</v>
      </c>
      <c r="P691" s="1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1" t="e">
        <f aca="false">IF(#REF!&lt;&gt;#REF!,COUNTIFS($K$112:$K$1378,$K$112,#REF!,#REF!),"")</f>
        <v>#REF!</v>
      </c>
      <c r="S691" s="1" t="e">
        <f aca="false">IF(AND(#REF!&lt;&gt;#REF!,#REF!=#REF!,M691="positive",M692="negative"),1,"")</f>
        <v>#REF!</v>
      </c>
      <c r="T691" s="1" t="e">
        <f aca="false">IF(AND(#REF!=#REF!,K:K="stroke",M:M="positive",S691&lt;&gt;"1"),1,"")</f>
        <v>#REF!</v>
      </c>
      <c r="U691" s="1" t="e">
        <f aca="false">IF((AND(R691&lt;&gt;"",W691&lt;&gt;1,K:K="stroke",M:M="negative",#REF!=#REF!)),IF(W691&lt;&gt;0,"",1),"")</f>
        <v>#REF!</v>
      </c>
      <c r="V691" s="1" t="e">
        <f aca="false">IF(R691="","",(SUM(S691:U691)+W691))</f>
        <v>#REF!</v>
      </c>
      <c r="W691" s="1" t="e">
        <f aca="false">IF(#REF!&lt;&gt;#REF!,COUNTIFS($K$112:$K$1378,"up",#REF!,#REF!),"")</f>
        <v>#REF!</v>
      </c>
      <c r="X691" s="1" t="e">
        <f aca="false">IF(#REF!&lt;&gt;#REF!,COUNTIFS($K$112:$K$1378,"SRS",#REF!,#REF!),"")</f>
        <v>#REF!</v>
      </c>
      <c r="Y691" s="1" t="e">
        <f aca="false">IF(R691&lt;&gt;"",IF(R691=1,"",COUNTIFS($O$112:$O$1378,"&gt;40",#REF!,#REF!)),"")</f>
        <v>#REF!</v>
      </c>
      <c r="Z691" s="1" t="s">
        <v>19</v>
      </c>
    </row>
    <row r="692" customFormat="false" ht="15.7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1" t="e">
        <f aca="false">IF(#REF!=#REF!,IF(K692="Stroke",IF(K693="Stroke",IF((J693-J692)&lt;0,1000+J693-J692,J693-J692),""),""),"")</f>
        <v>#REF!</v>
      </c>
      <c r="M692" s="1" t="s">
        <v>1</v>
      </c>
      <c r="N692" s="1" t="s">
        <v>43</v>
      </c>
      <c r="O692" s="1" t="n">
        <v>0</v>
      </c>
      <c r="P692" s="1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1" t="e">
        <f aca="false">IF(#REF!&lt;&gt;#REF!,COUNTIFS($K$112:$K$1378,$K$112,#REF!,#REF!),"")</f>
        <v>#REF!</v>
      </c>
      <c r="S692" s="1" t="e">
        <f aca="false">IF(AND(#REF!&lt;&gt;#REF!,#REF!=#REF!,M692="positive",M693="negative"),1,"")</f>
        <v>#REF!</v>
      </c>
      <c r="T692" s="1" t="e">
        <f aca="false">IF(AND(#REF!=#REF!,K:K="stroke",M:M="positive",S692&lt;&gt;"1"),1,"")</f>
        <v>#REF!</v>
      </c>
      <c r="U692" s="1" t="e">
        <f aca="false">IF((AND(R692&lt;&gt;"",W692&lt;&gt;1,K:K="stroke",M:M="negative",#REF!=#REF!)),IF(W692&lt;&gt;0,"",1),"")</f>
        <v>#REF!</v>
      </c>
      <c r="V692" s="1" t="e">
        <f aca="false">IF(R692="","",(SUM(S692:U692)+W692))</f>
        <v>#REF!</v>
      </c>
      <c r="W692" s="1" t="e">
        <f aca="false">IF(#REF!&lt;&gt;#REF!,COUNTIFS($K$112:$K$1378,"up",#REF!,#REF!),"")</f>
        <v>#REF!</v>
      </c>
      <c r="X692" s="1" t="e">
        <f aca="false">IF(#REF!&lt;&gt;#REF!,COUNTIFS($K$112:$K$1378,"SRS",#REF!,#REF!),"")</f>
        <v>#REF!</v>
      </c>
      <c r="Y692" s="1" t="e">
        <f aca="false">IF(R692&lt;&gt;"",IF(R692=1,"",COUNTIFS($O$112:$O$1378,"&gt;40",#REF!,#REF!)),"")</f>
        <v>#REF!</v>
      </c>
    </row>
    <row r="693" customFormat="false" ht="15.7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1" t="e">
        <f aca="false"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 t="n">
        <v>94</v>
      </c>
      <c r="P693" s="1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1" t="e">
        <f aca="false">IF(#REF!&lt;&gt;#REF!,COUNTIFS($K$112:$K$1378,$K$112,#REF!,#REF!),"")</f>
        <v>#REF!</v>
      </c>
      <c r="S693" s="1" t="e">
        <f aca="false">IF(AND(#REF!&lt;&gt;#REF!,#REF!=#REF!,M693="positive",M694="negative"),1,"")</f>
        <v>#REF!</v>
      </c>
      <c r="T693" s="1" t="e">
        <f aca="false">IF(AND(#REF!=#REF!,K:K="stroke",M:M="positive",S693&lt;&gt;"1"),1,"")</f>
        <v>#REF!</v>
      </c>
      <c r="U693" s="1" t="e">
        <f aca="false">IF((AND(R693&lt;&gt;"",W693&lt;&gt;1,K:K="stroke",M:M="negative",#REF!=#REF!)),IF(W693&lt;&gt;0,"",1),"")</f>
        <v>#REF!</v>
      </c>
      <c r="V693" s="1" t="e">
        <f aca="false">IF(R693="","",(SUM(S693:U693)+W693))</f>
        <v>#REF!</v>
      </c>
      <c r="W693" s="1" t="e">
        <f aca="false">IF(#REF!&lt;&gt;#REF!,COUNTIFS($K$112:$K$1378,"up",#REF!,#REF!),"")</f>
        <v>#REF!</v>
      </c>
      <c r="X693" s="1" t="e">
        <f aca="false">IF(#REF!&lt;&gt;#REF!,COUNTIFS($K$112:$K$1378,"SRS",#REF!,#REF!),"")</f>
        <v>#REF!</v>
      </c>
      <c r="Y693" s="1" t="e">
        <f aca="false">IF(R693&lt;&gt;"",IF(R693=1,"",COUNTIFS($O$112:$O$1378,"&gt;40",#REF!,#REF!)),"")</f>
        <v>#REF!</v>
      </c>
    </row>
    <row r="694" s="5" customFormat="true" ht="15.7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17" t="s">
        <v>21</v>
      </c>
      <c r="L694" s="1" t="e">
        <f aca="false"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 t="n">
        <v>0</v>
      </c>
      <c r="P694" s="1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1" t="e">
        <f aca="false">IF(#REF!&lt;&gt;#REF!,COUNTIFS($K$112:$K$1378,$K$112,#REF!,#REF!),"")</f>
        <v>#REF!</v>
      </c>
      <c r="S694" s="1" t="e">
        <f aca="false">IF(AND(#REF!&lt;&gt;#REF!,#REF!=#REF!,M694="positive",M695="negative"),1,"")</f>
        <v>#REF!</v>
      </c>
      <c r="T694" s="1" t="e">
        <f aca="false">IF(AND(#REF!=#REF!,K:K="stroke",M:M="positive",S694&lt;&gt;"1"),1,"")</f>
        <v>#REF!</v>
      </c>
      <c r="U694" s="1" t="e">
        <f aca="false">IF((AND(R694&lt;&gt;"",W694&lt;&gt;1,K:K="stroke",M:M="negative",#REF!=#REF!)),IF(W694&lt;&gt;0,"",1),"")</f>
        <v>#REF!</v>
      </c>
      <c r="V694" s="1" t="e">
        <f aca="false">IF(R694="","",(SUM(S694:U694)+W694))</f>
        <v>#REF!</v>
      </c>
      <c r="W694" s="1" t="e">
        <f aca="false">IF(#REF!&lt;&gt;#REF!,COUNTIFS($K$112:$K$1378,"up",#REF!,#REF!),"")</f>
        <v>#REF!</v>
      </c>
      <c r="X694" s="1" t="e">
        <f aca="false">IF(#REF!&lt;&gt;#REF!,COUNTIFS($K$112:$K$1378,"SRS",#REF!,#REF!),"")</f>
        <v>#REF!</v>
      </c>
      <c r="Y694" s="1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.7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17" t="s">
        <v>21</v>
      </c>
      <c r="L695" s="1" t="e">
        <f aca="false"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 t="n">
        <v>0</v>
      </c>
      <c r="P695" s="1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1" t="e">
        <f aca="false">IF(#REF!&lt;&gt;#REF!,COUNTIFS($K$112:$K$1378,$K$112,#REF!,#REF!),"")</f>
        <v>#REF!</v>
      </c>
      <c r="S695" s="1" t="e">
        <f aca="false">IF(AND(#REF!&lt;&gt;#REF!,#REF!=#REF!,M695="positive",M696="negative"),1,"")</f>
        <v>#REF!</v>
      </c>
      <c r="T695" s="1" t="e">
        <f aca="false">IF(AND(#REF!=#REF!,K:K="stroke",M:M="positive",S695&lt;&gt;"1"),1,"")</f>
        <v>#REF!</v>
      </c>
      <c r="U695" s="1" t="e">
        <f aca="false">IF((AND(R695&lt;&gt;"",W695&lt;&gt;1,K:K="stroke",M:M="negative",#REF!=#REF!)),IF(W695&lt;&gt;0,"",1),"")</f>
        <v>#REF!</v>
      </c>
      <c r="V695" s="1" t="e">
        <f aca="false">IF(R695="","",(SUM(S695:U695)+W695))</f>
        <v>#REF!</v>
      </c>
      <c r="W695" s="1" t="e">
        <f aca="false">IF(#REF!&lt;&gt;#REF!,COUNTIFS($K$112:$K$1378,"up",#REF!,#REF!),"")</f>
        <v>#REF!</v>
      </c>
      <c r="X695" s="1" t="e">
        <f aca="false">IF(#REF!&lt;&gt;#REF!,COUNTIFS($K$112:$K$1378,"SRS",#REF!,#REF!),"")</f>
        <v>#REF!</v>
      </c>
      <c r="Y695" s="1" t="e">
        <f aca="false">IF(R695&lt;&gt;"",IF(R695=1,"",COUNTIFS($O$112:$O$1378,"&gt;40",#REF!,#REF!)),"")</f>
        <v>#REF!</v>
      </c>
    </row>
    <row r="696" customFormat="false" ht="15.7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17" t="s">
        <v>21</v>
      </c>
      <c r="L696" s="1" t="e">
        <f aca="false"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 t="n">
        <v>0</v>
      </c>
      <c r="P696" s="1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1" t="e">
        <f aca="false">IF(#REF!&lt;&gt;#REF!,COUNTIFS($K$112:$K$1378,$K$112,#REF!,#REF!),"")</f>
        <v>#REF!</v>
      </c>
      <c r="S696" s="1" t="e">
        <f aca="false">IF(AND(#REF!&lt;&gt;#REF!,#REF!=#REF!,M696="positive",M697="negative"),1,"")</f>
        <v>#REF!</v>
      </c>
      <c r="T696" s="1" t="e">
        <f aca="false">IF(AND(#REF!=#REF!,K:K="stroke",M:M="positive",S696&lt;&gt;"1"),1,"")</f>
        <v>#REF!</v>
      </c>
      <c r="U696" s="1" t="e">
        <f aca="false">IF((AND(R696&lt;&gt;"",W696&lt;&gt;1,K:K="stroke",M:M="negative",#REF!=#REF!)),IF(W696&lt;&gt;0,"",1),"")</f>
        <v>#REF!</v>
      </c>
      <c r="V696" s="1" t="e">
        <f aca="false">IF(R696="","",(SUM(S696:U696)+W696))</f>
        <v>#REF!</v>
      </c>
      <c r="W696" s="1" t="e">
        <f aca="false">IF(#REF!&lt;&gt;#REF!,COUNTIFS($K$112:$K$1378,"up",#REF!,#REF!),"")</f>
        <v>#REF!</v>
      </c>
      <c r="X696" s="1" t="e">
        <f aca="false">IF(#REF!&lt;&gt;#REF!,COUNTIFS($K$112:$K$1378,"SRS",#REF!,#REF!),"")</f>
        <v>#REF!</v>
      </c>
      <c r="Y696" s="1" t="e">
        <f aca="false">IF(R696&lt;&gt;"",IF(R696=1,"",COUNTIFS($O$112:$O$1378,"&gt;40",#REF!,#REF!)),"")</f>
        <v>#REF!</v>
      </c>
    </row>
    <row r="697" customFormat="false" ht="15.7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17" t="s">
        <v>21</v>
      </c>
      <c r="L697" s="1" t="e">
        <f aca="false"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 t="n">
        <v>0</v>
      </c>
      <c r="P697" s="1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1" t="e">
        <f aca="false">IF(#REF!&lt;&gt;#REF!,COUNTIFS($K$112:$K$1378,$K$112,#REF!,#REF!),"")</f>
        <v>#REF!</v>
      </c>
      <c r="S697" s="1" t="e">
        <f aca="false">IF(AND(#REF!&lt;&gt;#REF!,#REF!=#REF!,M697="positive",M698="negative"),1,"")</f>
        <v>#REF!</v>
      </c>
      <c r="T697" s="1" t="e">
        <f aca="false">IF(AND(#REF!=#REF!,K:K="stroke",M:M="positive",S697&lt;&gt;"1"),1,"")</f>
        <v>#REF!</v>
      </c>
      <c r="U697" s="1" t="e">
        <f aca="false">IF((AND(R697&lt;&gt;"",W697&lt;&gt;1,K:K="stroke",M:M="negative",#REF!=#REF!)),IF(W697&lt;&gt;0,"",1),"")</f>
        <v>#REF!</v>
      </c>
      <c r="V697" s="1" t="e">
        <f aca="false">IF(R697="","",(SUM(S697:U697)+W697))</f>
        <v>#REF!</v>
      </c>
      <c r="W697" s="1" t="e">
        <f aca="false">IF(#REF!&lt;&gt;#REF!,COUNTIFS($K$112:$K$1378,"up",#REF!,#REF!),"")</f>
        <v>#REF!</v>
      </c>
      <c r="X697" s="1" t="e">
        <f aca="false">IF(#REF!&lt;&gt;#REF!,COUNTIFS($K$112:$K$1378,"SRS",#REF!,#REF!),"")</f>
        <v>#REF!</v>
      </c>
      <c r="Y697" s="1" t="e">
        <f aca="false">IF(R697&lt;&gt;"",IF(R697=1,"",COUNTIFS($O$112:$O$1378,"&gt;40",#REF!,#REF!)),"")</f>
        <v>#REF!</v>
      </c>
    </row>
    <row r="698" customFormat="false" ht="15.7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17" t="s">
        <v>21</v>
      </c>
      <c r="L698" s="1" t="e">
        <f aca="false"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 t="n">
        <v>0</v>
      </c>
      <c r="P698" s="1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1" t="e">
        <f aca="false">IF(#REF!&lt;&gt;#REF!,COUNTIFS($K$112:$K$1378,$K$112,#REF!,#REF!),"")</f>
        <v>#REF!</v>
      </c>
      <c r="S698" s="1" t="e">
        <f aca="false">IF(AND(#REF!&lt;&gt;#REF!,#REF!=#REF!,M698="positive",M699="negative"),1,"")</f>
        <v>#REF!</v>
      </c>
      <c r="T698" s="1" t="e">
        <f aca="false">IF(AND(#REF!=#REF!,K:K="stroke",M:M="positive",S698&lt;&gt;"1"),1,"")</f>
        <v>#REF!</v>
      </c>
      <c r="U698" s="1" t="e">
        <f aca="false">IF((AND(R698&lt;&gt;"",W698&lt;&gt;1,K:K="stroke",M:M="negative",#REF!=#REF!)),IF(W698&lt;&gt;0,"",1),"")</f>
        <v>#REF!</v>
      </c>
      <c r="V698" s="1" t="e">
        <f aca="false">IF(R698="","",(SUM(S698:U698)+W698))</f>
        <v>#REF!</v>
      </c>
      <c r="W698" s="1" t="e">
        <f aca="false">IF(#REF!&lt;&gt;#REF!,COUNTIFS($K$112:$K$1378,"up",#REF!,#REF!),"")</f>
        <v>#REF!</v>
      </c>
      <c r="X698" s="1" t="e">
        <f aca="false">IF(#REF!&lt;&gt;#REF!,COUNTIFS($K$112:$K$1378,"SRS",#REF!,#REF!),"")</f>
        <v>#REF!</v>
      </c>
      <c r="Y698" s="1" t="e">
        <f aca="false">IF(R698&lt;&gt;"",IF(R698=1,"",COUNTIFS($O$112:$O$1378,"&gt;40",#REF!,#REF!)),"")</f>
        <v>#REF!</v>
      </c>
    </row>
    <row r="699" customFormat="false" ht="15.7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17" t="s">
        <v>21</v>
      </c>
      <c r="L699" s="1" t="e">
        <f aca="false"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 t="n">
        <v>0</v>
      </c>
      <c r="P699" s="1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1" t="e">
        <f aca="false">IF(#REF!&lt;&gt;#REF!,COUNTIFS($K$112:$K$1378,$K$112,#REF!,#REF!),"")</f>
        <v>#REF!</v>
      </c>
      <c r="S699" s="1" t="e">
        <f aca="false">IF(AND(#REF!&lt;&gt;#REF!,#REF!=#REF!,M699="positive",M700="negative"),1,"")</f>
        <v>#REF!</v>
      </c>
      <c r="T699" s="1" t="e">
        <f aca="false">IF(AND(#REF!=#REF!,K:K="stroke",M:M="positive",S699&lt;&gt;"1"),1,"")</f>
        <v>#REF!</v>
      </c>
      <c r="U699" s="1" t="e">
        <f aca="false">IF((AND(R699&lt;&gt;"",W699&lt;&gt;1,K:K="stroke",M:M="negative",#REF!=#REF!)),IF(W699&lt;&gt;0,"",1),"")</f>
        <v>#REF!</v>
      </c>
      <c r="V699" s="1" t="e">
        <f aca="false">IF(R699="","",(SUM(S699:U699)+W699))</f>
        <v>#REF!</v>
      </c>
      <c r="W699" s="1" t="e">
        <f aca="false">IF(#REF!&lt;&gt;#REF!,COUNTIFS($K$112:$K$1378,"up",#REF!,#REF!),"")</f>
        <v>#REF!</v>
      </c>
      <c r="X699" s="1" t="e">
        <f aca="false">IF(#REF!&lt;&gt;#REF!,COUNTIFS($K$112:$K$1378,"SRS",#REF!,#REF!),"")</f>
        <v>#REF!</v>
      </c>
      <c r="Y699" s="1" t="e">
        <f aca="false">IF(R699&lt;&gt;"",IF(R699=1,"",COUNTIFS($O$112:$O$1378,"&gt;40",#REF!,#REF!)),"")</f>
        <v>#REF!</v>
      </c>
    </row>
    <row r="700" customFormat="false" ht="15.7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17" t="s">
        <v>21</v>
      </c>
      <c r="L700" s="1" t="e">
        <f aca="false"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 t="n">
        <v>0</v>
      </c>
      <c r="P700" s="1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1" t="e">
        <f aca="false">IF(#REF!&lt;&gt;#REF!,COUNTIFS($K$112:$K$1378,$K$112,#REF!,#REF!),"")</f>
        <v>#REF!</v>
      </c>
      <c r="S700" s="1" t="e">
        <f aca="false">IF(AND(#REF!&lt;&gt;#REF!,#REF!=#REF!,M700="positive",M701="negative"),1,"")</f>
        <v>#REF!</v>
      </c>
      <c r="T700" s="1" t="e">
        <f aca="false">IF(AND(#REF!=#REF!,K:K="stroke",M:M="positive",S700&lt;&gt;"1"),1,"")</f>
        <v>#REF!</v>
      </c>
      <c r="U700" s="1" t="e">
        <f aca="false">IF((AND(R700&lt;&gt;"",W700&lt;&gt;1,K:K="stroke",M:M="negative",#REF!=#REF!)),IF(W700&lt;&gt;0,"",1),"")</f>
        <v>#REF!</v>
      </c>
      <c r="V700" s="1" t="e">
        <f aca="false">IF(R700="","",(SUM(S700:U700)+W700))</f>
        <v>#REF!</v>
      </c>
      <c r="W700" s="1" t="e">
        <f aca="false">IF(#REF!&lt;&gt;#REF!,COUNTIFS($K$112:$K$1378,"up",#REF!,#REF!),"")</f>
        <v>#REF!</v>
      </c>
      <c r="X700" s="1" t="e">
        <f aca="false">IF(#REF!&lt;&gt;#REF!,COUNTIFS($K$112:$K$1378,"SRS",#REF!,#REF!),"")</f>
        <v>#REF!</v>
      </c>
      <c r="Y700" s="1" t="e">
        <f aca="false">IF(R700&lt;&gt;"",IF(R700=1,"",COUNTIFS($O$112:$O$1378,"&gt;40",#REF!,#REF!)),"")</f>
        <v>#REF!</v>
      </c>
    </row>
    <row r="701" customFormat="false" ht="15.7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17" t="s">
        <v>21</v>
      </c>
      <c r="L701" s="1" t="e">
        <f aca="false"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 t="n">
        <v>0</v>
      </c>
      <c r="P701" s="1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1" t="e">
        <f aca="false">IF(#REF!&lt;&gt;#REF!,COUNTIFS($K$112:$K$1378,$K$112,#REF!,#REF!),"")</f>
        <v>#REF!</v>
      </c>
      <c r="S701" s="1" t="e">
        <f aca="false">IF(AND(#REF!&lt;&gt;#REF!,#REF!=#REF!,M701="positive",M702="negative"),1,"")</f>
        <v>#REF!</v>
      </c>
      <c r="T701" s="1" t="e">
        <f aca="false">IF(AND(#REF!=#REF!,K:K="stroke",M:M="positive",S701&lt;&gt;"1"),1,"")</f>
        <v>#REF!</v>
      </c>
      <c r="U701" s="1" t="e">
        <f aca="false">IF((AND(R701&lt;&gt;"",W701&lt;&gt;1,K:K="stroke",M:M="negative",#REF!=#REF!)),IF(W701&lt;&gt;0,"",1),"")</f>
        <v>#REF!</v>
      </c>
      <c r="V701" s="1" t="e">
        <f aca="false">IF(R701="","",(SUM(S701:U701)+W701))</f>
        <v>#REF!</v>
      </c>
      <c r="W701" s="1" t="e">
        <f aca="false">IF(#REF!&lt;&gt;#REF!,COUNTIFS($K$112:$K$1378,"up",#REF!,#REF!),"")</f>
        <v>#REF!</v>
      </c>
      <c r="X701" s="1" t="e">
        <f aca="false">IF(#REF!&lt;&gt;#REF!,COUNTIFS($K$112:$K$1378,"SRS",#REF!,#REF!),"")</f>
        <v>#REF!</v>
      </c>
      <c r="Y701" s="1" t="e">
        <f aca="false">IF(R701&lt;&gt;"",IF(R701=1,"",COUNTIFS($O$112:$O$1378,"&gt;40",#REF!,#REF!)),"")</f>
        <v>#REF!</v>
      </c>
      <c r="Z701" s="1" t="s">
        <v>66</v>
      </c>
    </row>
    <row r="702" customFormat="false" ht="15.7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17" t="s">
        <v>21</v>
      </c>
      <c r="L702" s="1" t="e">
        <f aca="false"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 t="n">
        <v>0</v>
      </c>
      <c r="P702" s="1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1" t="e">
        <f aca="false">IF(#REF!&lt;&gt;#REF!,COUNTIFS($K$112:$K$1378,$K$112,#REF!,#REF!),"")</f>
        <v>#REF!</v>
      </c>
      <c r="S702" s="1" t="e">
        <f aca="false">IF(AND(#REF!&lt;&gt;#REF!,#REF!=#REF!,M702="positive",M703="negative"),1,"")</f>
        <v>#REF!</v>
      </c>
      <c r="T702" s="1" t="e">
        <f aca="false">IF(AND(#REF!=#REF!,K:K="stroke",M:M="positive",S702&lt;&gt;"1"),1,"")</f>
        <v>#REF!</v>
      </c>
      <c r="U702" s="1" t="e">
        <f aca="false">IF((AND(R702&lt;&gt;"",W702&lt;&gt;1,K:K="stroke",M:M="negative",#REF!=#REF!)),IF(W702&lt;&gt;0,"",1),"")</f>
        <v>#REF!</v>
      </c>
      <c r="V702" s="1" t="e">
        <f aca="false">IF(R702="","",(SUM(S702:U702)+W702))</f>
        <v>#REF!</v>
      </c>
      <c r="W702" s="1" t="e">
        <f aca="false">IF(#REF!&lt;&gt;#REF!,COUNTIFS($K$112:$K$1378,"up",#REF!,#REF!),"")</f>
        <v>#REF!</v>
      </c>
      <c r="X702" s="1" t="e">
        <f aca="false">IF(#REF!&lt;&gt;#REF!,COUNTIFS($K$112:$K$1378,"SRS",#REF!,#REF!),"")</f>
        <v>#REF!</v>
      </c>
      <c r="Y702" s="1" t="e">
        <f aca="false">IF(R702&lt;&gt;"",IF(R702=1,"",COUNTIFS($O$112:$O$1378,"&gt;40",#REF!,#REF!)),"")</f>
        <v>#REF!</v>
      </c>
    </row>
    <row r="703" customFormat="false" ht="15.7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.7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1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1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1" t="e">
        <f aca="false">IF(#REF!&lt;&gt;#REF!,COUNTIFS($K$112:$K$1378,$K$112,#REF!,#REF!),"")</f>
        <v>#REF!</v>
      </c>
      <c r="S704" s="1" t="e">
        <f aca="false">IF(AND(#REF!&lt;&gt;#REF!,#REF!=#REF!,M704="positive",M705="negative"),1,"")</f>
        <v>#REF!</v>
      </c>
      <c r="T704" s="1" t="e">
        <f aca="false">IF(AND(#REF!=#REF!,K:K="stroke",M:M="positive",S704&lt;&gt;"1"),1,"")</f>
        <v>#REF!</v>
      </c>
      <c r="U704" s="1" t="e">
        <f aca="false">IF((AND(R704&lt;&gt;"",W704&lt;&gt;1,K:K="stroke",M:M="negative",#REF!=#REF!)),IF(W704&lt;&gt;0,"",1),"")</f>
        <v>#REF!</v>
      </c>
      <c r="V704" s="1" t="e">
        <f aca="false">IF(R704="","",(SUM(S704:U704)+W704))</f>
        <v>#REF!</v>
      </c>
      <c r="W704" s="1" t="e">
        <f aca="false">IF(#REF!&lt;&gt;#REF!,COUNTIFS($K$112:$K$1378,"up",#REF!,#REF!),"")</f>
        <v>#REF!</v>
      </c>
      <c r="X704" s="1" t="e">
        <f aca="false">IF(#REF!&lt;&gt;#REF!,COUNTIFS($K$112:$K$1378,"SRS",#REF!,#REF!),"")</f>
        <v>#REF!</v>
      </c>
      <c r="Y704" s="1" t="e">
        <f aca="false">IF(R704&lt;&gt;"",IF(R704=1,"",COUNTIFS($O$112:$O$1378,"&gt;40",#REF!,#REF!)),"")</f>
        <v>#REF!</v>
      </c>
    </row>
    <row r="705" customFormat="false" ht="15.7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1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1" t="e">
        <f aca="false">IF(#REF!=#REF!,IF(K705="Stroke",IF(K706="Stroke",IF(#REF!=#REF!,IF(Q705=Q706,IF((J706-J705)&lt;0,1000+J706-J705-O705,J706-J705-O705),""),""),""),""),"")</f>
        <v>#REF!</v>
      </c>
      <c r="R705" s="1" t="e">
        <f aca="false">IF(#REF!&lt;&gt;#REF!,COUNTIFS($K$112:$K$1378,$K$112,#REF!,#REF!),"")</f>
        <v>#REF!</v>
      </c>
      <c r="S705" s="1" t="e">
        <f aca="false">IF(AND(#REF!&lt;&gt;#REF!,#REF!=#REF!,M705="positive",M706="negative"),1,"")</f>
        <v>#REF!</v>
      </c>
      <c r="T705" s="1" t="e">
        <f aca="false">IF(AND(#REF!=#REF!,K:K="stroke",M:M="positive",S705&lt;&gt;"1"),1,"")</f>
        <v>#REF!</v>
      </c>
      <c r="U705" s="1" t="e">
        <f aca="false">IF((AND(R705&lt;&gt;"",W705&lt;&gt;1,K:K="stroke",M:M="negative",#REF!=#REF!)),IF(W705&lt;&gt;0,"",1),"")</f>
        <v>#REF!</v>
      </c>
      <c r="V705" s="1" t="e">
        <f aca="false">IF(R705="","",(SUM(S705:U705)+W705))</f>
        <v>#REF!</v>
      </c>
      <c r="W705" s="1" t="e">
        <f aca="false">IF(#REF!&lt;&gt;#REF!,COUNTIFS($K$112:$K$1378,"up",#REF!,#REF!),"")</f>
        <v>#REF!</v>
      </c>
      <c r="X705" s="1" t="e">
        <f aca="false">IF(#REF!&lt;&gt;#REF!,COUNTIFS($K$112:$K$1378,"SRS",#REF!,#REF!),"")</f>
        <v>#REF!</v>
      </c>
      <c r="Y705" s="1" t="e">
        <f aca="false">IF(R705&lt;&gt;"",IF(R705=1,"",COUNTIFS($O$112:$O$1378,"&gt;40",#REF!,#REF!)),"")</f>
        <v>#REF!</v>
      </c>
    </row>
    <row r="706" customFormat="false" ht="15.7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1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1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1" t="e">
        <f aca="false">IF(#REF!&lt;&gt;#REF!,COUNTIFS($K$112:$K$1378,$K$112,#REF!,#REF!),"")</f>
        <v>#REF!</v>
      </c>
      <c r="S706" s="1" t="e">
        <f aca="false">IF(AND(#REF!&lt;&gt;#REF!,#REF!=#REF!,M706="positive",M707="negative"),1,"")</f>
        <v>#REF!</v>
      </c>
      <c r="T706" s="1" t="e">
        <f aca="false">IF(AND(#REF!=#REF!,K:K="stroke",M:M="positive",S706&lt;&gt;"1"),1,"")</f>
        <v>#REF!</v>
      </c>
      <c r="U706" s="1" t="e">
        <f aca="false">IF((AND(R706&lt;&gt;"",W706&lt;&gt;1,K:K="stroke",M:M="negative",#REF!=#REF!)),IF(W706&lt;&gt;0,"",1),"")</f>
        <v>#REF!</v>
      </c>
      <c r="V706" s="1" t="e">
        <f aca="false">IF(R706="","",(SUM(S706:U706)+W706))</f>
        <v>#REF!</v>
      </c>
      <c r="W706" s="1" t="e">
        <f aca="false">IF(#REF!&lt;&gt;#REF!,COUNTIFS($K$112:$K$1378,"up",#REF!,#REF!),"")</f>
        <v>#REF!</v>
      </c>
      <c r="X706" s="1" t="e">
        <f aca="false">IF(#REF!&lt;&gt;#REF!,COUNTIFS($K$112:$K$1378,"SRS",#REF!,#REF!),"")</f>
        <v>#REF!</v>
      </c>
      <c r="Y706" s="1" t="e">
        <f aca="false">IF(R706&lt;&gt;"",IF(R706=1,"",COUNTIFS($O$112:$O$1378,"&gt;40",#REF!,#REF!)),"")</f>
        <v>#REF!</v>
      </c>
    </row>
    <row r="707" s="5" customFormat="true" ht="15.7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1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1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1" t="e">
        <f aca="false">IF(#REF!&lt;&gt;#REF!,COUNTIFS($K$112:$K$1378,$K$112,#REF!,#REF!),"")</f>
        <v>#REF!</v>
      </c>
      <c r="S707" s="1" t="e">
        <f aca="false">IF(AND(#REF!&lt;&gt;#REF!,#REF!=#REF!,M707="positive",M708="negative"),1,"")</f>
        <v>#REF!</v>
      </c>
      <c r="T707" s="1" t="e">
        <f aca="false">IF(AND(#REF!=#REF!,K:K="stroke",M:M="positive",S707&lt;&gt;"1"),1,"")</f>
        <v>#REF!</v>
      </c>
      <c r="U707" s="1" t="e">
        <f aca="false">IF((AND(R707&lt;&gt;"",W707&lt;&gt;1,K:K="stroke",M:M="negative",#REF!=#REF!)),IF(W707&lt;&gt;0,"",1),"")</f>
        <v>#REF!</v>
      </c>
      <c r="V707" s="1" t="e">
        <f aca="false">IF(R707="","",(SUM(S707:U707)+W707))</f>
        <v>#REF!</v>
      </c>
      <c r="W707" s="1" t="e">
        <f aca="false">IF(#REF!&lt;&gt;#REF!,COUNTIFS($K$112:$K$1378,"up",#REF!,#REF!),"")</f>
        <v>#REF!</v>
      </c>
      <c r="X707" s="1" t="e">
        <f aca="false">IF(#REF!&lt;&gt;#REF!,COUNTIFS($K$112:$K$1378,"SRS",#REF!,#REF!),"")</f>
        <v>#REF!</v>
      </c>
      <c r="Y707" s="1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.7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.75" hidden="false" customHeight="false" outlineLevel="0" collapsed="false">
      <c r="A709" s="11" t="n">
        <f aca="false">I709+(H709*60)+(G709*3600)</f>
        <v>55150</v>
      </c>
      <c r="B709" s="16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1" t="n">
        <v>10</v>
      </c>
      <c r="J709" s="11" t="n">
        <v>973</v>
      </c>
      <c r="K709" s="17" t="s">
        <v>21</v>
      </c>
      <c r="L709" s="1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 t="n">
        <v>0</v>
      </c>
      <c r="P709" s="1" t="e">
        <f aca="false">IF(#REF!=#REF!,IF(K709="Stroke",IF(K710="Stroke",IF(#REF!=#REF!,IF(Q709=Q710,IF((J710-J709)&lt;0,1000+J710-J709-O709,J710-J709-O709),""),""),""),""),"")</f>
        <v>#REF!</v>
      </c>
      <c r="Q709" s="11" t="n">
        <v>1</v>
      </c>
      <c r="R709" s="1" t="e">
        <f aca="false">IF(#REF!&lt;&gt;#REF!,COUNTIFS($K$112:$K$1378,$K$112,#REF!,#REF!),"")</f>
        <v>#REF!</v>
      </c>
      <c r="S709" s="1" t="e">
        <f aca="false">IF(AND(#REF!&lt;&gt;#REF!,#REF!=#REF!,M709="positive",M710="negative"),1,"")</f>
        <v>#REF!</v>
      </c>
      <c r="T709" s="1" t="e">
        <f aca="false">IF(AND(#REF!=#REF!,K:K="stroke",M:M="positive",S709&lt;&gt;"1"),1,"")</f>
        <v>#REF!</v>
      </c>
      <c r="U709" s="1" t="e">
        <f aca="false">IF((AND(R709&lt;&gt;"",W709&lt;&gt;1,K:K="stroke",M:M="negative",#REF!=#REF!)),IF(W709&lt;&gt;0,"",1),"")</f>
        <v>#REF!</v>
      </c>
      <c r="V709" s="1" t="e">
        <f aca="false">IF(R709="","",(SUM(S709:U709)+W709))</f>
        <v>#REF!</v>
      </c>
      <c r="W709" s="1" t="e">
        <f aca="false">IF(#REF!&lt;&gt;#REF!,COUNTIFS($K$112:$K$1378,"up",#REF!,#REF!),"")</f>
        <v>#REF!</v>
      </c>
      <c r="X709" s="1" t="e">
        <f aca="false">IF(#REF!&lt;&gt;#REF!,COUNTIFS($K$112:$K$1378,"SRS",#REF!,#REF!),"")</f>
        <v>#REF!</v>
      </c>
      <c r="Y709" s="1" t="e">
        <f aca="false"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5.7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1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1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1" t="e">
        <f aca="false">IF(#REF!&lt;&gt;#REF!,COUNTIFS($K$112:$K$1378,$K$112,#REF!,#REF!),"")</f>
        <v>#REF!</v>
      </c>
      <c r="S710" s="1" t="e">
        <f aca="false">IF(AND(#REF!&lt;&gt;#REF!,#REF!=#REF!,M710="positive",M711="negative"),1,"")</f>
        <v>#REF!</v>
      </c>
      <c r="T710" s="1" t="e">
        <f aca="false">IF(AND(#REF!=#REF!,K:K="stroke",M:M="positive",S710&lt;&gt;"1"),1,"")</f>
        <v>#REF!</v>
      </c>
      <c r="U710" s="1" t="e">
        <f aca="false">IF((AND(R710&lt;&gt;"",W710&lt;&gt;1,K:K="stroke",M:M="negative",#REF!=#REF!)),IF(W710&lt;&gt;0,"",1),"")</f>
        <v>#REF!</v>
      </c>
      <c r="V710" s="1" t="e">
        <f aca="false">IF(R710="","",(SUM(S710:U710)+W710))</f>
        <v>#REF!</v>
      </c>
      <c r="W710" s="1" t="e">
        <f aca="false">IF(#REF!&lt;&gt;#REF!,COUNTIFS($K$112:$K$1378,"up",#REF!,#REF!),"")</f>
        <v>#REF!</v>
      </c>
      <c r="X710" s="1" t="e">
        <f aca="false">IF(#REF!&lt;&gt;#REF!,COUNTIFS($K$112:$K$1378,"SRS",#REF!,#REF!),"")</f>
        <v>#REF!</v>
      </c>
      <c r="Y710" s="1" t="e">
        <f aca="false">IF(R710&lt;&gt;"",IF(R710=1,"",COUNTIFS($O$112:$O$1378,"&gt;40",#REF!,#REF!)),"")</f>
        <v>#REF!</v>
      </c>
    </row>
    <row r="711" s="5" customFormat="true" ht="15.7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1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1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1" t="e">
        <f aca="false">IF(#REF!&lt;&gt;#REF!,COUNTIFS($K$112:$K$1378,$K$112,#REF!,#REF!),"")</f>
        <v>#REF!</v>
      </c>
      <c r="S711" s="1" t="e">
        <f aca="false">IF(AND(#REF!&lt;&gt;#REF!,#REF!=#REF!,M711="positive",M712="negative"),1,"")</f>
        <v>#REF!</v>
      </c>
      <c r="T711" s="1" t="e">
        <f aca="false">IF(AND(#REF!=#REF!,K:K="stroke",M:M="positive",S711&lt;&gt;"1"),1,"")</f>
        <v>#REF!</v>
      </c>
      <c r="U711" s="1" t="e">
        <f aca="false">IF((AND(R711&lt;&gt;"",W711&lt;&gt;1,K:K="stroke",M:M="negative",#REF!=#REF!)),IF(W711&lt;&gt;0,"",1),"")</f>
        <v>#REF!</v>
      </c>
      <c r="V711" s="1" t="e">
        <f aca="false">IF(R711="","",(SUM(S711:U711)+W711))</f>
        <v>#REF!</v>
      </c>
      <c r="W711" s="1" t="e">
        <f aca="false">IF(#REF!&lt;&gt;#REF!,COUNTIFS($K$112:$K$1378,"up",#REF!,#REF!),"")</f>
        <v>#REF!</v>
      </c>
      <c r="X711" s="1" t="e">
        <f aca="false">IF(#REF!&lt;&gt;#REF!,COUNTIFS($K$112:$K$1378,"SRS",#REF!,#REF!),"")</f>
        <v>#REF!</v>
      </c>
      <c r="Y711" s="1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1" customFormat="true" ht="15.7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1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1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1" t="e">
        <f aca="false">IF(#REF!&lt;&gt;#REF!,COUNTIFS($K$112:$K$1378,$K$112,#REF!,#REF!),"")</f>
        <v>#REF!</v>
      </c>
      <c r="S712" s="1" t="e">
        <f aca="false">IF(AND(#REF!&lt;&gt;#REF!,#REF!=#REF!,M712="positive",M713="negative"),1,"")</f>
        <v>#REF!</v>
      </c>
      <c r="T712" s="1" t="e">
        <f aca="false">IF(AND(#REF!=#REF!,K:K="stroke",M:M="positive",S712&lt;&gt;"1"),1,"")</f>
        <v>#REF!</v>
      </c>
      <c r="U712" s="1" t="e">
        <f aca="false">IF((AND(R712&lt;&gt;"",W712&lt;&gt;1,K:K="stroke",M:M="negative",#REF!=#REF!)),IF(W712&lt;&gt;0,"",1),"")</f>
        <v>#REF!</v>
      </c>
      <c r="V712" s="1" t="e">
        <f aca="false">IF(R712="","",(SUM(S712:U712)+W712))</f>
        <v>#REF!</v>
      </c>
      <c r="W712" s="1" t="e">
        <f aca="false">IF(#REF!&lt;&gt;#REF!,COUNTIFS($K$112:$K$1378,"up",#REF!,#REF!),"")</f>
        <v>#REF!</v>
      </c>
      <c r="X712" s="1" t="e">
        <f aca="false">IF(#REF!&lt;&gt;#REF!,COUNTIFS($K$112:$K$1378,"SRS",#REF!,#REF!),"")</f>
        <v>#REF!</v>
      </c>
      <c r="Y712" s="1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1" customFormat="true" ht="15.7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1" customFormat="true" ht="15.7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1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1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1" t="e">
        <f aca="false">IF(#REF!&lt;&gt;#REF!,COUNTIFS($K$112:$K$1378,$K$112,#REF!,#REF!),"")</f>
        <v>#REF!</v>
      </c>
      <c r="S714" s="1" t="e">
        <f aca="false">IF(AND(#REF!&lt;&gt;#REF!,#REF!=#REF!,M714="positive",M715="negative"),1,"")</f>
        <v>#REF!</v>
      </c>
      <c r="T714" s="1" t="e">
        <f aca="false">IF(AND(#REF!=#REF!,K:K="stroke",M:M="positive",S714&lt;&gt;"1"),1,"")</f>
        <v>#REF!</v>
      </c>
      <c r="U714" s="1" t="e">
        <f aca="false">IF((AND(R714&lt;&gt;"",W714&lt;&gt;1,K:K="stroke",M:M="negative",#REF!=#REF!)),IF(W714&lt;&gt;0,"",1),"")</f>
        <v>#REF!</v>
      </c>
      <c r="V714" s="1" t="e">
        <f aca="false">IF(R714="","",(SUM(S714:U714)+W714))</f>
        <v>#REF!</v>
      </c>
      <c r="W714" s="1" t="e">
        <f aca="false">IF(#REF!&lt;&gt;#REF!,COUNTIFS($K$112:$K$1378,"up",#REF!,#REF!),"")</f>
        <v>#REF!</v>
      </c>
      <c r="X714" s="1" t="e">
        <f aca="false">IF(#REF!&lt;&gt;#REF!,COUNTIFS($K$112:$K$1378,"SRS",#REF!,#REF!),"")</f>
        <v>#REF!</v>
      </c>
      <c r="Y714" s="1" t="e">
        <f aca="false"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1" customFormat="true" ht="15.7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17" t="s">
        <v>21</v>
      </c>
      <c r="L715" s="1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1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1" t="e">
        <f aca="false">IF(#REF!&lt;&gt;#REF!,COUNTIFS($K$112:$K$1378,$K$112,#REF!,#REF!),"")</f>
        <v>#REF!</v>
      </c>
      <c r="S715" s="1" t="e">
        <f aca="false">IF(AND(#REF!&lt;&gt;#REF!,#REF!=#REF!,M715="positive",M716="negative"),1,"")</f>
        <v>#REF!</v>
      </c>
      <c r="T715" s="1" t="e">
        <f aca="false">IF(AND(#REF!=#REF!,K:K="stroke",M:M="positive",S715&lt;&gt;"1"),1,"")</f>
        <v>#REF!</v>
      </c>
      <c r="U715" s="1" t="e">
        <f aca="false">IF((AND(R715&lt;&gt;"",W715&lt;&gt;1,K:K="stroke",M:M="negative",#REF!=#REF!)),IF(W715&lt;&gt;0,"",1),"")</f>
        <v>#REF!</v>
      </c>
      <c r="V715" s="1" t="e">
        <f aca="false">IF(R715="","",(SUM(S715:U715)+W715))</f>
        <v>#REF!</v>
      </c>
      <c r="W715" s="1" t="e">
        <f aca="false">IF(#REF!&lt;&gt;#REF!,COUNTIFS($K$112:$K$1378,"up",#REF!,#REF!),"")</f>
        <v>#REF!</v>
      </c>
      <c r="X715" s="1" t="e">
        <f aca="false">IF(#REF!&lt;&gt;#REF!,COUNTIFS($K$112:$K$1378,"SRS",#REF!,#REF!),"")</f>
        <v>#REF!</v>
      </c>
      <c r="Y715" s="1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1" customFormat="true" ht="15.7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1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1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1" t="e">
        <f aca="false">IF(#REF!&lt;&gt;#REF!,COUNTIFS($K$112:$K$1378,$K$112,#REF!,#REF!),"")</f>
        <v>#REF!</v>
      </c>
      <c r="S716" s="1" t="e">
        <f aca="false">IF(AND(#REF!&lt;&gt;#REF!,#REF!=#REF!,M716="positive",M717="negative"),1,"")</f>
        <v>#REF!</v>
      </c>
      <c r="T716" s="1" t="e">
        <f aca="false">IF(AND(#REF!=#REF!,K:K="stroke",M:M="positive",S716&lt;&gt;"1"),1,"")</f>
        <v>#REF!</v>
      </c>
      <c r="U716" s="1" t="e">
        <f aca="false">IF((AND(R716&lt;&gt;"",W716&lt;&gt;1,K:K="stroke",M:M="negative",#REF!=#REF!)),IF(W716&lt;&gt;0,"",1),"")</f>
        <v>#REF!</v>
      </c>
      <c r="V716" s="1" t="e">
        <f aca="false">IF(R716="","",(SUM(S716:U716)+W716))</f>
        <v>#REF!</v>
      </c>
      <c r="W716" s="1" t="e">
        <f aca="false">IF(#REF!&lt;&gt;#REF!,COUNTIFS($K$112:$K$1378,"up",#REF!,#REF!),"")</f>
        <v>#REF!</v>
      </c>
      <c r="X716" s="1" t="e">
        <f aca="false">IF(#REF!&lt;&gt;#REF!,COUNTIFS($K$112:$K$1378,"SRS",#REF!,#REF!),"")</f>
        <v>#REF!</v>
      </c>
      <c r="Y716" s="1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1" customFormat="true" ht="15.7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1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1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1" t="e">
        <f aca="false">IF(#REF!&lt;&gt;#REF!,COUNTIFS($K$112:$K$1378,$K$112,#REF!,#REF!),"")</f>
        <v>#REF!</v>
      </c>
      <c r="S717" s="1" t="e">
        <f aca="false">IF(AND(#REF!&lt;&gt;#REF!,#REF!=#REF!,M717="positive",M718="negative"),1,"")</f>
        <v>#REF!</v>
      </c>
      <c r="T717" s="1" t="e">
        <f aca="false">IF(AND(#REF!=#REF!,K:K="stroke",M:M="positive",S717&lt;&gt;"1"),1,"")</f>
        <v>#REF!</v>
      </c>
      <c r="U717" s="1" t="e">
        <f aca="false">IF((AND(R717&lt;&gt;"",W717&lt;&gt;1,K:K="stroke",M:M="negative",#REF!=#REF!)),IF(W717&lt;&gt;0,"",1),"")</f>
        <v>#REF!</v>
      </c>
      <c r="V717" s="1" t="e">
        <f aca="false">IF(R717="","",(SUM(S717:U717)+W717))</f>
        <v>#REF!</v>
      </c>
      <c r="W717" s="1" t="e">
        <f aca="false">IF(#REF!&lt;&gt;#REF!,COUNTIFS($K$112:$K$1378,"up",#REF!,#REF!),"")</f>
        <v>#REF!</v>
      </c>
      <c r="X717" s="1" t="e">
        <f aca="false">IF(#REF!&lt;&gt;#REF!,COUNTIFS($K$112:$K$1378,"SRS",#REF!,#REF!),"")</f>
        <v>#REF!</v>
      </c>
      <c r="Y717" s="1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1" customFormat="true" ht="15.7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1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1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1" t="e">
        <f aca="false">IF(#REF!&lt;&gt;#REF!,COUNTIFS($K$112:$K$1378,$K$112,#REF!,#REF!),"")</f>
        <v>#REF!</v>
      </c>
      <c r="S718" s="1" t="e">
        <f aca="false">IF(AND(#REF!&lt;&gt;#REF!,#REF!=#REF!,M718="positive",M719="negative"),1,"")</f>
        <v>#REF!</v>
      </c>
      <c r="T718" s="1" t="e">
        <f aca="false">IF(AND(#REF!=#REF!,K:K="stroke",M:M="positive",S718&lt;&gt;"1"),1,"")</f>
        <v>#REF!</v>
      </c>
      <c r="U718" s="1" t="e">
        <f aca="false">IF((AND(R718&lt;&gt;"",W718&lt;&gt;1,K:K="stroke",M:M="negative",#REF!=#REF!)),IF(W718&lt;&gt;0,"",1),"")</f>
        <v>#REF!</v>
      </c>
      <c r="V718" s="1" t="e">
        <f aca="false">IF(R718="","",(SUM(S718:U718)+W718))</f>
        <v>#REF!</v>
      </c>
      <c r="W718" s="1" t="e">
        <f aca="false">IF(#REF!&lt;&gt;#REF!,COUNTIFS($K$112:$K$1378,"up",#REF!,#REF!),"")</f>
        <v>#REF!</v>
      </c>
      <c r="X718" s="1" t="e">
        <f aca="false">IF(#REF!&lt;&gt;#REF!,COUNTIFS($K$112:$K$1378,"SRS",#REF!,#REF!),"")</f>
        <v>#REF!</v>
      </c>
      <c r="Y718" s="1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1" customFormat="true" ht="15.7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1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1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1" t="e">
        <f aca="false">IF(#REF!&lt;&gt;#REF!,COUNTIFS($K$112:$K$1378,$K$112,#REF!,#REF!),"")</f>
        <v>#REF!</v>
      </c>
      <c r="S719" s="1" t="e">
        <f aca="false">IF(AND(#REF!&lt;&gt;#REF!,#REF!=#REF!,M719="positive",M720="negative"),1,"")</f>
        <v>#REF!</v>
      </c>
      <c r="T719" s="1" t="e">
        <f aca="false">IF(AND(#REF!=#REF!,K:K="stroke",M:M="positive",S719&lt;&gt;"1"),1,"")</f>
        <v>#REF!</v>
      </c>
      <c r="U719" s="1" t="e">
        <f aca="false">IF((AND(R719&lt;&gt;"",W719&lt;&gt;1,K:K="stroke",M:M="negative",#REF!=#REF!)),IF(W719&lt;&gt;0,"",1),"")</f>
        <v>#REF!</v>
      </c>
      <c r="V719" s="1" t="e">
        <f aca="false">IF(R719="","",(SUM(S719:U719)+W719))</f>
        <v>#REF!</v>
      </c>
      <c r="W719" s="1" t="e">
        <f aca="false">IF(#REF!&lt;&gt;#REF!,COUNTIFS($K$112:$K$1378,"up",#REF!,#REF!),"")</f>
        <v>#REF!</v>
      </c>
      <c r="X719" s="1" t="e">
        <f aca="false">IF(#REF!&lt;&gt;#REF!,COUNTIFS($K$112:$K$1378,"SRS",#REF!,#REF!),"")</f>
        <v>#REF!</v>
      </c>
      <c r="Y719" s="1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1" customFormat="true" ht="15.7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1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1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1" t="e">
        <f aca="false">IF(#REF!&lt;&gt;#REF!,COUNTIFS($K$112:$K$1378,$K$112,#REF!,#REF!),"")</f>
        <v>#REF!</v>
      </c>
      <c r="S720" s="1" t="e">
        <f aca="false">IF(AND(#REF!&lt;&gt;#REF!,#REF!=#REF!,M720="positive",M721="negative"),1,"")</f>
        <v>#REF!</v>
      </c>
      <c r="T720" s="1" t="e">
        <f aca="false">IF(AND(#REF!=#REF!,K:K="stroke",M:M="positive",S720&lt;&gt;"1"),1,"")</f>
        <v>#REF!</v>
      </c>
      <c r="U720" s="1" t="e">
        <f aca="false">IF((AND(R720&lt;&gt;"",W720&lt;&gt;1,K:K="stroke",M:M="negative",#REF!=#REF!)),IF(W720&lt;&gt;0,"",1),"")</f>
        <v>#REF!</v>
      </c>
      <c r="V720" s="1" t="e">
        <f aca="false">IF(R720="","",(SUM(S720:U720)+W720))</f>
        <v>#REF!</v>
      </c>
      <c r="W720" s="1" t="e">
        <f aca="false">IF(#REF!&lt;&gt;#REF!,COUNTIFS($K$112:$K$1378,"up",#REF!,#REF!),"")</f>
        <v>#REF!</v>
      </c>
      <c r="X720" s="1" t="e">
        <f aca="false">IF(#REF!&lt;&gt;#REF!,COUNTIFS($K$112:$K$1378,"SRS",#REF!,#REF!),"")</f>
        <v>#REF!</v>
      </c>
      <c r="Y720" s="1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1" customFormat="true" ht="15.7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1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1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1" t="e">
        <f aca="false">IF(#REF!&lt;&gt;#REF!,COUNTIFS($K$112:$K$1378,$K$112,#REF!,#REF!),"")</f>
        <v>#REF!</v>
      </c>
      <c r="S721" s="1" t="e">
        <f aca="false">IF(AND(#REF!&lt;&gt;#REF!,#REF!=#REF!,M721="positive",M722="negative"),1,"")</f>
        <v>#REF!</v>
      </c>
      <c r="T721" s="1" t="e">
        <f aca="false">IF(AND(#REF!=#REF!,K:K="stroke",M:M="positive",S721&lt;&gt;"1"),1,"")</f>
        <v>#REF!</v>
      </c>
      <c r="U721" s="1" t="e">
        <f aca="false">IF((AND(R721&lt;&gt;"",W721&lt;&gt;1,K:K="stroke",M:M="negative",#REF!=#REF!)),IF(W721&lt;&gt;0,"",1),"")</f>
        <v>#REF!</v>
      </c>
      <c r="V721" s="1" t="e">
        <f aca="false">IF(R721="","",(SUM(S721:U721)+W721))</f>
        <v>#REF!</v>
      </c>
      <c r="W721" s="1" t="e">
        <f aca="false">IF(#REF!&lt;&gt;#REF!,COUNTIFS($K$112:$K$1378,"up",#REF!,#REF!),"")</f>
        <v>#REF!</v>
      </c>
      <c r="X721" s="1" t="e">
        <f aca="false">IF(#REF!&lt;&gt;#REF!,COUNTIFS($K$112:$K$1378,"SRS",#REF!,#REF!),"")</f>
        <v>#REF!</v>
      </c>
      <c r="Y721" s="1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1" customFormat="true" ht="15.7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1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1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1" t="e">
        <f aca="false">IF(#REF!&lt;&gt;#REF!,COUNTIFS($K$112:$K$1378,$K$112,#REF!,#REF!),"")</f>
        <v>#REF!</v>
      </c>
      <c r="S722" s="1" t="e">
        <f aca="false">IF(AND(#REF!&lt;&gt;#REF!,#REF!=#REF!,M722="positive",M723="negative"),1,"")</f>
        <v>#REF!</v>
      </c>
      <c r="T722" s="1" t="e">
        <f aca="false">IF(AND(#REF!=#REF!,K:K="stroke",M:M="positive",S722&lt;&gt;"1"),1,"")</f>
        <v>#REF!</v>
      </c>
      <c r="U722" s="1" t="e">
        <f aca="false">IF((AND(R722&lt;&gt;"",W722&lt;&gt;1,K:K="stroke",M:M="negative",#REF!=#REF!)),IF(W722&lt;&gt;0,"",1),"")</f>
        <v>#REF!</v>
      </c>
      <c r="V722" s="1" t="e">
        <f aca="false">IF(R722="","",(SUM(S722:U722)+W722))</f>
        <v>#REF!</v>
      </c>
      <c r="W722" s="1" t="e">
        <f aca="false">IF(#REF!&lt;&gt;#REF!,COUNTIFS($K$112:$K$1378,"up",#REF!,#REF!),"")</f>
        <v>#REF!</v>
      </c>
      <c r="X722" s="1" t="e">
        <f aca="false">IF(#REF!&lt;&gt;#REF!,COUNTIFS($K$112:$K$1378,"SRS",#REF!,#REF!),"")</f>
        <v>#REF!</v>
      </c>
      <c r="Y722" s="1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1" customFormat="true" ht="15.75" hidden="false" customHeight="false" outlineLevel="0" collapsed="false">
      <c r="A723" s="10" t="n">
        <f aca="false">I723+(H723*60)+(G723*3600)</f>
        <v>55826</v>
      </c>
      <c r="B723" s="28" t="str">
        <f aca="false">CONCATENATE(D723,E723,F723,G723,H723,I723)</f>
        <v>20171129153026</v>
      </c>
      <c r="C723" s="10" t="str">
        <f aca="false">CONCATENATE(D723,E723,F723)</f>
        <v>20171129</v>
      </c>
      <c r="D723" s="10" t="n">
        <v>2017</v>
      </c>
      <c r="E723" s="10" t="n">
        <v>11</v>
      </c>
      <c r="F723" s="10" t="n">
        <v>29</v>
      </c>
      <c r="G723" s="10" t="n">
        <v>15</v>
      </c>
      <c r="H723" s="10" t="n">
        <v>30</v>
      </c>
      <c r="I723" s="10" t="n">
        <v>26</v>
      </c>
      <c r="J723" s="10" t="n">
        <v>968</v>
      </c>
      <c r="K723" s="10" t="s">
        <v>11</v>
      </c>
      <c r="L723" s="5" t="e">
        <f aca="false"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0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0" t="s">
        <v>67</v>
      </c>
      <c r="AA723" s="10"/>
      <c r="AB723" s="10"/>
      <c r="AC723" s="10"/>
      <c r="AD723" s="10"/>
      <c r="AE723" s="10"/>
      <c r="AF723" s="10"/>
      <c r="AG723" s="10"/>
      <c r="AH723" s="10"/>
    </row>
    <row r="724" s="11" customFormat="true" ht="15.7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1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1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1" t="e">
        <f aca="false">IF(#REF!&lt;&gt;#REF!,COUNTIFS($K$112:$K$1378,$K$112,#REF!,#REF!),"")</f>
        <v>#REF!</v>
      </c>
      <c r="S724" s="1" t="e">
        <f aca="false">IF(AND(#REF!&lt;&gt;#REF!,#REF!=#REF!,M724="positive",M725="negative"),1,"")</f>
        <v>#REF!</v>
      </c>
      <c r="T724" s="1" t="e">
        <f aca="false">IF(AND(#REF!=#REF!,K:K="stroke",M:M="positive",S724&lt;&gt;"1"),1,"")</f>
        <v>#REF!</v>
      </c>
      <c r="U724" s="1" t="e">
        <f aca="false">IF((AND(R724&lt;&gt;"",W724&lt;&gt;1,K:K="stroke",M:M="negative",#REF!=#REF!)),IF(W724&lt;&gt;0,"",1),"")</f>
        <v>#REF!</v>
      </c>
      <c r="V724" s="1" t="e">
        <f aca="false">IF(R724="","",(SUM(S724:U724)+W724))</f>
        <v>#REF!</v>
      </c>
      <c r="W724" s="1" t="e">
        <f aca="false">IF(#REF!&lt;&gt;#REF!,COUNTIFS($K$112:$K$1378,"up",#REF!,#REF!),"")</f>
        <v>#REF!</v>
      </c>
      <c r="X724" s="1" t="e">
        <f aca="false">IF(#REF!&lt;&gt;#REF!,COUNTIFS($K$112:$K$1378,"SRS",#REF!,#REF!),"")</f>
        <v>#REF!</v>
      </c>
      <c r="Y724" s="1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1" customFormat="true" ht="15.7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1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1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1" t="e">
        <f aca="false">IF(#REF!&lt;&gt;#REF!,COUNTIFS($K$112:$K$1378,$K$112,#REF!,#REF!),"")</f>
        <v>#REF!</v>
      </c>
      <c r="S725" s="1" t="e">
        <f aca="false">IF(AND(#REF!&lt;&gt;#REF!,#REF!=#REF!,M725="positive",M726="negative"),1,"")</f>
        <v>#REF!</v>
      </c>
      <c r="T725" s="1" t="e">
        <f aca="false">IF(AND(#REF!=#REF!,K:K="stroke",M:M="positive",S725&lt;&gt;"1"),1,"")</f>
        <v>#REF!</v>
      </c>
      <c r="U725" s="1" t="e">
        <f aca="false">IF((AND(R725&lt;&gt;"",W725&lt;&gt;1,K:K="stroke",M:M="negative",#REF!=#REF!)),IF(W725&lt;&gt;0,"",1),"")</f>
        <v>#REF!</v>
      </c>
      <c r="V725" s="1" t="e">
        <f aca="false">IF(R725="","",(SUM(S725:U725)+W725))</f>
        <v>#REF!</v>
      </c>
      <c r="W725" s="1" t="e">
        <f aca="false">IF(#REF!&lt;&gt;#REF!,COUNTIFS($K$112:$K$1378,"up",#REF!,#REF!),"")</f>
        <v>#REF!</v>
      </c>
      <c r="X725" s="1" t="e">
        <f aca="false">IF(#REF!&lt;&gt;#REF!,COUNTIFS($K$112:$K$1378,"SRS",#REF!,#REF!),"")</f>
        <v>#REF!</v>
      </c>
      <c r="Y725" s="1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1" customFormat="true" ht="15.7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1" customFormat="true" ht="15.75" hidden="false" customHeight="false" outlineLevel="0" collapsed="false">
      <c r="A727" s="11" t="n">
        <f aca="false">I727+(H727*60)+(G727*3600)</f>
        <v>56256</v>
      </c>
      <c r="B727" s="16" t="str">
        <f aca="false">CONCATENATE(D727,E727,F727,G727,H727,I727)</f>
        <v>20171129153736</v>
      </c>
      <c r="C727" s="1" t="str">
        <f aca="false">CONCATENATE(D727,E727,F727)</f>
        <v>20171129</v>
      </c>
      <c r="D727" s="11" t="n">
        <v>2017</v>
      </c>
      <c r="E727" s="11" t="n">
        <v>11</v>
      </c>
      <c r="F727" s="11" t="n">
        <v>29</v>
      </c>
      <c r="G727" s="11" t="n">
        <v>15</v>
      </c>
      <c r="H727" s="11" t="n">
        <v>37</v>
      </c>
      <c r="I727" s="11" t="n">
        <v>36</v>
      </c>
      <c r="J727" s="11" t="n">
        <v>368</v>
      </c>
      <c r="K727" s="17" t="s">
        <v>21</v>
      </c>
      <c r="L727" s="1" t="e">
        <f aca="false"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 t="n">
        <v>0</v>
      </c>
      <c r="P727" s="1" t="e">
        <f aca="false">IF(#REF!=#REF!,IF(K727="Stroke",IF(K728="Stroke",IF(#REF!=#REF!,IF(Q727=Q728,IF((J728-J727)&lt;0,1000+J728-J727-O727,J728-J727-O727),""),""),""),""),"")</f>
        <v>#REF!</v>
      </c>
      <c r="Q727" s="11" t="n">
        <v>1</v>
      </c>
      <c r="R727" s="1" t="e">
        <f aca="false">IF(#REF!&lt;&gt;#REF!,COUNTIFS($K$112:$K$1378,$K$112,#REF!,#REF!),"")</f>
        <v>#REF!</v>
      </c>
      <c r="S727" s="1" t="e">
        <f aca="false">IF(AND(#REF!&lt;&gt;#REF!,#REF!=#REF!,M727="positive",M728="negative"),1,"")</f>
        <v>#REF!</v>
      </c>
      <c r="T727" s="1" t="e">
        <f aca="false">IF(AND(#REF!=#REF!,K:K="stroke",M:M="positive",S727&lt;&gt;"1"),1,"")</f>
        <v>#REF!</v>
      </c>
      <c r="U727" s="1" t="e">
        <f aca="false">IF((AND(R727&lt;&gt;"",W727&lt;&gt;1,K:K="stroke",M:M="negative",#REF!=#REF!)),IF(W727&lt;&gt;0,"",1),"")</f>
        <v>#REF!</v>
      </c>
      <c r="V727" s="1" t="e">
        <f aca="false">IF(R727="","",(SUM(S727:U727)+W727))</f>
        <v>#REF!</v>
      </c>
      <c r="W727" s="1" t="e">
        <f aca="false">IF(#REF!&lt;&gt;#REF!,COUNTIFS($K$112:$K$1378,"up",#REF!,#REF!),"")</f>
        <v>#REF!</v>
      </c>
      <c r="X727" s="1" t="e">
        <f aca="false">IF(#REF!&lt;&gt;#REF!,COUNTIFS($K$112:$K$1378,"SRS",#REF!,#REF!),"")</f>
        <v>#REF!</v>
      </c>
      <c r="Y727" s="1" t="e">
        <f aca="false">IF(R727&lt;&gt;"",IF(R727=1,"",COUNTIFS($O$112:$O$1378,"&gt;40",#REF!,#REF!)),"")</f>
        <v>#REF!</v>
      </c>
    </row>
    <row r="728" s="11" customFormat="true" ht="15.75" hidden="false" customHeight="false" outlineLevel="0" collapsed="false">
      <c r="A728" s="11" t="n">
        <f aca="false">I728+(H728*60)+(G728*3600)</f>
        <v>56256</v>
      </c>
      <c r="B728" s="16" t="str">
        <f aca="false">CONCATENATE(D728,E728,F728,G728,H728,I728)</f>
        <v>20171129153736</v>
      </c>
      <c r="C728" s="1" t="str">
        <f aca="false">CONCATENATE(D728,E728,F728)</f>
        <v>20171129</v>
      </c>
      <c r="D728" s="11" t="n">
        <v>2017</v>
      </c>
      <c r="E728" s="11" t="n">
        <v>11</v>
      </c>
      <c r="F728" s="11" t="n">
        <v>29</v>
      </c>
      <c r="G728" s="11" t="n">
        <v>15</v>
      </c>
      <c r="H728" s="11" t="n">
        <v>37</v>
      </c>
      <c r="I728" s="11" t="n">
        <v>36</v>
      </c>
      <c r="J728" s="11" t="n">
        <v>380</v>
      </c>
      <c r="K728" s="17" t="s">
        <v>21</v>
      </c>
      <c r="L728" s="1" t="e">
        <f aca="false"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 t="n">
        <v>0</v>
      </c>
      <c r="P728" s="1" t="e">
        <f aca="false">IF(#REF!=#REF!,IF(K728="Stroke",IF(K729="Stroke",IF(#REF!=#REF!,IF(Q728=Q729,IF((J729-J728)&lt;0,1000+J729-J728-O728,J729-J728-O728),""),""),""),""),"")</f>
        <v>#REF!</v>
      </c>
      <c r="Q728" s="11" t="n">
        <v>1</v>
      </c>
      <c r="R728" s="1" t="e">
        <f aca="false">IF(#REF!&lt;&gt;#REF!,COUNTIFS($K$112:$K$1378,$K$112,#REF!,#REF!),"")</f>
        <v>#REF!</v>
      </c>
      <c r="S728" s="1" t="e">
        <f aca="false">IF(AND(#REF!&lt;&gt;#REF!,#REF!=#REF!,M728="positive",M729="negative"),1,"")</f>
        <v>#REF!</v>
      </c>
      <c r="T728" s="1" t="e">
        <f aca="false">IF(AND(#REF!=#REF!,K:K="stroke",M:M="positive",S728&lt;&gt;"1"),1,"")</f>
        <v>#REF!</v>
      </c>
      <c r="U728" s="1" t="e">
        <f aca="false">IF((AND(R728&lt;&gt;"",W728&lt;&gt;1,K:K="stroke",M:M="negative",#REF!=#REF!)),IF(W728&lt;&gt;0,"",1),"")</f>
        <v>#REF!</v>
      </c>
      <c r="V728" s="1" t="e">
        <f aca="false">IF(R728="","",(SUM(S728:U728)+W728))</f>
        <v>#REF!</v>
      </c>
      <c r="W728" s="1" t="e">
        <f aca="false">IF(#REF!&lt;&gt;#REF!,COUNTIFS($K$112:$K$1378,"up",#REF!,#REF!),"")</f>
        <v>#REF!</v>
      </c>
      <c r="X728" s="1" t="e">
        <f aca="false">IF(#REF!&lt;&gt;#REF!,COUNTIFS($K$112:$K$1378,"SRS",#REF!,#REF!),"")</f>
        <v>#REF!</v>
      </c>
      <c r="Y728" s="1" t="e">
        <f aca="false">IF(R728&lt;&gt;"",IF(R728=1,"",COUNTIFS($O$112:$O$1378,"&gt;40",#REF!,#REF!)),"")</f>
        <v>#REF!</v>
      </c>
    </row>
    <row r="729" s="11" customFormat="true" ht="15.75" hidden="false" customHeight="false" outlineLevel="0" collapsed="false">
      <c r="A729" s="11" t="n">
        <f aca="false">I729+(H729*60)+(G729*3600)</f>
        <v>56256</v>
      </c>
      <c r="B729" s="16" t="str">
        <f aca="false">CONCATENATE(D729,E729,F729,G729,H729,I729)</f>
        <v>20171129153736</v>
      </c>
      <c r="C729" s="1" t="str">
        <f aca="false">CONCATENATE(D729,E729,F729)</f>
        <v>20171129</v>
      </c>
      <c r="D729" s="11" t="n">
        <v>2017</v>
      </c>
      <c r="E729" s="11" t="n">
        <v>11</v>
      </c>
      <c r="F729" s="11" t="n">
        <v>29</v>
      </c>
      <c r="G729" s="11" t="n">
        <v>15</v>
      </c>
      <c r="H729" s="11" t="n">
        <v>37</v>
      </c>
      <c r="I729" s="11" t="n">
        <v>36</v>
      </c>
      <c r="J729" s="11" t="n">
        <v>390</v>
      </c>
      <c r="K729" s="17" t="s">
        <v>21</v>
      </c>
      <c r="L729" s="1" t="e">
        <f aca="false"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 t="n">
        <v>0</v>
      </c>
      <c r="P729" s="1" t="e">
        <f aca="false">IF(#REF!=#REF!,IF(K729="Stroke",IF(K730="Stroke",IF(#REF!=#REF!,IF(Q729=Q730,IF((J730-J729)&lt;0,1000+J730-J729-O729,J730-J729-O729),""),""),""),""),"")</f>
        <v>#REF!</v>
      </c>
      <c r="Q729" s="11" t="n">
        <v>1</v>
      </c>
      <c r="R729" s="1" t="e">
        <f aca="false">IF(#REF!&lt;&gt;#REF!,COUNTIFS($K$112:$K$1378,$K$112,#REF!,#REF!),"")</f>
        <v>#REF!</v>
      </c>
      <c r="S729" s="1" t="e">
        <f aca="false">IF(AND(#REF!&lt;&gt;#REF!,#REF!=#REF!,M729="positive",M730="negative"),1,"")</f>
        <v>#REF!</v>
      </c>
      <c r="T729" s="1" t="e">
        <f aca="false">IF(AND(#REF!=#REF!,K:K="stroke",M:M="positive",S729&lt;&gt;"1"),1,"")</f>
        <v>#REF!</v>
      </c>
      <c r="U729" s="1" t="e">
        <f aca="false">IF((AND(R729&lt;&gt;"",W729&lt;&gt;1,K:K="stroke",M:M="negative",#REF!=#REF!)),IF(W729&lt;&gt;0,"",1),"")</f>
        <v>#REF!</v>
      </c>
      <c r="V729" s="1" t="e">
        <f aca="false">IF(R729="","",(SUM(S729:U729)+W729))</f>
        <v>#REF!</v>
      </c>
      <c r="W729" s="1" t="e">
        <f aca="false">IF(#REF!&lt;&gt;#REF!,COUNTIFS($K$112:$K$1378,"up",#REF!,#REF!),"")</f>
        <v>#REF!</v>
      </c>
      <c r="X729" s="1" t="e">
        <f aca="false">IF(#REF!&lt;&gt;#REF!,COUNTIFS($K$112:$K$1378,"SRS",#REF!,#REF!),"")</f>
        <v>#REF!</v>
      </c>
      <c r="Y729" s="1" t="e">
        <f aca="false">IF(R729&lt;&gt;"",IF(R729=1,"",COUNTIFS($O$112:$O$1378,"&gt;40",#REF!,#REF!)),"")</f>
        <v>#REF!</v>
      </c>
    </row>
    <row r="730" s="11" customFormat="true" ht="15.75" hidden="false" customHeight="false" outlineLevel="0" collapsed="false">
      <c r="A730" s="11" t="n">
        <f aca="false">I730+(H730*60)+(G730*3600)</f>
        <v>56256</v>
      </c>
      <c r="B730" s="16" t="str">
        <f aca="false">CONCATENATE(D730,E730,F730,G730,H730,I730)</f>
        <v>20171129153736</v>
      </c>
      <c r="C730" s="1" t="str">
        <f aca="false">CONCATENATE(D730,E730,F730)</f>
        <v>20171129</v>
      </c>
      <c r="D730" s="11" t="n">
        <v>2017</v>
      </c>
      <c r="E730" s="11" t="n">
        <v>11</v>
      </c>
      <c r="F730" s="11" t="n">
        <v>29</v>
      </c>
      <c r="G730" s="11" t="n">
        <v>15</v>
      </c>
      <c r="H730" s="11" t="n">
        <v>37</v>
      </c>
      <c r="I730" s="11" t="n">
        <v>36</v>
      </c>
      <c r="J730" s="11" t="n">
        <v>398</v>
      </c>
      <c r="K730" s="17" t="s">
        <v>21</v>
      </c>
      <c r="L730" s="1" t="e">
        <f aca="false"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 t="n">
        <v>0</v>
      </c>
      <c r="P730" s="1" t="e">
        <f aca="false">IF(#REF!=#REF!,IF(K730="Stroke",IF(K731="Stroke",IF(#REF!=#REF!,IF(Q730=Q731,IF((J731-J730)&lt;0,1000+J731-J730-O730,J731-J730-O730),""),""),""),""),"")</f>
        <v>#REF!</v>
      </c>
      <c r="Q730" s="11" t="n">
        <v>1</v>
      </c>
      <c r="R730" s="1" t="e">
        <f aca="false">IF(#REF!&lt;&gt;#REF!,COUNTIFS($K$112:$K$1378,$K$112,#REF!,#REF!),"")</f>
        <v>#REF!</v>
      </c>
      <c r="S730" s="1" t="e">
        <f aca="false">IF(AND(#REF!&lt;&gt;#REF!,#REF!=#REF!,M730="positive",M731="negative"),1,"")</f>
        <v>#REF!</v>
      </c>
      <c r="T730" s="1" t="e">
        <f aca="false">IF(AND(#REF!=#REF!,K:K="stroke",M:M="positive",S730&lt;&gt;"1"),1,"")</f>
        <v>#REF!</v>
      </c>
      <c r="U730" s="1" t="e">
        <f aca="false">IF((AND(R730&lt;&gt;"",W730&lt;&gt;1,K:K="stroke",M:M="negative",#REF!=#REF!)),IF(W730&lt;&gt;0,"",1),"")</f>
        <v>#REF!</v>
      </c>
      <c r="V730" s="1" t="e">
        <f aca="false">IF(R730="","",(SUM(S730:U730)+W730))</f>
        <v>#REF!</v>
      </c>
      <c r="W730" s="1" t="e">
        <f aca="false">IF(#REF!&lt;&gt;#REF!,COUNTIFS($K$112:$K$1378,"up",#REF!,#REF!),"")</f>
        <v>#REF!</v>
      </c>
      <c r="X730" s="1" t="e">
        <f aca="false">IF(#REF!&lt;&gt;#REF!,COUNTIFS($K$112:$K$1378,"SRS",#REF!,#REF!),"")</f>
        <v>#REF!</v>
      </c>
      <c r="Y730" s="1" t="e">
        <f aca="false">IF(R730&lt;&gt;"",IF(R730=1,"",COUNTIFS($O$112:$O$1378,"&gt;40",#REF!,#REF!)),"")</f>
        <v>#REF!</v>
      </c>
    </row>
    <row r="731" s="11" customFormat="true" ht="15.75" hidden="false" customHeight="false" outlineLevel="0" collapsed="false">
      <c r="A731" s="11" t="n">
        <f aca="false">I731+(H731*60)+(G731*3600)</f>
        <v>56256</v>
      </c>
      <c r="B731" s="16" t="str">
        <f aca="false">CONCATENATE(D731,E731,F731,G731,H731,I731)</f>
        <v>20171129153736</v>
      </c>
      <c r="C731" s="1" t="str">
        <f aca="false">CONCATENATE(D731,E731,F731)</f>
        <v>20171129</v>
      </c>
      <c r="D731" s="11" t="n">
        <v>2017</v>
      </c>
      <c r="E731" s="11" t="n">
        <v>11</v>
      </c>
      <c r="F731" s="11" t="n">
        <v>29</v>
      </c>
      <c r="G731" s="11" t="n">
        <v>15</v>
      </c>
      <c r="H731" s="11" t="n">
        <v>37</v>
      </c>
      <c r="I731" s="11" t="n">
        <v>36</v>
      </c>
      <c r="J731" s="11" t="n">
        <v>403</v>
      </c>
      <c r="K731" s="17" t="s">
        <v>21</v>
      </c>
      <c r="L731" s="1" t="e">
        <f aca="false"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 t="n">
        <v>0</v>
      </c>
      <c r="P731" s="1" t="e">
        <f aca="false">IF(#REF!=#REF!,IF(K731="Stroke",IF(K732="Stroke",IF(#REF!=#REF!,IF(Q731=Q732,IF((J732-J731)&lt;0,1000+J732-J731-O731,J732-J731-O731),""),""),""),""),"")</f>
        <v>#REF!</v>
      </c>
      <c r="Q731" s="11" t="n">
        <v>1</v>
      </c>
      <c r="R731" s="1" t="e">
        <f aca="false">IF(#REF!&lt;&gt;#REF!,COUNTIFS($K$112:$K$1378,$K$112,#REF!,#REF!),"")</f>
        <v>#REF!</v>
      </c>
      <c r="S731" s="1" t="e">
        <f aca="false">IF(AND(#REF!&lt;&gt;#REF!,#REF!=#REF!,M731="positive",M732="negative"),1,"")</f>
        <v>#REF!</v>
      </c>
      <c r="T731" s="1" t="e">
        <f aca="false">IF(AND(#REF!=#REF!,K:K="stroke",M:M="positive",S731&lt;&gt;"1"),1,"")</f>
        <v>#REF!</v>
      </c>
      <c r="U731" s="1" t="e">
        <f aca="false">IF((AND(R731&lt;&gt;"",W731&lt;&gt;1,K:K="stroke",M:M="negative",#REF!=#REF!)),IF(W731&lt;&gt;0,"",1),"")</f>
        <v>#REF!</v>
      </c>
      <c r="V731" s="1" t="e">
        <f aca="false">IF(R731="","",(SUM(S731:U731)+W731))</f>
        <v>#REF!</v>
      </c>
      <c r="W731" s="1" t="e">
        <f aca="false">IF(#REF!&lt;&gt;#REF!,COUNTIFS($K$112:$K$1378,"up",#REF!,#REF!),"")</f>
        <v>#REF!</v>
      </c>
      <c r="X731" s="1" t="e">
        <f aca="false">IF(#REF!&lt;&gt;#REF!,COUNTIFS($K$112:$K$1378,"SRS",#REF!,#REF!),"")</f>
        <v>#REF!</v>
      </c>
      <c r="Y731" s="1" t="e">
        <f aca="false">IF(R731&lt;&gt;"",IF(R731=1,"",COUNTIFS($O$112:$O$1378,"&gt;40",#REF!,#REF!)),"")</f>
        <v>#REF!</v>
      </c>
      <c r="Z731" s="25" t="s">
        <v>68</v>
      </c>
    </row>
    <row r="732" s="11" customFormat="true" ht="15.75" hidden="false" customHeight="false" outlineLevel="0" collapsed="false">
      <c r="A732" s="11" t="n">
        <f aca="false">I732+(H732*60)+(G732*3600)</f>
        <v>56256</v>
      </c>
      <c r="B732" s="16" t="str">
        <f aca="false">CONCATENATE(D732,E732,F732,G732,H732,I732)</f>
        <v>20171129153736</v>
      </c>
      <c r="C732" s="1" t="str">
        <f aca="false">CONCATENATE(D732,E732,F732)</f>
        <v>20171129</v>
      </c>
      <c r="D732" s="11" t="n">
        <v>2017</v>
      </c>
      <c r="E732" s="11" t="n">
        <v>11</v>
      </c>
      <c r="F732" s="11" t="n">
        <v>29</v>
      </c>
      <c r="G732" s="11" t="n">
        <v>15</v>
      </c>
      <c r="H732" s="11" t="n">
        <v>37</v>
      </c>
      <c r="I732" s="11" t="n">
        <v>36</v>
      </c>
      <c r="J732" s="11" t="n">
        <v>420</v>
      </c>
      <c r="K732" s="17" t="s">
        <v>21</v>
      </c>
      <c r="L732" s="1" t="e">
        <f aca="false"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 t="n">
        <v>0</v>
      </c>
      <c r="P732" s="1" t="e">
        <f aca="false">IF(#REF!=#REF!,IF(K732="Stroke",IF(K733="Stroke",IF(#REF!=#REF!,IF(Q732=Q733,IF((J733-J732)&lt;0,1000+J733-J732-O732,J733-J732-O732),""),""),""),""),"")</f>
        <v>#REF!</v>
      </c>
      <c r="Q732" s="11" t="n">
        <v>1</v>
      </c>
      <c r="R732" s="1" t="e">
        <f aca="false">IF(#REF!&lt;&gt;#REF!,COUNTIFS($K$112:$K$1378,$K$112,#REF!,#REF!),"")</f>
        <v>#REF!</v>
      </c>
      <c r="S732" s="1" t="e">
        <f aca="false">IF(AND(#REF!&lt;&gt;#REF!,#REF!=#REF!,M732="positive",M733="negative"),1,"")</f>
        <v>#REF!</v>
      </c>
      <c r="T732" s="1" t="e">
        <f aca="false">IF(AND(#REF!=#REF!,K:K="stroke",M:M="positive",S732&lt;&gt;"1"),1,"")</f>
        <v>#REF!</v>
      </c>
      <c r="U732" s="1" t="e">
        <f aca="false">IF((AND(R732&lt;&gt;"",W732&lt;&gt;1,K:K="stroke",M:M="negative",#REF!=#REF!)),IF(W732&lt;&gt;0,"",1),"")</f>
        <v>#REF!</v>
      </c>
      <c r="V732" s="1" t="e">
        <f aca="false">IF(R732="","",(SUM(S732:U732)+W732))</f>
        <v>#REF!</v>
      </c>
      <c r="W732" s="1" t="e">
        <f aca="false">IF(#REF!&lt;&gt;#REF!,COUNTIFS($K$112:$K$1378,"up",#REF!,#REF!),"")</f>
        <v>#REF!</v>
      </c>
      <c r="X732" s="1" t="e">
        <f aca="false">IF(#REF!&lt;&gt;#REF!,COUNTIFS($K$112:$K$1378,"SRS",#REF!,#REF!),"")</f>
        <v>#REF!</v>
      </c>
      <c r="Y732" s="1" t="e">
        <f aca="false">IF(R732&lt;&gt;"",IF(R732=1,"",COUNTIFS($O$112:$O$1378,"&gt;40",#REF!,#REF!)),"")</f>
        <v>#REF!</v>
      </c>
      <c r="Z732" s="25"/>
    </row>
    <row r="733" s="11" customFormat="true" ht="15.75" hidden="false" customHeight="false" outlineLevel="0" collapsed="false">
      <c r="A733" s="11" t="n">
        <f aca="false">I733+(H733*60)+(G733*3600)</f>
        <v>56256</v>
      </c>
      <c r="B733" s="16" t="str">
        <f aca="false">CONCATENATE(D733,E733,F733,G733,H733,I733)</f>
        <v>20171129153736</v>
      </c>
      <c r="C733" s="1" t="str">
        <f aca="false">CONCATENATE(D733,E733,F733)</f>
        <v>20171129</v>
      </c>
      <c r="D733" s="11" t="n">
        <v>2017</v>
      </c>
      <c r="E733" s="11" t="n">
        <v>11</v>
      </c>
      <c r="F733" s="11" t="n">
        <v>29</v>
      </c>
      <c r="G733" s="11" t="n">
        <v>15</v>
      </c>
      <c r="H733" s="11" t="n">
        <v>37</v>
      </c>
      <c r="I733" s="11" t="n">
        <v>36</v>
      </c>
      <c r="J733" s="11" t="n">
        <v>428</v>
      </c>
      <c r="K733" s="17" t="s">
        <v>21</v>
      </c>
      <c r="L733" s="1" t="e">
        <f aca="false"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 t="n">
        <v>0</v>
      </c>
      <c r="P733" s="1" t="e">
        <f aca="false">IF(#REF!=#REF!,IF(K733="Stroke",IF(K734="Stroke",IF(#REF!=#REF!,IF(Q733=Q734,IF((J734-J733)&lt;0,1000+J734-J733-O733,J734-J733-O733),""),""),""),""),"")</f>
        <v>#REF!</v>
      </c>
      <c r="Q733" s="11" t="n">
        <v>1</v>
      </c>
      <c r="R733" s="1" t="e">
        <f aca="false">IF(#REF!&lt;&gt;#REF!,COUNTIFS($K$112:$K$1378,$K$112,#REF!,#REF!),"")</f>
        <v>#REF!</v>
      </c>
      <c r="S733" s="1" t="e">
        <f aca="false">IF(AND(#REF!&lt;&gt;#REF!,#REF!=#REF!,M733="positive",M734="negative"),1,"")</f>
        <v>#REF!</v>
      </c>
      <c r="T733" s="1" t="e">
        <f aca="false">IF(AND(#REF!=#REF!,K:K="stroke",M:M="positive",S733&lt;&gt;"1"),1,"")</f>
        <v>#REF!</v>
      </c>
      <c r="U733" s="1" t="e">
        <f aca="false">IF((AND(R733&lt;&gt;"",W733&lt;&gt;1,K:K="stroke",M:M="negative",#REF!=#REF!)),IF(W733&lt;&gt;0,"",1),"")</f>
        <v>#REF!</v>
      </c>
      <c r="V733" s="1" t="e">
        <f aca="false">IF(R733="","",(SUM(S733:U733)+W733))</f>
        <v>#REF!</v>
      </c>
      <c r="W733" s="1" t="e">
        <f aca="false">IF(#REF!&lt;&gt;#REF!,COUNTIFS($K$112:$K$1378,"up",#REF!,#REF!),"")</f>
        <v>#REF!</v>
      </c>
      <c r="X733" s="1" t="e">
        <f aca="false">IF(#REF!&lt;&gt;#REF!,COUNTIFS($K$112:$K$1378,"SRS",#REF!,#REF!),"")</f>
        <v>#REF!</v>
      </c>
      <c r="Y733" s="1" t="e">
        <f aca="false">IF(R733&lt;&gt;"",IF(R733=1,"",COUNTIFS($O$112:$O$1378,"&gt;40",#REF!,#REF!)),"")</f>
        <v>#REF!</v>
      </c>
      <c r="Z733" s="25"/>
    </row>
    <row r="734" s="11" customFormat="true" ht="15.75" hidden="false" customHeight="false" outlineLevel="0" collapsed="false">
      <c r="A734" s="11" t="n">
        <f aca="false">I734+(H734*60)+(G734*3600)</f>
        <v>56256</v>
      </c>
      <c r="B734" s="16" t="str">
        <f aca="false">CONCATENATE(D734,E734,F734,G734,H734,I734)</f>
        <v>20171129153736</v>
      </c>
      <c r="C734" s="1" t="str">
        <f aca="false">CONCATENATE(D734,E734,F734)</f>
        <v>20171129</v>
      </c>
      <c r="D734" s="11" t="n">
        <v>2017</v>
      </c>
      <c r="E734" s="11" t="n">
        <v>11</v>
      </c>
      <c r="F734" s="11" t="n">
        <v>29</v>
      </c>
      <c r="G734" s="11" t="n">
        <v>15</v>
      </c>
      <c r="H734" s="11" t="n">
        <v>37</v>
      </c>
      <c r="I734" s="11" t="n">
        <v>36</v>
      </c>
      <c r="J734" s="11" t="n">
        <v>436</v>
      </c>
      <c r="K734" s="17" t="s">
        <v>21</v>
      </c>
      <c r="L734" s="1" t="e">
        <f aca="false"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 t="n">
        <v>0</v>
      </c>
      <c r="P734" s="1" t="e">
        <f aca="false">IF(#REF!=#REF!,IF(K734="Stroke",IF(K735="Stroke",IF(#REF!=#REF!,IF(Q734=Q735,IF((J735-J734)&lt;0,1000+J735-J734-O734,J735-J734-O734),""),""),""),""),"")</f>
        <v>#REF!</v>
      </c>
      <c r="Q734" s="11" t="n">
        <v>1</v>
      </c>
      <c r="R734" s="1" t="e">
        <f aca="false">IF(#REF!&lt;&gt;#REF!,COUNTIFS($K$112:$K$1378,$K$112,#REF!,#REF!),"")</f>
        <v>#REF!</v>
      </c>
      <c r="S734" s="1" t="e">
        <f aca="false">IF(AND(#REF!&lt;&gt;#REF!,#REF!=#REF!,M734="positive",M735="negative"),1,"")</f>
        <v>#REF!</v>
      </c>
      <c r="T734" s="1" t="e">
        <f aca="false">IF(AND(#REF!=#REF!,K:K="stroke",M:M="positive",S734&lt;&gt;"1"),1,"")</f>
        <v>#REF!</v>
      </c>
      <c r="U734" s="1" t="e">
        <f aca="false">IF((AND(R734&lt;&gt;"",W734&lt;&gt;1,K:K="stroke",M:M="negative",#REF!=#REF!)),IF(W734&lt;&gt;0,"",1),"")</f>
        <v>#REF!</v>
      </c>
      <c r="V734" s="1" t="e">
        <f aca="false">IF(R734="","",(SUM(S734:U734)+W734))</f>
        <v>#REF!</v>
      </c>
      <c r="W734" s="1" t="e">
        <f aca="false">IF(#REF!&lt;&gt;#REF!,COUNTIFS($K$112:$K$1378,"up",#REF!,#REF!),"")</f>
        <v>#REF!</v>
      </c>
      <c r="X734" s="1" t="e">
        <f aca="false">IF(#REF!&lt;&gt;#REF!,COUNTIFS($K$112:$K$1378,"SRS",#REF!,#REF!),"")</f>
        <v>#REF!</v>
      </c>
      <c r="Y734" s="1" t="e">
        <f aca="false">IF(R734&lt;&gt;"",IF(R734=1,"",COUNTIFS($O$112:$O$1378,"&gt;40",#REF!,#REF!)),"")</f>
        <v>#REF!</v>
      </c>
      <c r="Z734" s="25"/>
    </row>
    <row r="735" s="11" customFormat="true" ht="15.75" hidden="false" customHeight="false" outlineLevel="0" collapsed="false">
      <c r="A735" s="11" t="n">
        <f aca="false">I735+(H735*60)+(G735*3600)</f>
        <v>56256</v>
      </c>
      <c r="B735" s="16" t="str">
        <f aca="false">CONCATENATE(D735,E735,F735,G735,H735,I735)</f>
        <v>20171129153736</v>
      </c>
      <c r="C735" s="1" t="str">
        <f aca="false">CONCATENATE(D735,E735,F735)</f>
        <v>20171129</v>
      </c>
      <c r="D735" s="11" t="n">
        <v>2017</v>
      </c>
      <c r="E735" s="11" t="n">
        <v>11</v>
      </c>
      <c r="F735" s="11" t="n">
        <v>29</v>
      </c>
      <c r="G735" s="11" t="n">
        <v>15</v>
      </c>
      <c r="H735" s="11" t="n">
        <v>37</v>
      </c>
      <c r="I735" s="11" t="n">
        <v>36</v>
      </c>
      <c r="J735" s="11" t="n">
        <v>444</v>
      </c>
      <c r="K735" s="17" t="s">
        <v>21</v>
      </c>
      <c r="L735" s="1" t="e">
        <f aca="false"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 t="n">
        <v>0</v>
      </c>
      <c r="P735" s="1" t="e">
        <f aca="false">IF(#REF!=#REF!,IF(K735="Stroke",IF(K736="Stroke",IF(#REF!=#REF!,IF(Q735=Q736,IF((J736-J735)&lt;0,1000+J736-J735-O735,J736-J735-O735),""),""),""),""),"")</f>
        <v>#REF!</v>
      </c>
      <c r="Q735" s="11" t="n">
        <v>1</v>
      </c>
      <c r="R735" s="1" t="e">
        <f aca="false">IF(#REF!&lt;&gt;#REF!,COUNTIFS($K$112:$K$1378,$K$112,#REF!,#REF!),"")</f>
        <v>#REF!</v>
      </c>
      <c r="S735" s="1" t="e">
        <f aca="false">IF(AND(#REF!&lt;&gt;#REF!,#REF!=#REF!,M735="positive",M736="negative"),1,"")</f>
        <v>#REF!</v>
      </c>
      <c r="T735" s="1" t="e">
        <f aca="false">IF(AND(#REF!=#REF!,K:K="stroke",M:M="positive",S735&lt;&gt;"1"),1,"")</f>
        <v>#REF!</v>
      </c>
      <c r="U735" s="1" t="e">
        <f aca="false">IF((AND(R735&lt;&gt;"",W735&lt;&gt;1,K:K="stroke",M:M="negative",#REF!=#REF!)),IF(W735&lt;&gt;0,"",1),"")</f>
        <v>#REF!</v>
      </c>
      <c r="V735" s="1" t="e">
        <f aca="false">IF(R735="","",(SUM(S735:U735)+W735))</f>
        <v>#REF!</v>
      </c>
      <c r="W735" s="1" t="e">
        <f aca="false">IF(#REF!&lt;&gt;#REF!,COUNTIFS($K$112:$K$1378,"up",#REF!,#REF!),"")</f>
        <v>#REF!</v>
      </c>
      <c r="X735" s="1" t="e">
        <f aca="false">IF(#REF!&lt;&gt;#REF!,COUNTIFS($K$112:$K$1378,"SRS",#REF!,#REF!),"")</f>
        <v>#REF!</v>
      </c>
      <c r="Y735" s="1" t="e">
        <f aca="false">IF(R735&lt;&gt;"",IF(R735=1,"",COUNTIFS($O$112:$O$1378,"&gt;40",#REF!,#REF!)),"")</f>
        <v>#REF!</v>
      </c>
      <c r="Z735" s="25"/>
    </row>
    <row r="736" s="11" customFormat="true" ht="15.75" hidden="false" customHeight="false" outlineLevel="0" collapsed="false">
      <c r="A736" s="11" t="n">
        <f aca="false">I736+(H736*60)+(G736*3600)</f>
        <v>56256</v>
      </c>
      <c r="B736" s="16" t="str">
        <f aca="false">CONCATENATE(D736,E736,F736,G736,H736,I736)</f>
        <v>20171129153736</v>
      </c>
      <c r="C736" s="1" t="str">
        <f aca="false">CONCATENATE(D736,E736,F736)</f>
        <v>20171129</v>
      </c>
      <c r="D736" s="11" t="n">
        <v>2017</v>
      </c>
      <c r="E736" s="11" t="n">
        <v>11</v>
      </c>
      <c r="F736" s="11" t="n">
        <v>29</v>
      </c>
      <c r="G736" s="11" t="n">
        <v>15</v>
      </c>
      <c r="H736" s="11" t="n">
        <v>37</v>
      </c>
      <c r="I736" s="11" t="n">
        <v>36</v>
      </c>
      <c r="J736" s="11" t="n">
        <v>457</v>
      </c>
      <c r="K736" s="17" t="s">
        <v>21</v>
      </c>
      <c r="L736" s="1" t="e">
        <f aca="false"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 t="n">
        <v>0</v>
      </c>
      <c r="P736" s="1" t="e">
        <f aca="false">IF(#REF!=#REF!,IF(K736="Stroke",IF(K737="Stroke",IF(#REF!=#REF!,IF(Q736=Q737,IF((J737-J736)&lt;0,1000+J737-J736-O736,J737-J736-O736),""),""),""),""),"")</f>
        <v>#REF!</v>
      </c>
      <c r="Q736" s="11" t="n">
        <v>1</v>
      </c>
      <c r="R736" s="1" t="e">
        <f aca="false">IF(#REF!&lt;&gt;#REF!,COUNTIFS($K$112:$K$1378,$K$112,#REF!,#REF!),"")</f>
        <v>#REF!</v>
      </c>
      <c r="S736" s="1" t="e">
        <f aca="false">IF(AND(#REF!&lt;&gt;#REF!,#REF!=#REF!,M736="positive",M737="negative"),1,"")</f>
        <v>#REF!</v>
      </c>
      <c r="T736" s="1" t="e">
        <f aca="false">IF(AND(#REF!=#REF!,K:K="stroke",M:M="positive",S736&lt;&gt;"1"),1,"")</f>
        <v>#REF!</v>
      </c>
      <c r="U736" s="1" t="e">
        <f aca="false">IF((AND(R736&lt;&gt;"",W736&lt;&gt;1,K:K="stroke",M:M="negative",#REF!=#REF!)),IF(W736&lt;&gt;0,"",1),"")</f>
        <v>#REF!</v>
      </c>
      <c r="V736" s="1" t="e">
        <f aca="false">IF(R736="","",(SUM(S736:U736)+W736))</f>
        <v>#REF!</v>
      </c>
      <c r="W736" s="1" t="e">
        <f aca="false">IF(#REF!&lt;&gt;#REF!,COUNTIFS($K$112:$K$1378,"up",#REF!,#REF!),"")</f>
        <v>#REF!</v>
      </c>
      <c r="X736" s="1" t="e">
        <f aca="false">IF(#REF!&lt;&gt;#REF!,COUNTIFS($K$112:$K$1378,"SRS",#REF!,#REF!),"")</f>
        <v>#REF!</v>
      </c>
      <c r="Y736" s="1" t="e">
        <f aca="false">IF(R736&lt;&gt;"",IF(R736=1,"",COUNTIFS($O$112:$O$1378,"&gt;40",#REF!,#REF!)),"")</f>
        <v>#REF!</v>
      </c>
      <c r="Z736" s="25"/>
    </row>
    <row r="737" s="11" customFormat="true" ht="15.75" hidden="false" customHeight="false" outlineLevel="0" collapsed="false">
      <c r="A737" s="11" t="n">
        <f aca="false">I737+(H737*60)+(G737*3600)</f>
        <v>56256</v>
      </c>
      <c r="B737" s="16" t="str">
        <f aca="false">CONCATENATE(D737,E737,F737,G737,H737,I737)</f>
        <v>20171129153736</v>
      </c>
      <c r="C737" s="1" t="str">
        <f aca="false">CONCATENATE(D737,E737,F737)</f>
        <v>20171129</v>
      </c>
      <c r="D737" s="11" t="n">
        <v>2017</v>
      </c>
      <c r="E737" s="11" t="n">
        <v>11</v>
      </c>
      <c r="F737" s="11" t="n">
        <v>29</v>
      </c>
      <c r="G737" s="11" t="n">
        <v>15</v>
      </c>
      <c r="H737" s="11" t="n">
        <v>37</v>
      </c>
      <c r="I737" s="11" t="n">
        <v>36</v>
      </c>
      <c r="J737" s="11" t="n">
        <v>466</v>
      </c>
      <c r="K737" s="17" t="s">
        <v>21</v>
      </c>
      <c r="L737" s="1" t="e">
        <f aca="false"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 t="n">
        <v>0</v>
      </c>
      <c r="P737" s="1" t="e">
        <f aca="false">IF(#REF!=#REF!,IF(K737="Stroke",IF(K738="Stroke",IF(#REF!=#REF!,IF(Q737=Q738,IF((J738-J737)&lt;0,1000+J738-J737-O737,J738-J737-O737),""),""),""),""),"")</f>
        <v>#REF!</v>
      </c>
      <c r="Q737" s="11" t="n">
        <v>1</v>
      </c>
      <c r="R737" s="1" t="e">
        <f aca="false">IF(#REF!&lt;&gt;#REF!,COUNTIFS($K$112:$K$1378,$K$112,#REF!,#REF!),"")</f>
        <v>#REF!</v>
      </c>
      <c r="S737" s="1" t="e">
        <f aca="false">IF(AND(#REF!&lt;&gt;#REF!,#REF!=#REF!,M737="positive",M738="negative"),1,"")</f>
        <v>#REF!</v>
      </c>
      <c r="T737" s="1" t="e">
        <f aca="false">IF(AND(#REF!=#REF!,K:K="stroke",M:M="positive",S737&lt;&gt;"1"),1,"")</f>
        <v>#REF!</v>
      </c>
      <c r="U737" s="1" t="e">
        <f aca="false">IF((AND(R737&lt;&gt;"",W737&lt;&gt;1,K:K="stroke",M:M="negative",#REF!=#REF!)),IF(W737&lt;&gt;0,"",1),"")</f>
        <v>#REF!</v>
      </c>
      <c r="V737" s="1" t="e">
        <f aca="false">IF(R737="","",(SUM(S737:U737)+W737))</f>
        <v>#REF!</v>
      </c>
      <c r="W737" s="1" t="e">
        <f aca="false">IF(#REF!&lt;&gt;#REF!,COUNTIFS($K$112:$K$1378,"up",#REF!,#REF!),"")</f>
        <v>#REF!</v>
      </c>
      <c r="X737" s="1" t="e">
        <f aca="false">IF(#REF!&lt;&gt;#REF!,COUNTIFS($K$112:$K$1378,"SRS",#REF!,#REF!),"")</f>
        <v>#REF!</v>
      </c>
      <c r="Y737" s="1" t="e">
        <f aca="false">IF(R737&lt;&gt;"",IF(R737=1,"",COUNTIFS($O$112:$O$1378,"&gt;40",#REF!,#REF!)),"")</f>
        <v>#REF!</v>
      </c>
      <c r="Z737" s="25"/>
    </row>
    <row r="738" s="11" customFormat="true" ht="15.75" hidden="false" customHeight="false" outlineLevel="0" collapsed="false">
      <c r="A738" s="11" t="n">
        <f aca="false">I738+(H738*60)+(G738*3600)</f>
        <v>56256</v>
      </c>
      <c r="B738" s="16" t="str">
        <f aca="false">CONCATENATE(D738,E738,F738,G738,H738,I738)</f>
        <v>20171129153736</v>
      </c>
      <c r="C738" s="1" t="str">
        <f aca="false">CONCATENATE(D738,E738,F738)</f>
        <v>20171129</v>
      </c>
      <c r="D738" s="11" t="n">
        <v>2017</v>
      </c>
      <c r="E738" s="11" t="n">
        <v>11</v>
      </c>
      <c r="F738" s="11" t="n">
        <v>29</v>
      </c>
      <c r="G738" s="11" t="n">
        <v>15</v>
      </c>
      <c r="H738" s="11" t="n">
        <v>37</v>
      </c>
      <c r="I738" s="11" t="n">
        <v>36</v>
      </c>
      <c r="J738" s="11" t="n">
        <v>481</v>
      </c>
      <c r="K738" s="17" t="s">
        <v>21</v>
      </c>
      <c r="L738" s="1" t="e">
        <f aca="false"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 t="n">
        <v>0</v>
      </c>
      <c r="P738" s="1" t="e">
        <f aca="false">IF(#REF!=#REF!,IF(K738="Stroke",IF(K739="Stroke",IF(#REF!=#REF!,IF(Q738=Q739,IF((J739-J738)&lt;0,1000+J739-J738-O738,J739-J738-O738),""),""),""),""),"")</f>
        <v>#REF!</v>
      </c>
      <c r="Q738" s="11" t="n">
        <v>1</v>
      </c>
      <c r="R738" s="1" t="e">
        <f aca="false">IF(#REF!&lt;&gt;#REF!,COUNTIFS($K$112:$K$1378,$K$112,#REF!,#REF!),"")</f>
        <v>#REF!</v>
      </c>
      <c r="S738" s="1" t="e">
        <f aca="false">IF(AND(#REF!&lt;&gt;#REF!,#REF!=#REF!,M738="positive",M739="negative"),1,"")</f>
        <v>#REF!</v>
      </c>
      <c r="T738" s="1" t="e">
        <f aca="false">IF(AND(#REF!=#REF!,K:K="stroke",M:M="positive",S738&lt;&gt;"1"),1,"")</f>
        <v>#REF!</v>
      </c>
      <c r="U738" s="1" t="e">
        <f aca="false">IF((AND(R738&lt;&gt;"",W738&lt;&gt;1,K:K="stroke",M:M="negative",#REF!=#REF!)),IF(W738&lt;&gt;0,"",1),"")</f>
        <v>#REF!</v>
      </c>
      <c r="V738" s="1" t="e">
        <f aca="false">IF(R738="","",(SUM(S738:U738)+W738))</f>
        <v>#REF!</v>
      </c>
      <c r="W738" s="1" t="e">
        <f aca="false">IF(#REF!&lt;&gt;#REF!,COUNTIFS($K$112:$K$1378,"up",#REF!,#REF!),"")</f>
        <v>#REF!</v>
      </c>
      <c r="X738" s="1" t="e">
        <f aca="false">IF(#REF!&lt;&gt;#REF!,COUNTIFS($K$112:$K$1378,"SRS",#REF!,#REF!),"")</f>
        <v>#REF!</v>
      </c>
      <c r="Y738" s="1" t="e">
        <f aca="false">IF(R738&lt;&gt;"",IF(R738=1,"",COUNTIFS($O$112:$O$1378,"&gt;40",#REF!,#REF!)),"")</f>
        <v>#REF!</v>
      </c>
      <c r="Z738" s="25"/>
    </row>
    <row r="739" s="11" customFormat="true" ht="15.75" hidden="false" customHeight="false" outlineLevel="0" collapsed="false">
      <c r="A739" s="11" t="n">
        <f aca="false">I739+(H739*60)+(G739*3600)</f>
        <v>56256</v>
      </c>
      <c r="B739" s="16" t="str">
        <f aca="false">CONCATENATE(D739,E739,F739,G739,H739,I739)</f>
        <v>20171129153736</v>
      </c>
      <c r="C739" s="1" t="str">
        <f aca="false">CONCATENATE(D739,E739,F739)</f>
        <v>20171129</v>
      </c>
      <c r="D739" s="11" t="n">
        <v>2017</v>
      </c>
      <c r="E739" s="11" t="n">
        <v>11</v>
      </c>
      <c r="F739" s="11" t="n">
        <v>29</v>
      </c>
      <c r="G739" s="11" t="n">
        <v>15</v>
      </c>
      <c r="H739" s="11" t="n">
        <v>37</v>
      </c>
      <c r="I739" s="11" t="n">
        <v>36</v>
      </c>
      <c r="J739" s="11" t="n">
        <v>506</v>
      </c>
      <c r="K739" s="17" t="s">
        <v>21</v>
      </c>
      <c r="L739" s="1" t="e">
        <f aca="false"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 t="n">
        <v>0</v>
      </c>
      <c r="P739" s="1" t="e">
        <f aca="false">IF(#REF!=#REF!,IF(K739="Stroke",IF(K740="Stroke",IF(#REF!=#REF!,IF(Q739=Q740,IF((J740-J739)&lt;0,1000+J740-J739-O739,J740-J739-O739),""),""),""),""),"")</f>
        <v>#REF!</v>
      </c>
      <c r="Q739" s="11" t="n">
        <v>1</v>
      </c>
      <c r="R739" s="1" t="e">
        <f aca="false">IF(#REF!&lt;&gt;#REF!,COUNTIFS($K$112:$K$1378,$K$112,#REF!,#REF!),"")</f>
        <v>#REF!</v>
      </c>
      <c r="S739" s="1" t="e">
        <f aca="false">IF(AND(#REF!&lt;&gt;#REF!,#REF!=#REF!,M739="positive",M740="negative"),1,"")</f>
        <v>#REF!</v>
      </c>
      <c r="T739" s="1" t="e">
        <f aca="false">IF(AND(#REF!=#REF!,K:K="stroke",M:M="positive",S739&lt;&gt;"1"),1,"")</f>
        <v>#REF!</v>
      </c>
      <c r="U739" s="1" t="e">
        <f aca="false">IF((AND(R739&lt;&gt;"",W739&lt;&gt;1,K:K="stroke",M:M="negative",#REF!=#REF!)),IF(W739&lt;&gt;0,"",1),"")</f>
        <v>#REF!</v>
      </c>
      <c r="V739" s="1" t="e">
        <f aca="false">IF(R739="","",(SUM(S739:U739)+W739))</f>
        <v>#REF!</v>
      </c>
      <c r="W739" s="1" t="e">
        <f aca="false">IF(#REF!&lt;&gt;#REF!,COUNTIFS($K$112:$K$1378,"up",#REF!,#REF!),"")</f>
        <v>#REF!</v>
      </c>
      <c r="X739" s="1" t="e">
        <f aca="false">IF(#REF!&lt;&gt;#REF!,COUNTIFS($K$112:$K$1378,"SRS",#REF!,#REF!),"")</f>
        <v>#REF!</v>
      </c>
      <c r="Y739" s="1" t="e">
        <f aca="false">IF(R739&lt;&gt;"",IF(R739=1,"",COUNTIFS($O$112:$O$1378,"&gt;40",#REF!,#REF!)),"")</f>
        <v>#REF!</v>
      </c>
      <c r="Z739" s="25"/>
    </row>
    <row r="740" s="11" customFormat="true" ht="15.75" hidden="false" customHeight="false" outlineLevel="0" collapsed="false">
      <c r="A740" s="11" t="n">
        <f aca="false">I740+(H740*60)+(G740*3600)</f>
        <v>56256</v>
      </c>
      <c r="B740" s="16" t="str">
        <f aca="false">CONCATENATE(D740,E740,F740,G740,H740,I740)</f>
        <v>20171129153736</v>
      </c>
      <c r="C740" s="1" t="str">
        <f aca="false">CONCATENATE(D740,E740,F740)</f>
        <v>20171129</v>
      </c>
      <c r="D740" s="11" t="n">
        <v>2017</v>
      </c>
      <c r="E740" s="11" t="n">
        <v>11</v>
      </c>
      <c r="F740" s="11" t="n">
        <v>29</v>
      </c>
      <c r="G740" s="11" t="n">
        <v>15</v>
      </c>
      <c r="H740" s="11" t="n">
        <v>37</v>
      </c>
      <c r="I740" s="11" t="n">
        <v>36</v>
      </c>
      <c r="J740" s="11" t="n">
        <v>518</v>
      </c>
      <c r="K740" s="17" t="s">
        <v>21</v>
      </c>
      <c r="L740" s="1" t="e">
        <f aca="false"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 t="n">
        <v>0</v>
      </c>
      <c r="P740" s="1" t="e">
        <f aca="false">IF(#REF!=#REF!,IF(K740="Stroke",IF(K741="Stroke",IF(#REF!=#REF!,IF(Q740=Q741,IF((J741-J740)&lt;0,1000+J741-J740-O740,J741-J740-O740),""),""),""),""),"")</f>
        <v>#REF!</v>
      </c>
      <c r="Q740" s="11" t="n">
        <v>1</v>
      </c>
      <c r="R740" s="1" t="e">
        <f aca="false">IF(#REF!&lt;&gt;#REF!,COUNTIFS($K$112:$K$1378,$K$112,#REF!,#REF!),"")</f>
        <v>#REF!</v>
      </c>
      <c r="S740" s="1" t="e">
        <f aca="false">IF(AND(#REF!&lt;&gt;#REF!,#REF!=#REF!,M740="positive",M741="negative"),1,"")</f>
        <v>#REF!</v>
      </c>
      <c r="T740" s="1" t="e">
        <f aca="false">IF(AND(#REF!=#REF!,K:K="stroke",M:M="positive",S740&lt;&gt;"1"),1,"")</f>
        <v>#REF!</v>
      </c>
      <c r="U740" s="1" t="e">
        <f aca="false">IF((AND(R740&lt;&gt;"",W740&lt;&gt;1,K:K="stroke",M:M="negative",#REF!=#REF!)),IF(W740&lt;&gt;0,"",1),"")</f>
        <v>#REF!</v>
      </c>
      <c r="V740" s="1" t="e">
        <f aca="false">IF(R740="","",(SUM(S740:U740)+W740))</f>
        <v>#REF!</v>
      </c>
      <c r="W740" s="1" t="e">
        <f aca="false">IF(#REF!&lt;&gt;#REF!,COUNTIFS($K$112:$K$1378,"up",#REF!,#REF!),"")</f>
        <v>#REF!</v>
      </c>
      <c r="X740" s="1" t="e">
        <f aca="false">IF(#REF!&lt;&gt;#REF!,COUNTIFS($K$112:$K$1378,"SRS",#REF!,#REF!),"")</f>
        <v>#REF!</v>
      </c>
      <c r="Y740" s="1" t="e">
        <f aca="false">IF(R740&lt;&gt;"",IF(R740=1,"",COUNTIFS($O$112:$O$1378,"&gt;40",#REF!,#REF!)),"")</f>
        <v>#REF!</v>
      </c>
      <c r="Z740" s="25"/>
    </row>
    <row r="741" s="5" customFormat="true" ht="15.75" hidden="false" customHeight="false" outlineLevel="0" collapsed="false">
      <c r="A741" s="11" t="n">
        <f aca="false">I741+(H741*60)+(G741*3600)</f>
        <v>56256</v>
      </c>
      <c r="B741" s="16" t="str">
        <f aca="false">CONCATENATE(D741,E741,F741,G741,H741,I741)</f>
        <v>20171129153736</v>
      </c>
      <c r="C741" s="1" t="str">
        <f aca="false">CONCATENATE(D741,E741,F741)</f>
        <v>20171129</v>
      </c>
      <c r="D741" s="11" t="n">
        <v>2017</v>
      </c>
      <c r="E741" s="11" t="n">
        <v>11</v>
      </c>
      <c r="F741" s="11" t="n">
        <v>29</v>
      </c>
      <c r="G741" s="11" t="n">
        <v>15</v>
      </c>
      <c r="H741" s="11" t="n">
        <v>37</v>
      </c>
      <c r="I741" s="11" t="n">
        <v>36</v>
      </c>
      <c r="J741" s="11" t="n">
        <v>524</v>
      </c>
      <c r="K741" s="17" t="s">
        <v>21</v>
      </c>
      <c r="L741" s="1" t="e">
        <f aca="false"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 t="n">
        <v>0</v>
      </c>
      <c r="P741" s="1" t="e">
        <f aca="false">IF(#REF!=#REF!,IF(K741="Stroke",IF(K742="Stroke",IF(#REF!=#REF!,IF(Q741=Q742,IF((J742-J741)&lt;0,1000+J742-J741-O741,J742-J741-O741),""),""),""),""),"")</f>
        <v>#REF!</v>
      </c>
      <c r="Q741" s="11" t="n">
        <v>1</v>
      </c>
      <c r="R741" s="1" t="e">
        <f aca="false">IF(#REF!&lt;&gt;#REF!,COUNTIFS($K$112:$K$1378,$K$112,#REF!,#REF!),"")</f>
        <v>#REF!</v>
      </c>
      <c r="S741" s="1" t="e">
        <f aca="false">IF(AND(#REF!&lt;&gt;#REF!,#REF!=#REF!,M741="positive",M742="negative"),1,"")</f>
        <v>#REF!</v>
      </c>
      <c r="T741" s="1" t="e">
        <f aca="false">IF(AND(#REF!=#REF!,K:K="stroke",M:M="positive",S741&lt;&gt;"1"),1,"")</f>
        <v>#REF!</v>
      </c>
      <c r="U741" s="1" t="e">
        <f aca="false">IF((AND(R741&lt;&gt;"",W741&lt;&gt;1,K:K="stroke",M:M="negative",#REF!=#REF!)),IF(W741&lt;&gt;0,"",1),"")</f>
        <v>#REF!</v>
      </c>
      <c r="V741" s="1" t="e">
        <f aca="false">IF(R741="","",(SUM(S741:U741)+W741))</f>
        <v>#REF!</v>
      </c>
      <c r="W741" s="1" t="e">
        <f aca="false">IF(#REF!&lt;&gt;#REF!,COUNTIFS($K$112:$K$1378,"up",#REF!,#REF!),"")</f>
        <v>#REF!</v>
      </c>
      <c r="X741" s="1" t="e">
        <f aca="false">IF(#REF!&lt;&gt;#REF!,COUNTIFS($K$112:$K$1378,"SRS",#REF!,#REF!),"")</f>
        <v>#REF!</v>
      </c>
      <c r="Y741" s="1" t="e">
        <f aca="false">IF(R741&lt;&gt;"",IF(R741=1,"",COUNTIFS($O$112:$O$1378,"&gt;40",#REF!,#REF!)),"")</f>
        <v>#REF!</v>
      </c>
      <c r="Z741" s="25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5.75" hidden="false" customHeight="false" outlineLevel="0" collapsed="false">
      <c r="A742" s="11" t="n">
        <f aca="false">I742+(H742*60)+(G742*3600)</f>
        <v>56256</v>
      </c>
      <c r="B742" s="16" t="str">
        <f aca="false">CONCATENATE(D742,E742,F742,G742,H742,I742)</f>
        <v>20171129153736</v>
      </c>
      <c r="C742" s="1" t="str">
        <f aca="false">CONCATENATE(D742,E742,F742)</f>
        <v>20171129</v>
      </c>
      <c r="D742" s="11" t="n">
        <v>2017</v>
      </c>
      <c r="E742" s="11" t="n">
        <v>11</v>
      </c>
      <c r="F742" s="11" t="n">
        <v>29</v>
      </c>
      <c r="G742" s="11" t="n">
        <v>15</v>
      </c>
      <c r="H742" s="11" t="n">
        <v>37</v>
      </c>
      <c r="I742" s="11" t="n">
        <v>36</v>
      </c>
      <c r="J742" s="11" t="n">
        <v>531</v>
      </c>
      <c r="K742" s="17" t="s">
        <v>21</v>
      </c>
      <c r="L742" s="1" t="e">
        <f aca="false"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 t="n">
        <v>0</v>
      </c>
      <c r="P742" s="1" t="e">
        <f aca="false">IF(#REF!=#REF!,IF(K742="Stroke",IF(K743="Stroke",IF(#REF!=#REF!,IF(Q742=Q743,IF((J743-J742)&lt;0,1000+J743-J742-O742,J743-J742-O742),""),""),""),""),"")</f>
        <v>#REF!</v>
      </c>
      <c r="Q742" s="11" t="n">
        <v>1</v>
      </c>
      <c r="R742" s="1" t="e">
        <f aca="false">IF(#REF!&lt;&gt;#REF!,COUNTIFS($K$112:$K$1378,$K$112,#REF!,#REF!),"")</f>
        <v>#REF!</v>
      </c>
      <c r="S742" s="1" t="e">
        <f aca="false">IF(AND(#REF!&lt;&gt;#REF!,#REF!=#REF!,M742="positive",M743="negative"),1,"")</f>
        <v>#REF!</v>
      </c>
      <c r="T742" s="1" t="e">
        <f aca="false">IF(AND(#REF!=#REF!,K:K="stroke",M:M="positive",S742&lt;&gt;"1"),1,"")</f>
        <v>#REF!</v>
      </c>
      <c r="U742" s="1" t="e">
        <f aca="false">IF((AND(R742&lt;&gt;"",W742&lt;&gt;1,K:K="stroke",M:M="negative",#REF!=#REF!)),IF(W742&lt;&gt;0,"",1),"")</f>
        <v>#REF!</v>
      </c>
      <c r="V742" s="1" t="e">
        <f aca="false">IF(R742="","",(SUM(S742:U742)+W742))</f>
        <v>#REF!</v>
      </c>
      <c r="W742" s="1" t="e">
        <f aca="false">IF(#REF!&lt;&gt;#REF!,COUNTIFS($K$112:$K$1378,"up",#REF!,#REF!),"")</f>
        <v>#REF!</v>
      </c>
      <c r="X742" s="1" t="e">
        <f aca="false">IF(#REF!&lt;&gt;#REF!,COUNTIFS($K$112:$K$1378,"SRS",#REF!,#REF!),"")</f>
        <v>#REF!</v>
      </c>
      <c r="Y742" s="1" t="e">
        <f aca="false">IF(R742&lt;&gt;"",IF(R742=1,"",COUNTIFS($O$112:$O$1378,"&gt;40",#REF!,#REF!)),"")</f>
        <v>#REF!</v>
      </c>
      <c r="Z742" s="25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5.75" hidden="false" customHeight="false" outlineLevel="0" collapsed="false">
      <c r="A743" s="11" t="n">
        <f aca="false">I743+(H743*60)+(G743*3600)</f>
        <v>56256</v>
      </c>
      <c r="B743" s="16" t="str">
        <f aca="false">CONCATENATE(D743,E743,F743,G743,H743,I743)</f>
        <v>20171129153736</v>
      </c>
      <c r="C743" s="1" t="str">
        <f aca="false">CONCATENATE(D743,E743,F743)</f>
        <v>20171129</v>
      </c>
      <c r="D743" s="11" t="n">
        <v>2017</v>
      </c>
      <c r="E743" s="11" t="n">
        <v>11</v>
      </c>
      <c r="F743" s="11" t="n">
        <v>29</v>
      </c>
      <c r="G743" s="11" t="n">
        <v>15</v>
      </c>
      <c r="H743" s="11" t="n">
        <v>37</v>
      </c>
      <c r="I743" s="11" t="n">
        <v>36</v>
      </c>
      <c r="J743" s="11" t="n">
        <v>583</v>
      </c>
      <c r="K743" s="17" t="s">
        <v>21</v>
      </c>
      <c r="L743" s="1" t="e">
        <f aca="false"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 t="n">
        <v>0</v>
      </c>
      <c r="P743" s="1" t="e">
        <f aca="false">IF(#REF!=#REF!,IF(K743="Stroke",IF(K744="Stroke",IF(#REF!=#REF!,IF(Q743=Q744,IF((J744-J743)&lt;0,1000+J744-J743-O743,J744-J743-O743),""),""),""),""),"")</f>
        <v>#REF!</v>
      </c>
      <c r="Q743" s="11" t="n">
        <v>1</v>
      </c>
      <c r="R743" s="1" t="e">
        <f aca="false">IF(#REF!&lt;&gt;#REF!,COUNTIFS($K$112:$K$1378,$K$112,#REF!,#REF!),"")</f>
        <v>#REF!</v>
      </c>
      <c r="S743" s="1" t="e">
        <f aca="false">IF(AND(#REF!&lt;&gt;#REF!,#REF!=#REF!,M743="positive",M744="negative"),1,"")</f>
        <v>#REF!</v>
      </c>
      <c r="T743" s="1" t="e">
        <f aca="false">IF(AND(#REF!=#REF!,K:K="stroke",M:M="positive",S743&lt;&gt;"1"),1,"")</f>
        <v>#REF!</v>
      </c>
      <c r="U743" s="1" t="e">
        <f aca="false">IF((AND(R743&lt;&gt;"",W743&lt;&gt;1,K:K="stroke",M:M="negative",#REF!=#REF!)),IF(W743&lt;&gt;0,"",1),"")</f>
        <v>#REF!</v>
      </c>
      <c r="V743" s="1" t="e">
        <f aca="false">IF(R743="","",(SUM(S743:U743)+W743))</f>
        <v>#REF!</v>
      </c>
      <c r="W743" s="1" t="e">
        <f aca="false">IF(#REF!&lt;&gt;#REF!,COUNTIFS($K$112:$K$1378,"up",#REF!,#REF!),"")</f>
        <v>#REF!</v>
      </c>
      <c r="X743" s="1" t="e">
        <f aca="false">IF(#REF!&lt;&gt;#REF!,COUNTIFS($K$112:$K$1378,"SRS",#REF!,#REF!),"")</f>
        <v>#REF!</v>
      </c>
      <c r="Y743" s="1" t="e">
        <f aca="false">IF(R743&lt;&gt;"",IF(R743=1,"",COUNTIFS($O$112:$O$1378,"&gt;40",#REF!,#REF!)),"")</f>
        <v>#REF!</v>
      </c>
      <c r="Z743" s="25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5.75" hidden="false" customHeight="false" outlineLevel="0" collapsed="false">
      <c r="A744" s="11" t="n">
        <f aca="false">I744+(H744*60)+(G744*3600)</f>
        <v>56256</v>
      </c>
      <c r="B744" s="16" t="str">
        <f aca="false">CONCATENATE(D744,E744,F744,G744,H744,I744)</f>
        <v>20171129153736</v>
      </c>
      <c r="C744" s="1" t="str">
        <f aca="false">CONCATENATE(D744,E744,F744)</f>
        <v>20171129</v>
      </c>
      <c r="D744" s="11" t="n">
        <v>2017</v>
      </c>
      <c r="E744" s="11" t="n">
        <v>11</v>
      </c>
      <c r="F744" s="11" t="n">
        <v>29</v>
      </c>
      <c r="G744" s="11" t="n">
        <v>15</v>
      </c>
      <c r="H744" s="11" t="n">
        <v>37</v>
      </c>
      <c r="I744" s="11" t="n">
        <v>36</v>
      </c>
      <c r="J744" s="11" t="n">
        <v>603</v>
      </c>
      <c r="K744" s="17" t="s">
        <v>21</v>
      </c>
      <c r="L744" s="1" t="e">
        <f aca="false"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 t="n">
        <v>0</v>
      </c>
      <c r="P744" s="1" t="e">
        <f aca="false">IF(#REF!=#REF!,IF(K744="Stroke",IF(K745="Stroke",IF(#REF!=#REF!,IF(Q744=Q745,IF((J745-J744)&lt;0,1000+J745-J744-O744,J745-J744-O744),""),""),""),""),"")</f>
        <v>#REF!</v>
      </c>
      <c r="Q744" s="11" t="n">
        <v>1</v>
      </c>
      <c r="R744" s="1" t="e">
        <f aca="false">IF(#REF!&lt;&gt;#REF!,COUNTIFS($K$112:$K$1378,$K$112,#REF!,#REF!),"")</f>
        <v>#REF!</v>
      </c>
      <c r="S744" s="1" t="e">
        <f aca="false">IF(AND(#REF!&lt;&gt;#REF!,#REF!=#REF!,M744="positive",M745="negative"),1,"")</f>
        <v>#REF!</v>
      </c>
      <c r="T744" s="1" t="e">
        <f aca="false">IF(AND(#REF!=#REF!,K:K="stroke",M:M="positive",S744&lt;&gt;"1"),1,"")</f>
        <v>#REF!</v>
      </c>
      <c r="U744" s="1" t="e">
        <f aca="false">IF((AND(R744&lt;&gt;"",W744&lt;&gt;1,K:K="stroke",M:M="negative",#REF!=#REF!)),IF(W744&lt;&gt;0,"",1),"")</f>
        <v>#REF!</v>
      </c>
      <c r="V744" s="1" t="e">
        <f aca="false">IF(R744="","",(SUM(S744:U744)+W744))</f>
        <v>#REF!</v>
      </c>
      <c r="W744" s="1" t="e">
        <f aca="false">IF(#REF!&lt;&gt;#REF!,COUNTIFS($K$112:$K$1378,"up",#REF!,#REF!),"")</f>
        <v>#REF!</v>
      </c>
      <c r="X744" s="1" t="e">
        <f aca="false">IF(#REF!&lt;&gt;#REF!,COUNTIFS($K$112:$K$1378,"SRS",#REF!,#REF!),"")</f>
        <v>#REF!</v>
      </c>
      <c r="Y744" s="1" t="e">
        <f aca="false">IF(R744&lt;&gt;"",IF(R744=1,"",COUNTIFS($O$112:$O$1378,"&gt;40",#REF!,#REF!)),"")</f>
        <v>#REF!</v>
      </c>
      <c r="Z744" s="25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5.75" hidden="false" customHeight="false" outlineLevel="0" collapsed="false">
      <c r="A745" s="11" t="n">
        <f aca="false">I745+(H745*60)+(G745*3600)</f>
        <v>56256</v>
      </c>
      <c r="B745" s="16" t="str">
        <f aca="false">CONCATENATE(D745,E745,F745,G745,H745,I745)</f>
        <v>20171129153736</v>
      </c>
      <c r="C745" s="1" t="str">
        <f aca="false">CONCATENATE(D745,E745,F745)</f>
        <v>20171129</v>
      </c>
      <c r="D745" s="11" t="n">
        <v>2017</v>
      </c>
      <c r="E745" s="11" t="n">
        <v>11</v>
      </c>
      <c r="F745" s="11" t="n">
        <v>29</v>
      </c>
      <c r="G745" s="11" t="n">
        <v>15</v>
      </c>
      <c r="H745" s="11" t="n">
        <v>37</v>
      </c>
      <c r="I745" s="11" t="n">
        <v>36</v>
      </c>
      <c r="J745" s="11" t="n">
        <v>861</v>
      </c>
      <c r="K745" s="17" t="s">
        <v>21</v>
      </c>
      <c r="L745" s="1" t="e">
        <f aca="false"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 t="n">
        <v>0</v>
      </c>
      <c r="P745" s="1" t="e">
        <f aca="false">IF(#REF!=#REF!,IF(K745="Stroke",IF(K746="Stroke",IF(#REF!=#REF!,IF(Q745=Q746,IF((J746-J745)&lt;0,1000+J746-J745-O745,J746-J745-O745),""),""),""),""),"")</f>
        <v>#REF!</v>
      </c>
      <c r="Q745" s="11" t="n">
        <v>1</v>
      </c>
      <c r="R745" s="1" t="e">
        <f aca="false">IF(#REF!&lt;&gt;#REF!,COUNTIFS($K$112:$K$1378,$K$112,#REF!,#REF!),"")</f>
        <v>#REF!</v>
      </c>
      <c r="S745" s="1" t="e">
        <f aca="false">IF(AND(#REF!&lt;&gt;#REF!,#REF!=#REF!,M745="positive",M746="negative"),1,"")</f>
        <v>#REF!</v>
      </c>
      <c r="T745" s="1" t="e">
        <f aca="false">IF(AND(#REF!=#REF!,K:K="stroke",M:M="positive",S745&lt;&gt;"1"),1,"")</f>
        <v>#REF!</v>
      </c>
      <c r="U745" s="1" t="e">
        <f aca="false">IF((AND(R745&lt;&gt;"",W745&lt;&gt;1,K:K="stroke",M:M="negative",#REF!=#REF!)),IF(W745&lt;&gt;0,"",1),"")</f>
        <v>#REF!</v>
      </c>
      <c r="V745" s="1" t="e">
        <f aca="false">IF(R745="","",(SUM(S745:U745)+W745))</f>
        <v>#REF!</v>
      </c>
      <c r="W745" s="1" t="e">
        <f aca="false">IF(#REF!&lt;&gt;#REF!,COUNTIFS($K$112:$K$1378,"up",#REF!,#REF!),"")</f>
        <v>#REF!</v>
      </c>
      <c r="X745" s="1" t="e">
        <f aca="false">IF(#REF!&lt;&gt;#REF!,COUNTIFS($K$112:$K$1378,"SRS",#REF!,#REF!),"")</f>
        <v>#REF!</v>
      </c>
      <c r="Y745" s="1" t="e">
        <f aca="false">IF(R745&lt;&gt;"",IF(R745=1,"",COUNTIFS($O$112:$O$1378,"&gt;40",#REF!,#REF!)),"")</f>
        <v>#REF!</v>
      </c>
      <c r="Z745" s="25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5.75" hidden="false" customHeight="false" outlineLevel="0" collapsed="false">
      <c r="A746" s="11" t="n">
        <f aca="false">I746+(H746*60)+(G746*3600)</f>
        <v>56256</v>
      </c>
      <c r="B746" s="16" t="str">
        <f aca="false">CONCATENATE(D746,E746,F746,G746,H746,I746)</f>
        <v>20171129153736</v>
      </c>
      <c r="C746" s="1" t="str">
        <f aca="false">CONCATENATE(D746,E746,F746)</f>
        <v>20171129</v>
      </c>
      <c r="D746" s="11" t="n">
        <v>2017</v>
      </c>
      <c r="E746" s="11" t="n">
        <v>11</v>
      </c>
      <c r="F746" s="11" t="n">
        <v>29</v>
      </c>
      <c r="G746" s="11" t="n">
        <v>15</v>
      </c>
      <c r="H746" s="11" t="n">
        <v>37</v>
      </c>
      <c r="I746" s="11" t="n">
        <v>36</v>
      </c>
      <c r="J746" s="11" t="n">
        <v>935</v>
      </c>
      <c r="K746" s="17" t="s">
        <v>21</v>
      </c>
      <c r="L746" s="1" t="e">
        <f aca="false"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 t="n">
        <v>0</v>
      </c>
      <c r="P746" s="1" t="e">
        <f aca="false">IF(#REF!=#REF!,IF(K746="Stroke",IF(K747="Stroke",IF(#REF!=#REF!,IF(Q746=Q747,IF((J747-J746)&lt;0,1000+J747-J746-O746,J747-J746-O746),""),""),""),""),"")</f>
        <v>#REF!</v>
      </c>
      <c r="Q746" s="11" t="n">
        <v>1</v>
      </c>
      <c r="R746" s="1" t="e">
        <f aca="false">IF(#REF!&lt;&gt;#REF!,COUNTIFS($K$112:$K$1378,$K$112,#REF!,#REF!),"")</f>
        <v>#REF!</v>
      </c>
      <c r="S746" s="1" t="e">
        <f aca="false">IF(AND(#REF!&lt;&gt;#REF!,#REF!=#REF!,M746="positive",M747="negative"),1,"")</f>
        <v>#REF!</v>
      </c>
      <c r="T746" s="1" t="e">
        <f aca="false">IF(AND(#REF!=#REF!,K:K="stroke",M:M="positive",S746&lt;&gt;"1"),1,"")</f>
        <v>#REF!</v>
      </c>
      <c r="U746" s="1" t="e">
        <f aca="false">IF((AND(R746&lt;&gt;"",W746&lt;&gt;1,K:K="stroke",M:M="negative",#REF!=#REF!)),IF(W746&lt;&gt;0,"",1),"")</f>
        <v>#REF!</v>
      </c>
      <c r="V746" s="1" t="e">
        <f aca="false">IF(R746="","",(SUM(S746:U746)+W746))</f>
        <v>#REF!</v>
      </c>
      <c r="W746" s="1" t="e">
        <f aca="false">IF(#REF!&lt;&gt;#REF!,COUNTIFS($K$112:$K$1378,"up",#REF!,#REF!),"")</f>
        <v>#REF!</v>
      </c>
      <c r="X746" s="1" t="e">
        <f aca="false">IF(#REF!&lt;&gt;#REF!,COUNTIFS($K$112:$K$1378,"SRS",#REF!,#REF!),"")</f>
        <v>#REF!</v>
      </c>
      <c r="Y746" s="1" t="e">
        <f aca="false">IF(R746&lt;&gt;"",IF(R746=1,"",COUNTIFS($O$112:$O$1378,"&gt;40",#REF!,#REF!)),"")</f>
        <v>#REF!</v>
      </c>
      <c r="Z746" s="25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5.75" hidden="false" customHeight="false" outlineLevel="0" collapsed="false">
      <c r="A747" s="11" t="n">
        <f aca="false">I747+(H747*60)+(G747*3600)</f>
        <v>56256</v>
      </c>
      <c r="B747" s="16" t="str">
        <f aca="false">CONCATENATE(D747,E747,F747,G747,H747,I747)</f>
        <v>20171129153736</v>
      </c>
      <c r="C747" s="1" t="str">
        <f aca="false">CONCATENATE(D747,E747,F747)</f>
        <v>20171129</v>
      </c>
      <c r="D747" s="11" t="n">
        <v>2017</v>
      </c>
      <c r="E747" s="11" t="n">
        <v>11</v>
      </c>
      <c r="F747" s="11" t="n">
        <v>29</v>
      </c>
      <c r="G747" s="11" t="n">
        <v>15</v>
      </c>
      <c r="H747" s="11" t="n">
        <v>37</v>
      </c>
      <c r="I747" s="11" t="n">
        <v>36</v>
      </c>
      <c r="J747" s="11" t="n">
        <v>963</v>
      </c>
      <c r="K747" s="17" t="s">
        <v>21</v>
      </c>
      <c r="L747" s="1" t="e">
        <f aca="false"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 t="n">
        <v>0</v>
      </c>
      <c r="P747" s="1" t="e">
        <f aca="false">IF(#REF!=#REF!,IF(K747="Stroke",IF(K748="Stroke",IF(#REF!=#REF!,IF(Q747=Q748,IF((J748-J747)&lt;0,1000+J748-J747-O747,J748-J747-O747),""),""),""),""),"")</f>
        <v>#REF!</v>
      </c>
      <c r="Q747" s="11" t="n">
        <v>1</v>
      </c>
      <c r="R747" s="1" t="e">
        <f aca="false">IF(#REF!&lt;&gt;#REF!,COUNTIFS($K$112:$K$1378,$K$112,#REF!,#REF!),"")</f>
        <v>#REF!</v>
      </c>
      <c r="S747" s="1" t="e">
        <f aca="false">IF(AND(#REF!&lt;&gt;#REF!,#REF!=#REF!,M747="positive",M748="negative"),1,"")</f>
        <v>#REF!</v>
      </c>
      <c r="T747" s="1" t="e">
        <f aca="false">IF(AND(#REF!=#REF!,K:K="stroke",M:M="positive",S747&lt;&gt;"1"),1,"")</f>
        <v>#REF!</v>
      </c>
      <c r="U747" s="1" t="e">
        <f aca="false">IF((AND(R747&lt;&gt;"",W747&lt;&gt;1,K:K="stroke",M:M="negative",#REF!=#REF!)),IF(W747&lt;&gt;0,"",1),"")</f>
        <v>#REF!</v>
      </c>
      <c r="V747" s="1" t="e">
        <f aca="false">IF(R747="","",(SUM(S747:U747)+W747))</f>
        <v>#REF!</v>
      </c>
      <c r="W747" s="1" t="e">
        <f aca="false">IF(#REF!&lt;&gt;#REF!,COUNTIFS($K$112:$K$1378,"up",#REF!,#REF!),"")</f>
        <v>#REF!</v>
      </c>
      <c r="X747" s="1" t="e">
        <f aca="false">IF(#REF!&lt;&gt;#REF!,COUNTIFS($K$112:$K$1378,"SRS",#REF!,#REF!),"")</f>
        <v>#REF!</v>
      </c>
      <c r="Y747" s="1" t="e">
        <f aca="false">IF(R747&lt;&gt;"",IF(R747=1,"",COUNTIFS($O$112:$O$1378,"&gt;40",#REF!,#REF!)),"")</f>
        <v>#REF!</v>
      </c>
      <c r="Z747" s="25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5.7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1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1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1" t="e">
        <f aca="false">IF(#REF!&lt;&gt;#REF!,COUNTIFS($K$112:$K$1378,$K$112,#REF!,#REF!),"")</f>
        <v>#REF!</v>
      </c>
      <c r="S748" s="1" t="e">
        <f aca="false">IF(AND(#REF!&lt;&gt;#REF!,#REF!=#REF!,M748="positive",M749="negative"),1,"")</f>
        <v>#REF!</v>
      </c>
      <c r="T748" s="1" t="e">
        <f aca="false">IF(AND(#REF!=#REF!,K:K="stroke",M:M="positive",S748&lt;&gt;"1"),1,"")</f>
        <v>#REF!</v>
      </c>
      <c r="U748" s="1" t="e">
        <f aca="false">IF((AND(R748&lt;&gt;"",W748&lt;&gt;1,K:K="stroke",M:M="negative",#REF!=#REF!)),IF(W748&lt;&gt;0,"",1),"")</f>
        <v>#REF!</v>
      </c>
      <c r="V748" s="1" t="e">
        <f aca="false">IF(R748="","",(SUM(S748:U748)+W748))</f>
        <v>#REF!</v>
      </c>
      <c r="W748" s="1" t="e">
        <f aca="false">IF(#REF!&lt;&gt;#REF!,COUNTIFS($K$112:$K$1378,"up",#REF!,#REF!),"")</f>
        <v>#REF!</v>
      </c>
      <c r="X748" s="1" t="e">
        <f aca="false">IF(#REF!&lt;&gt;#REF!,COUNTIFS($K$112:$K$1378,"SRS",#REF!,#REF!),"")</f>
        <v>#REF!</v>
      </c>
      <c r="Y748" s="1" t="e">
        <f aca="false">IF(R748&lt;&gt;"",IF(R748=1,"",COUNTIFS($O$112:$O$1378,"&gt;40",#REF!,#REF!)),"")</f>
        <v>#REF!</v>
      </c>
    </row>
    <row r="749" customFormat="false" ht="15.7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1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1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1" t="e">
        <f aca="false">IF(#REF!&lt;&gt;#REF!,COUNTIFS($K$112:$K$1378,$K$112,#REF!,#REF!),"")</f>
        <v>#REF!</v>
      </c>
      <c r="S749" s="1" t="e">
        <f aca="false">IF(AND(#REF!&lt;&gt;#REF!,#REF!=#REF!,M749="positive",M750="negative"),1,"")</f>
        <v>#REF!</v>
      </c>
      <c r="T749" s="1" t="e">
        <f aca="false">IF(AND(#REF!=#REF!,K:K="stroke",M:M="positive",S749&lt;&gt;"1"),1,"")</f>
        <v>#REF!</v>
      </c>
      <c r="U749" s="1" t="e">
        <f aca="false">IF((AND(R749&lt;&gt;"",W749&lt;&gt;1,K:K="stroke",M:M="negative",#REF!=#REF!)),IF(W749&lt;&gt;0,"",1),"")</f>
        <v>#REF!</v>
      </c>
      <c r="V749" s="1" t="e">
        <f aca="false">IF(R749="","",(SUM(S749:U749)+W749))</f>
        <v>#REF!</v>
      </c>
      <c r="W749" s="1" t="e">
        <f aca="false">IF(#REF!&lt;&gt;#REF!,COUNTIFS($K$112:$K$1378,"up",#REF!,#REF!),"")</f>
        <v>#REF!</v>
      </c>
      <c r="X749" s="1" t="e">
        <f aca="false">IF(#REF!&lt;&gt;#REF!,COUNTIFS($K$112:$K$1378,"SRS",#REF!,#REF!),"")</f>
        <v>#REF!</v>
      </c>
      <c r="Y749" s="1" t="e">
        <f aca="false">IF(R749&lt;&gt;"",IF(R749=1,"",COUNTIFS($O$112:$O$1378,"&gt;40",#REF!,#REF!)),"")</f>
        <v>#REF!</v>
      </c>
    </row>
    <row r="750" customFormat="false" ht="15.7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1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1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1" t="e">
        <f aca="false">IF(#REF!&lt;&gt;#REF!,COUNTIFS($K$112:$K$1378,$K$112,#REF!,#REF!),"")</f>
        <v>#REF!</v>
      </c>
      <c r="S750" s="1" t="e">
        <f aca="false">IF(AND(#REF!&lt;&gt;#REF!,#REF!=#REF!,M750="positive",M751="negative"),1,"")</f>
        <v>#REF!</v>
      </c>
      <c r="T750" s="1" t="e">
        <f aca="false">IF(AND(#REF!=#REF!,K:K="stroke",M:M="positive",S750&lt;&gt;"1"),1,"")</f>
        <v>#REF!</v>
      </c>
      <c r="U750" s="1" t="e">
        <f aca="false">IF((AND(R750&lt;&gt;"",W750&lt;&gt;1,K:K="stroke",M:M="negative",#REF!=#REF!)),IF(W750&lt;&gt;0,"",1),"")</f>
        <v>#REF!</v>
      </c>
      <c r="V750" s="1" t="e">
        <f aca="false">IF(R750="","",(SUM(S750:U750)+W750))</f>
        <v>#REF!</v>
      </c>
      <c r="W750" s="1" t="e">
        <f aca="false">IF(#REF!&lt;&gt;#REF!,COUNTIFS($K$112:$K$1378,"up",#REF!,#REF!),"")</f>
        <v>#REF!</v>
      </c>
      <c r="X750" s="1" t="e">
        <f aca="false">IF(#REF!&lt;&gt;#REF!,COUNTIFS($K$112:$K$1378,"SRS",#REF!,#REF!),"")</f>
        <v>#REF!</v>
      </c>
      <c r="Y750" s="1" t="e">
        <f aca="false">IF(R750&lt;&gt;"",IF(R750=1,"",COUNTIFS($O$112:$O$1378,"&gt;40",#REF!,#REF!)),"")</f>
        <v>#REF!</v>
      </c>
    </row>
    <row r="751" customFormat="false" ht="15.7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1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1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1" t="e">
        <f aca="false">IF(#REF!&lt;&gt;#REF!,COUNTIFS($K$112:$K$1378,$K$112,#REF!,#REF!),"")</f>
        <v>#REF!</v>
      </c>
      <c r="S751" s="1" t="e">
        <f aca="false">IF(AND(#REF!&lt;&gt;#REF!,#REF!=#REF!,M751="positive",M752="negative"),1,"")</f>
        <v>#REF!</v>
      </c>
      <c r="T751" s="1" t="e">
        <f aca="false">IF(AND(#REF!=#REF!,K:K="stroke",M:M="positive",S751&lt;&gt;"1"),1,"")</f>
        <v>#REF!</v>
      </c>
      <c r="U751" s="1" t="e">
        <f aca="false">IF((AND(R751&lt;&gt;"",W751&lt;&gt;1,K:K="stroke",M:M="negative",#REF!=#REF!)),IF(W751&lt;&gt;0,"",1),"")</f>
        <v>#REF!</v>
      </c>
      <c r="V751" s="1" t="e">
        <f aca="false">IF(R751="","",(SUM(S751:U751)+W751))</f>
        <v>#REF!</v>
      </c>
      <c r="W751" s="1" t="e">
        <f aca="false">IF(#REF!&lt;&gt;#REF!,COUNTIFS($K$112:$K$1378,"up",#REF!,#REF!),"")</f>
        <v>#REF!</v>
      </c>
      <c r="X751" s="1" t="e">
        <f aca="false">IF(#REF!&lt;&gt;#REF!,COUNTIFS($K$112:$K$1378,"SRS",#REF!,#REF!),"")</f>
        <v>#REF!</v>
      </c>
      <c r="Y751" s="1" t="e">
        <f aca="false">IF(R751&lt;&gt;"",IF(R751=1,"",COUNTIFS($O$112:$O$1378,"&gt;40",#REF!,#REF!)),"")</f>
        <v>#REF!</v>
      </c>
    </row>
    <row r="752" customFormat="false" ht="15.7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.7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1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1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1" t="e">
        <f aca="false">IF(#REF!&lt;&gt;#REF!,COUNTIFS($K$112:$K$1378,$K$112,#REF!,#REF!),"")</f>
        <v>#REF!</v>
      </c>
      <c r="S753" s="1" t="e">
        <f aca="false">IF(AND(#REF!&lt;&gt;#REF!,#REF!=#REF!,M753="positive",M754="negative"),1,"")</f>
        <v>#REF!</v>
      </c>
      <c r="T753" s="1" t="e">
        <f aca="false">IF(AND(#REF!=#REF!,K:K="stroke",M:M="positive",S753&lt;&gt;"1"),1,"")</f>
        <v>#REF!</v>
      </c>
      <c r="U753" s="1" t="e">
        <f aca="false">IF((AND(R753&lt;&gt;"",W753&lt;&gt;1,K:K="stroke",M:M="negative",#REF!=#REF!)),IF(W753&lt;&gt;0,"",1),"")</f>
        <v>#REF!</v>
      </c>
      <c r="V753" s="1" t="e">
        <f aca="false">IF(R753="","",(SUM(S753:U753)+W753))</f>
        <v>#REF!</v>
      </c>
      <c r="W753" s="1" t="e">
        <f aca="false">IF(#REF!&lt;&gt;#REF!,COUNTIFS($K$112:$K$1378,"up",#REF!,#REF!),"")</f>
        <v>#REF!</v>
      </c>
      <c r="X753" s="1" t="e">
        <f aca="false">IF(#REF!&lt;&gt;#REF!,COUNTIFS($K$112:$K$1378,"SRS",#REF!,#REF!),"")</f>
        <v>#REF!</v>
      </c>
      <c r="Y753" s="1" t="e">
        <f aca="false">IF(R753&lt;&gt;"",IF(R753=1,"",COUNTIFS($O$112:$O$1378,"&gt;40",#REF!,#REF!)),"")</f>
        <v>#REF!</v>
      </c>
      <c r="Z753" s="1" t="s">
        <v>69</v>
      </c>
    </row>
    <row r="754" s="5" customFormat="true" ht="15.7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17" t="s">
        <v>21</v>
      </c>
      <c r="L754" s="1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1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1" t="e">
        <f aca="false">IF(#REF!&lt;&gt;#REF!,COUNTIFS($K$112:$K$1378,$K$112,#REF!,#REF!),"")</f>
        <v>#REF!</v>
      </c>
      <c r="S754" s="1" t="e">
        <f aca="false">IF(AND(#REF!&lt;&gt;#REF!,#REF!=#REF!,M754="positive",M755="negative"),1,"")</f>
        <v>#REF!</v>
      </c>
      <c r="T754" s="1" t="e">
        <f aca="false">IF(AND(#REF!=#REF!,K:K="stroke",M:M="positive",S754&lt;&gt;"1"),1,"")</f>
        <v>#REF!</v>
      </c>
      <c r="U754" s="1" t="e">
        <f aca="false">IF((AND(R754&lt;&gt;"",W754&lt;&gt;1,K:K="stroke",M:M="negative",#REF!=#REF!)),IF(W754&lt;&gt;0,"",1),"")</f>
        <v>#REF!</v>
      </c>
      <c r="V754" s="1" t="e">
        <f aca="false">IF(R754="","",(SUM(S754:U754)+W754))</f>
        <v>#REF!</v>
      </c>
      <c r="W754" s="1" t="e">
        <f aca="false">IF(#REF!&lt;&gt;#REF!,COUNTIFS($K$112:$K$1378,"up",#REF!,#REF!),"")</f>
        <v>#REF!</v>
      </c>
      <c r="X754" s="1" t="e">
        <f aca="false">IF(#REF!&lt;&gt;#REF!,COUNTIFS($K$112:$K$1378,"SRS",#REF!,#REF!),"")</f>
        <v>#REF!</v>
      </c>
      <c r="Y754" s="1" t="e">
        <f aca="false"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customFormat="false" ht="15.7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17" t="s">
        <v>21</v>
      </c>
      <c r="L755" s="1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1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1" t="e">
        <f aca="false">IF(#REF!&lt;&gt;#REF!,COUNTIFS($K$112:$K$1378,$K$112,#REF!,#REF!),"")</f>
        <v>#REF!</v>
      </c>
      <c r="S755" s="1" t="e">
        <f aca="false">IF(AND(#REF!&lt;&gt;#REF!,#REF!=#REF!,M755="positive",M756="negative"),1,"")</f>
        <v>#REF!</v>
      </c>
      <c r="T755" s="1" t="e">
        <f aca="false">IF(AND(#REF!=#REF!,K:K="stroke",M:M="positive",S755&lt;&gt;"1"),1,"")</f>
        <v>#REF!</v>
      </c>
      <c r="U755" s="1" t="e">
        <f aca="false">IF((AND(R755&lt;&gt;"",W755&lt;&gt;1,K:K="stroke",M:M="negative",#REF!=#REF!)),IF(W755&lt;&gt;0,"",1),"")</f>
        <v>#REF!</v>
      </c>
      <c r="V755" s="1" t="e">
        <f aca="false">IF(R755="","",(SUM(S755:U755)+W755))</f>
        <v>#REF!</v>
      </c>
      <c r="W755" s="1" t="e">
        <f aca="false">IF(#REF!&lt;&gt;#REF!,COUNTIFS($K$112:$K$1378,"up",#REF!,#REF!),"")</f>
        <v>#REF!</v>
      </c>
      <c r="X755" s="1" t="e">
        <f aca="false">IF(#REF!&lt;&gt;#REF!,COUNTIFS($K$112:$K$1378,"SRS",#REF!,#REF!),"")</f>
        <v>#REF!</v>
      </c>
      <c r="Y755" s="1" t="e">
        <f aca="false">IF(R755&lt;&gt;"",IF(R755=1,"",COUNTIFS($O$112:$O$1378,"&gt;40",#REF!,#REF!)),"")</f>
        <v>#REF!</v>
      </c>
      <c r="Z755" s="12" t="s">
        <v>70</v>
      </c>
    </row>
    <row r="756" customFormat="false" ht="15.7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17" t="s">
        <v>21</v>
      </c>
      <c r="L756" s="1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1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1" t="e">
        <f aca="false">IF(#REF!&lt;&gt;#REF!,COUNTIFS($K$112:$K$1378,$K$112,#REF!,#REF!),"")</f>
        <v>#REF!</v>
      </c>
      <c r="S756" s="1" t="e">
        <f aca="false">IF(AND(#REF!&lt;&gt;#REF!,#REF!=#REF!,M756="positive",M757="negative"),1,"")</f>
        <v>#REF!</v>
      </c>
      <c r="T756" s="1" t="e">
        <f aca="false">IF(AND(#REF!=#REF!,K:K="stroke",M:M="positive",S756&lt;&gt;"1"),1,"")</f>
        <v>#REF!</v>
      </c>
      <c r="U756" s="1" t="e">
        <f aca="false">IF((AND(R756&lt;&gt;"",W756&lt;&gt;1,K:K="stroke",M:M="negative",#REF!=#REF!)),IF(W756&lt;&gt;0,"",1),"")</f>
        <v>#REF!</v>
      </c>
      <c r="V756" s="1" t="e">
        <f aca="false">IF(R756="","",(SUM(S756:U756)+W756))</f>
        <v>#REF!</v>
      </c>
      <c r="W756" s="1" t="e">
        <f aca="false">IF(#REF!&lt;&gt;#REF!,COUNTIFS($K$112:$K$1378,"up",#REF!,#REF!),"")</f>
        <v>#REF!</v>
      </c>
      <c r="X756" s="1" t="e">
        <f aca="false">IF(#REF!&lt;&gt;#REF!,COUNTIFS($K$112:$K$1378,"SRS",#REF!,#REF!),"")</f>
        <v>#REF!</v>
      </c>
      <c r="Y756" s="1" t="e">
        <f aca="false">IF(R756&lt;&gt;"",IF(R756=1,"",COUNTIFS($O$112:$O$1378,"&gt;40",#REF!,#REF!)),"")</f>
        <v>#REF!</v>
      </c>
      <c r="Z756" s="11"/>
    </row>
    <row r="757" customFormat="false" ht="15.7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17" t="s">
        <v>21</v>
      </c>
      <c r="L757" s="1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1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1" t="e">
        <f aca="false">IF(#REF!&lt;&gt;#REF!,COUNTIFS($K$112:$K$1378,$K$112,#REF!,#REF!),"")</f>
        <v>#REF!</v>
      </c>
      <c r="S757" s="1" t="e">
        <f aca="false">IF(AND(#REF!&lt;&gt;#REF!,#REF!=#REF!,M757="positive",M758="negative"),1,"")</f>
        <v>#REF!</v>
      </c>
      <c r="T757" s="1" t="e">
        <f aca="false">IF(AND(#REF!=#REF!,K:K="stroke",M:M="positive",S757&lt;&gt;"1"),1,"")</f>
        <v>#REF!</v>
      </c>
      <c r="U757" s="1" t="e">
        <f aca="false">IF((AND(R757&lt;&gt;"",W757&lt;&gt;1,K:K="stroke",M:M="negative",#REF!=#REF!)),IF(W757&lt;&gt;0,"",1),"")</f>
        <v>#REF!</v>
      </c>
      <c r="V757" s="1" t="e">
        <f aca="false">IF(R757="","",(SUM(S757:U757)+W757))</f>
        <v>#REF!</v>
      </c>
      <c r="W757" s="1" t="e">
        <f aca="false">IF(#REF!&lt;&gt;#REF!,COUNTIFS($K$112:$K$1378,"up",#REF!,#REF!),"")</f>
        <v>#REF!</v>
      </c>
      <c r="X757" s="1" t="e">
        <f aca="false">IF(#REF!&lt;&gt;#REF!,COUNTIFS($K$112:$K$1378,"SRS",#REF!,#REF!),"")</f>
        <v>#REF!</v>
      </c>
      <c r="Y757" s="1" t="e">
        <f aca="false">IF(R757&lt;&gt;"",IF(R757=1,"",COUNTIFS($O$112:$O$1378,"&gt;40",#REF!,#REF!)),"")</f>
        <v>#REF!</v>
      </c>
      <c r="Z757" s="11"/>
    </row>
    <row r="758" s="5" customFormat="true" ht="15.7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17" t="s">
        <v>21</v>
      </c>
      <c r="L758" s="1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1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1" t="e">
        <f aca="false">IF(#REF!&lt;&gt;#REF!,COUNTIFS($K$112:$K$1378,$K$112,#REF!,#REF!),"")</f>
        <v>#REF!</v>
      </c>
      <c r="S758" s="1" t="e">
        <f aca="false">IF(AND(#REF!&lt;&gt;#REF!,#REF!=#REF!,M758="positive",M759="negative"),1,"")</f>
        <v>#REF!</v>
      </c>
      <c r="T758" s="1" t="e">
        <f aca="false">IF(AND(#REF!=#REF!,K:K="stroke",M:M="positive",S758&lt;&gt;"1"),1,"")</f>
        <v>#REF!</v>
      </c>
      <c r="U758" s="1" t="e">
        <f aca="false">IF((AND(R758&lt;&gt;"",W758&lt;&gt;1,K:K="stroke",M:M="negative",#REF!=#REF!)),IF(W758&lt;&gt;0,"",1),"")</f>
        <v>#REF!</v>
      </c>
      <c r="V758" s="1" t="e">
        <f aca="false">IF(R758="","",(SUM(S758:U758)+W758))</f>
        <v>#REF!</v>
      </c>
      <c r="W758" s="1" t="e">
        <f aca="false">IF(#REF!&lt;&gt;#REF!,COUNTIFS($K$112:$K$1378,"up",#REF!,#REF!),"")</f>
        <v>#REF!</v>
      </c>
      <c r="X758" s="1" t="e">
        <f aca="false">IF(#REF!&lt;&gt;#REF!,COUNTIFS($K$112:$K$1378,"SRS",#REF!,#REF!),"")</f>
        <v>#REF!</v>
      </c>
      <c r="Y758" s="1" t="e">
        <f aca="false"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customFormat="false" ht="15.7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17" t="s">
        <v>21</v>
      </c>
      <c r="L759" s="1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1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1" t="e">
        <f aca="false">IF(#REF!&lt;&gt;#REF!,COUNTIFS($K$112:$K$1378,$K$112,#REF!,#REF!),"")</f>
        <v>#REF!</v>
      </c>
      <c r="S759" s="1" t="e">
        <f aca="false">IF(AND(#REF!&lt;&gt;#REF!,#REF!=#REF!,M759="positive",M760="negative"),1,"")</f>
        <v>#REF!</v>
      </c>
      <c r="T759" s="1" t="e">
        <f aca="false">IF(AND(#REF!=#REF!,K:K="stroke",M:M="positive",S759&lt;&gt;"1"),1,"")</f>
        <v>#REF!</v>
      </c>
      <c r="U759" s="1" t="e">
        <f aca="false">IF((AND(R759&lt;&gt;"",W759&lt;&gt;1,K:K="stroke",M:M="negative",#REF!=#REF!)),IF(W759&lt;&gt;0,"",1),"")</f>
        <v>#REF!</v>
      </c>
      <c r="V759" s="1" t="e">
        <f aca="false">IF(R759="","",(SUM(S759:U759)+W759))</f>
        <v>#REF!</v>
      </c>
      <c r="W759" s="1" t="e">
        <f aca="false">IF(#REF!&lt;&gt;#REF!,COUNTIFS($K$112:$K$1378,"up",#REF!,#REF!),"")</f>
        <v>#REF!</v>
      </c>
      <c r="X759" s="1" t="e">
        <f aca="false">IF(#REF!&lt;&gt;#REF!,COUNTIFS($K$112:$K$1378,"SRS",#REF!,#REF!),"")</f>
        <v>#REF!</v>
      </c>
      <c r="Y759" s="1" t="e">
        <f aca="false">IF(R759&lt;&gt;"",IF(R759=1,"",COUNTIFS($O$112:$O$1378,"&gt;40",#REF!,#REF!)),"")</f>
        <v>#REF!</v>
      </c>
      <c r="Z759" s="11"/>
    </row>
    <row r="760" customFormat="false" ht="15.7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17" t="s">
        <v>21</v>
      </c>
      <c r="L760" s="1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1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1" t="e">
        <f aca="false">IF(#REF!&lt;&gt;#REF!,COUNTIFS($K$112:$K$1378,$K$112,#REF!,#REF!),"")</f>
        <v>#REF!</v>
      </c>
      <c r="S760" s="1" t="e">
        <f aca="false">IF(AND(#REF!&lt;&gt;#REF!,#REF!=#REF!,M760="positive",M761="negative"),1,"")</f>
        <v>#REF!</v>
      </c>
      <c r="T760" s="1" t="e">
        <f aca="false">IF(AND(#REF!=#REF!,K:K="stroke",M:M="positive",S760&lt;&gt;"1"),1,"")</f>
        <v>#REF!</v>
      </c>
      <c r="U760" s="1" t="e">
        <f aca="false">IF((AND(R760&lt;&gt;"",W760&lt;&gt;1,K:K="stroke",M:M="negative",#REF!=#REF!)),IF(W760&lt;&gt;0,"",1),"")</f>
        <v>#REF!</v>
      </c>
      <c r="V760" s="1" t="e">
        <f aca="false">IF(R760="","",(SUM(S760:U760)+W760))</f>
        <v>#REF!</v>
      </c>
      <c r="W760" s="1" t="e">
        <f aca="false">IF(#REF!&lt;&gt;#REF!,COUNTIFS($K$112:$K$1378,"up",#REF!,#REF!),"")</f>
        <v>#REF!</v>
      </c>
      <c r="X760" s="1" t="e">
        <f aca="false">IF(#REF!&lt;&gt;#REF!,COUNTIFS($K$112:$K$1378,"SRS",#REF!,#REF!),"")</f>
        <v>#REF!</v>
      </c>
      <c r="Y760" s="1" t="e">
        <f aca="false">IF(R760&lt;&gt;"",IF(R760=1,"",COUNTIFS($O$112:$O$1378,"&gt;40",#REF!,#REF!)),"")</f>
        <v>#REF!</v>
      </c>
      <c r="Z760" s="11"/>
    </row>
    <row r="761" customFormat="false" ht="15.7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17" t="s">
        <v>21</v>
      </c>
      <c r="L761" s="1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1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1" t="e">
        <f aca="false">IF(#REF!&lt;&gt;#REF!,COUNTIFS($K$112:$K$1378,$K$112,#REF!,#REF!),"")</f>
        <v>#REF!</v>
      </c>
      <c r="S761" s="1" t="e">
        <f aca="false">IF(AND(#REF!&lt;&gt;#REF!,#REF!=#REF!,M761="positive",M762="negative"),1,"")</f>
        <v>#REF!</v>
      </c>
      <c r="T761" s="1" t="e">
        <f aca="false">IF(AND(#REF!=#REF!,K:K="stroke",M:M="positive",S761&lt;&gt;"1"),1,"")</f>
        <v>#REF!</v>
      </c>
      <c r="U761" s="1" t="e">
        <f aca="false">IF((AND(R761&lt;&gt;"",W761&lt;&gt;1,K:K="stroke",M:M="negative",#REF!=#REF!)),IF(W761&lt;&gt;0,"",1),"")</f>
        <v>#REF!</v>
      </c>
      <c r="V761" s="1" t="e">
        <f aca="false">IF(R761="","",(SUM(S761:U761)+W761))</f>
        <v>#REF!</v>
      </c>
      <c r="W761" s="1" t="e">
        <f aca="false">IF(#REF!&lt;&gt;#REF!,COUNTIFS($K$112:$K$1378,"up",#REF!,#REF!),"")</f>
        <v>#REF!</v>
      </c>
      <c r="X761" s="1" t="e">
        <f aca="false">IF(#REF!&lt;&gt;#REF!,COUNTIFS($K$112:$K$1378,"SRS",#REF!,#REF!),"")</f>
        <v>#REF!</v>
      </c>
      <c r="Y761" s="1" t="e">
        <f aca="false">IF(R761&lt;&gt;"",IF(R761=1,"",COUNTIFS($O$112:$O$1378,"&gt;40",#REF!,#REF!)),"")</f>
        <v>#REF!</v>
      </c>
      <c r="Z761" s="11"/>
    </row>
    <row r="762" customFormat="false" ht="15.7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17" t="s">
        <v>21</v>
      </c>
      <c r="L762" s="1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1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1" t="e">
        <f aca="false">IF(#REF!&lt;&gt;#REF!,COUNTIFS($K$112:$K$1378,$K$112,#REF!,#REF!),"")</f>
        <v>#REF!</v>
      </c>
      <c r="S762" s="1" t="e">
        <f aca="false">IF(AND(#REF!&lt;&gt;#REF!,#REF!=#REF!,M762="positive",M763="negative"),1,"")</f>
        <v>#REF!</v>
      </c>
      <c r="T762" s="1" t="e">
        <f aca="false">IF(AND(#REF!=#REF!,K:K="stroke",M:M="positive",S762&lt;&gt;"1"),1,"")</f>
        <v>#REF!</v>
      </c>
      <c r="U762" s="1" t="e">
        <f aca="false">IF((AND(R762&lt;&gt;"",W762&lt;&gt;1,K:K="stroke",M:M="negative",#REF!=#REF!)),IF(W762&lt;&gt;0,"",1),"")</f>
        <v>#REF!</v>
      </c>
      <c r="V762" s="1" t="e">
        <f aca="false">IF(R762="","",(SUM(S762:U762)+W762))</f>
        <v>#REF!</v>
      </c>
      <c r="W762" s="1" t="e">
        <f aca="false">IF(#REF!&lt;&gt;#REF!,COUNTIFS($K$112:$K$1378,"up",#REF!,#REF!),"")</f>
        <v>#REF!</v>
      </c>
      <c r="X762" s="1" t="e">
        <f aca="false">IF(#REF!&lt;&gt;#REF!,COUNTIFS($K$112:$K$1378,"SRS",#REF!,#REF!),"")</f>
        <v>#REF!</v>
      </c>
      <c r="Y762" s="1" t="e">
        <f aca="false">IF(R762&lt;&gt;"",IF(R762=1,"",COUNTIFS($O$112:$O$1378,"&gt;40",#REF!,#REF!)),"")</f>
        <v>#REF!</v>
      </c>
      <c r="Z762" s="11"/>
    </row>
    <row r="763" customFormat="false" ht="15.7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17" t="s">
        <v>21</v>
      </c>
      <c r="L763" s="1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1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1" t="e">
        <f aca="false">IF(#REF!&lt;&gt;#REF!,COUNTIFS($K$112:$K$1378,$K$112,#REF!,#REF!),"")</f>
        <v>#REF!</v>
      </c>
      <c r="S763" s="1" t="e">
        <f aca="false">IF(AND(#REF!&lt;&gt;#REF!,#REF!=#REF!,M763="positive",M764="negative"),1,"")</f>
        <v>#REF!</v>
      </c>
      <c r="T763" s="1" t="e">
        <f aca="false">IF(AND(#REF!=#REF!,K:K="stroke",M:M="positive",S763&lt;&gt;"1"),1,"")</f>
        <v>#REF!</v>
      </c>
      <c r="U763" s="1" t="e">
        <f aca="false">IF((AND(R763&lt;&gt;"",W763&lt;&gt;1,K:K="stroke",M:M="negative",#REF!=#REF!)),IF(W763&lt;&gt;0,"",1),"")</f>
        <v>#REF!</v>
      </c>
      <c r="V763" s="1" t="e">
        <f aca="false">IF(R763="","",(SUM(S763:U763)+W763))</f>
        <v>#REF!</v>
      </c>
      <c r="W763" s="1" t="e">
        <f aca="false">IF(#REF!&lt;&gt;#REF!,COUNTIFS($K$112:$K$1378,"up",#REF!,#REF!),"")</f>
        <v>#REF!</v>
      </c>
      <c r="X763" s="1" t="e">
        <f aca="false">IF(#REF!&lt;&gt;#REF!,COUNTIFS($K$112:$K$1378,"SRS",#REF!,#REF!),"")</f>
        <v>#REF!</v>
      </c>
      <c r="Y763" s="1" t="e">
        <f aca="false">IF(R763&lt;&gt;"",IF(R763=1,"",COUNTIFS($O$112:$O$1378,"&gt;40",#REF!,#REF!)),"")</f>
        <v>#REF!</v>
      </c>
      <c r="Z763" s="11"/>
    </row>
    <row r="764" customFormat="false" ht="15.7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1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1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1" t="e">
        <f aca="false">IF(#REF!&lt;&gt;#REF!,COUNTIFS($K$112:$K$1378,$K$112,#REF!,#REF!),"")</f>
        <v>#REF!</v>
      </c>
      <c r="S764" s="1" t="e">
        <f aca="false">IF(AND(#REF!&lt;&gt;#REF!,#REF!=#REF!,M764="positive",M765="negative"),1,"")</f>
        <v>#REF!</v>
      </c>
      <c r="T764" s="1" t="e">
        <f aca="false">IF(AND(#REF!=#REF!,K:K="stroke",M:M="positive",S764&lt;&gt;"1"),1,"")</f>
        <v>#REF!</v>
      </c>
      <c r="U764" s="1" t="e">
        <f aca="false">IF((AND(R764&lt;&gt;"",W764&lt;&gt;1,K:K="stroke",M:M="negative",#REF!=#REF!)),IF(W764&lt;&gt;0,"",1),"")</f>
        <v>#REF!</v>
      </c>
      <c r="V764" s="1" t="e">
        <f aca="false">IF(R764="","",(SUM(S764:U764)+W764))</f>
        <v>#REF!</v>
      </c>
      <c r="W764" s="1" t="e">
        <f aca="false">IF(#REF!&lt;&gt;#REF!,COUNTIFS($K$112:$K$1378,"up",#REF!,#REF!),"")</f>
        <v>#REF!</v>
      </c>
      <c r="X764" s="1" t="e">
        <f aca="false">IF(#REF!&lt;&gt;#REF!,COUNTIFS($K$112:$K$1378,"SRS",#REF!,#REF!),"")</f>
        <v>#REF!</v>
      </c>
      <c r="Y764" s="1" t="e">
        <f aca="false">IF(R764&lt;&gt;"",IF(R764=1,"",COUNTIFS($O$112:$O$1378,"&gt;40",#REF!,#REF!)),"")</f>
        <v>#REF!</v>
      </c>
    </row>
    <row r="765" customFormat="false" ht="15.7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1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1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1" t="e">
        <f aca="false">IF(#REF!&lt;&gt;#REF!,COUNTIFS($K$112:$K$1378,$K$112,#REF!,#REF!),"")</f>
        <v>#REF!</v>
      </c>
      <c r="S765" s="1" t="e">
        <f aca="false">IF(AND(#REF!&lt;&gt;#REF!,#REF!=#REF!,M765="positive",M766="negative"),1,"")</f>
        <v>#REF!</v>
      </c>
      <c r="T765" s="1" t="e">
        <f aca="false">IF(AND(#REF!=#REF!,K:K="stroke",M:M="positive",S765&lt;&gt;"1"),1,"")</f>
        <v>#REF!</v>
      </c>
      <c r="U765" s="1" t="e">
        <f aca="false">IF((AND(R765&lt;&gt;"",W765&lt;&gt;1,K:K="stroke",M:M="negative",#REF!=#REF!)),IF(W765&lt;&gt;0,"",1),"")</f>
        <v>#REF!</v>
      </c>
      <c r="V765" s="1" t="e">
        <f aca="false">IF(R765="","",(SUM(S765:U765)+W765))</f>
        <v>#REF!</v>
      </c>
      <c r="W765" s="1" t="e">
        <f aca="false">IF(#REF!&lt;&gt;#REF!,COUNTIFS($K$112:$K$1378,"up",#REF!,#REF!),"")</f>
        <v>#REF!</v>
      </c>
      <c r="X765" s="1" t="e">
        <f aca="false">IF(#REF!&lt;&gt;#REF!,COUNTIFS($K$112:$K$1378,"SRS",#REF!,#REF!),"")</f>
        <v>#REF!</v>
      </c>
      <c r="Y765" s="1" t="e">
        <f aca="false">IF(R765&lt;&gt;"",IF(R765=1,"",COUNTIFS($O$112:$O$1378,"&gt;40",#REF!,#REF!)),"")</f>
        <v>#REF!</v>
      </c>
    </row>
    <row r="766" customFormat="false" ht="15.7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1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1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1" t="e">
        <f aca="false">IF(#REF!&lt;&gt;#REF!,COUNTIFS($K$112:$K$1378,$K$112,#REF!,#REF!),"")</f>
        <v>#REF!</v>
      </c>
      <c r="S766" s="1" t="e">
        <f aca="false">IF(AND(#REF!&lt;&gt;#REF!,#REF!=#REF!,M766="positive",M767="negative"),1,"")</f>
        <v>#REF!</v>
      </c>
      <c r="T766" s="1" t="e">
        <f aca="false">IF(AND(#REF!=#REF!,K:K="stroke",M:M="positive",S766&lt;&gt;"1"),1,"")</f>
        <v>#REF!</v>
      </c>
      <c r="U766" s="1" t="e">
        <f aca="false">IF((AND(R766&lt;&gt;"",W766&lt;&gt;1,K:K="stroke",M:M="negative",#REF!=#REF!)),IF(W766&lt;&gt;0,"",1),"")</f>
        <v>#REF!</v>
      </c>
      <c r="V766" s="1" t="e">
        <f aca="false">IF(R766="","",(SUM(S766:U766)+W766))</f>
        <v>#REF!</v>
      </c>
      <c r="W766" s="1" t="e">
        <f aca="false">IF(#REF!&lt;&gt;#REF!,COUNTIFS($K$112:$K$1378,"up",#REF!,#REF!),"")</f>
        <v>#REF!</v>
      </c>
      <c r="X766" s="1" t="e">
        <f aca="false">IF(#REF!&lt;&gt;#REF!,COUNTIFS($K$112:$K$1378,"SRS",#REF!,#REF!),"")</f>
        <v>#REF!</v>
      </c>
      <c r="Y766" s="1" t="e">
        <f aca="false">IF(R766&lt;&gt;"",IF(R766=1,"",COUNTIFS($O$112:$O$1378,"&gt;40",#REF!,#REF!)),"")</f>
        <v>#REF!</v>
      </c>
    </row>
    <row r="767" customFormat="false" ht="15.7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1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1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1" t="e">
        <f aca="false">IF(#REF!&lt;&gt;#REF!,COUNTIFS($K$112:$K$1378,$K$112,#REF!,#REF!),"")</f>
        <v>#REF!</v>
      </c>
      <c r="S767" s="1" t="e">
        <f aca="false">IF(AND(#REF!&lt;&gt;#REF!,#REF!=#REF!,M767="positive",M768="negative"),1,"")</f>
        <v>#REF!</v>
      </c>
      <c r="T767" s="1" t="e">
        <f aca="false">IF(AND(#REF!=#REF!,K:K="stroke",M:M="positive",S767&lt;&gt;"1"),1,"")</f>
        <v>#REF!</v>
      </c>
      <c r="U767" s="1" t="e">
        <f aca="false">IF((AND(R767&lt;&gt;"",W767&lt;&gt;1,K:K="stroke",M:M="negative",#REF!=#REF!)),IF(W767&lt;&gt;0,"",1),"")</f>
        <v>#REF!</v>
      </c>
      <c r="V767" s="1" t="e">
        <f aca="false">IF(R767="","",(SUM(S767:U767)+W767))</f>
        <v>#REF!</v>
      </c>
      <c r="W767" s="1" t="e">
        <f aca="false">IF(#REF!&lt;&gt;#REF!,COUNTIFS($K$112:$K$1378,"up",#REF!,#REF!),"")</f>
        <v>#REF!</v>
      </c>
      <c r="X767" s="1" t="e">
        <f aca="false">IF(#REF!&lt;&gt;#REF!,COUNTIFS($K$112:$K$1378,"SRS",#REF!,#REF!),"")</f>
        <v>#REF!</v>
      </c>
      <c r="Y767" s="1" t="e">
        <f aca="false">IF(R767&lt;&gt;"",IF(R767=1,"",COUNTIFS($O$112:$O$1378,"&gt;40",#REF!,#REF!)),"")</f>
        <v>#REF!</v>
      </c>
    </row>
    <row r="768" customFormat="false" ht="15.7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1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1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1" t="e">
        <f aca="false">IF(#REF!&lt;&gt;#REF!,COUNTIFS($K$112:$K$1378,$K$112,#REF!,#REF!),"")</f>
        <v>#REF!</v>
      </c>
      <c r="S768" s="1" t="e">
        <f aca="false">IF(AND(#REF!&lt;&gt;#REF!,#REF!=#REF!,M768="positive",M769="negative"),1,"")</f>
        <v>#REF!</v>
      </c>
      <c r="T768" s="1" t="e">
        <f aca="false">IF(AND(#REF!=#REF!,K:K="stroke",M:M="positive",S768&lt;&gt;"1"),1,"")</f>
        <v>#REF!</v>
      </c>
      <c r="U768" s="1" t="e">
        <f aca="false">IF((AND(R768&lt;&gt;"",W768&lt;&gt;1,K:K="stroke",M:M="negative",#REF!=#REF!)),IF(W768&lt;&gt;0,"",1),"")</f>
        <v>#REF!</v>
      </c>
      <c r="V768" s="1" t="e">
        <f aca="false">IF(R768="","",(SUM(S768:U768)+W768))</f>
        <v>#REF!</v>
      </c>
      <c r="W768" s="1" t="e">
        <f aca="false">IF(#REF!&lt;&gt;#REF!,COUNTIFS($K$112:$K$1378,"up",#REF!,#REF!),"")</f>
        <v>#REF!</v>
      </c>
      <c r="X768" s="1" t="e">
        <f aca="false">IF(#REF!&lt;&gt;#REF!,COUNTIFS($K$112:$K$1378,"SRS",#REF!,#REF!),"")</f>
        <v>#REF!</v>
      </c>
      <c r="Y768" s="1" t="e">
        <f aca="false">IF(R768&lt;&gt;"",IF(R768=1,"",COUNTIFS($O$112:$O$1378,"&gt;40",#REF!,#REF!)),"")</f>
        <v>#REF!</v>
      </c>
    </row>
    <row r="769" customFormat="false" ht="15.7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.7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71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.7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1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1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1" t="e">
        <f aca="false">IF(#REF!&lt;&gt;#REF!,COUNTIFS($K$112:$K$1378,$K$112,#REF!,#REF!),"")</f>
        <v>#REF!</v>
      </c>
      <c r="S771" s="1" t="e">
        <f aca="false">IF(AND(#REF!&lt;&gt;#REF!,#REF!=#REF!,M771="positive",M772="negative"),1,"")</f>
        <v>#REF!</v>
      </c>
      <c r="T771" s="1" t="e">
        <f aca="false">IF(AND(#REF!=#REF!,K:K="stroke",M:M="positive",S771&lt;&gt;"1"),1,"")</f>
        <v>#REF!</v>
      </c>
      <c r="U771" s="1" t="e">
        <f aca="false">IF((AND(R771&lt;&gt;"",W771&lt;&gt;1,K:K="stroke",M:M="negative",#REF!=#REF!)),IF(W771&lt;&gt;0,"",1),"")</f>
        <v>#REF!</v>
      </c>
      <c r="V771" s="1" t="e">
        <f aca="false">IF(R771="","",(SUM(S771:U771)+W771))</f>
        <v>#REF!</v>
      </c>
      <c r="W771" s="1" t="e">
        <f aca="false">IF(#REF!&lt;&gt;#REF!,COUNTIFS($K$112:$K$1378,"up",#REF!,#REF!),"")</f>
        <v>#REF!</v>
      </c>
      <c r="X771" s="1" t="e">
        <f aca="false">IF(#REF!&lt;&gt;#REF!,COUNTIFS($K$112:$K$1378,"SRS",#REF!,#REF!),"")</f>
        <v>#REF!</v>
      </c>
      <c r="Y771" s="1" t="e">
        <f aca="false">IF(R771&lt;&gt;"",IF(R771=1,"",COUNTIFS($O$112:$O$1378,"&gt;40",#REF!,#REF!)),"")</f>
        <v>#REF!</v>
      </c>
      <c r="Z771" s="1" t="s">
        <v>69</v>
      </c>
    </row>
    <row r="772" customFormat="false" ht="15.7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17" t="s">
        <v>21</v>
      </c>
      <c r="L772" s="1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1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1" t="e">
        <f aca="false">IF(#REF!&lt;&gt;#REF!,COUNTIFS($K$112:$K$1378,$K$112,#REF!,#REF!),"")</f>
        <v>#REF!</v>
      </c>
      <c r="S772" s="1" t="e">
        <f aca="false">IF(AND(#REF!&lt;&gt;#REF!,#REF!=#REF!,M772="positive",M773="negative"),1,"")</f>
        <v>#REF!</v>
      </c>
      <c r="T772" s="1" t="e">
        <f aca="false">IF(AND(#REF!=#REF!,K:K="stroke",M:M="positive",S772&lt;&gt;"1"),1,"")</f>
        <v>#REF!</v>
      </c>
      <c r="U772" s="1" t="e">
        <f aca="false">IF((AND(R772&lt;&gt;"",W772&lt;&gt;1,K:K="stroke",M:M="negative",#REF!=#REF!)),IF(W772&lt;&gt;0,"",1),"")</f>
        <v>#REF!</v>
      </c>
      <c r="V772" s="1" t="e">
        <f aca="false">IF(R772="","",(SUM(S772:U772)+W772))</f>
        <v>#REF!</v>
      </c>
      <c r="W772" s="1" t="e">
        <f aca="false">IF(#REF!&lt;&gt;#REF!,COUNTIFS($K$112:$K$1378,"up",#REF!,#REF!),"")</f>
        <v>#REF!</v>
      </c>
      <c r="X772" s="1" t="e">
        <f aca="false">IF(#REF!&lt;&gt;#REF!,COUNTIFS($K$112:$K$1378,"SRS",#REF!,#REF!),"")</f>
        <v>#REF!</v>
      </c>
      <c r="Y772" s="1" t="e">
        <f aca="false">IF(R772&lt;&gt;"",IF(R772=1,"",COUNTIFS($O$112:$O$1378,"&gt;40",#REF!,#REF!)),"")</f>
        <v>#REF!</v>
      </c>
    </row>
    <row r="773" s="5" customFormat="true" ht="15.7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17" t="s">
        <v>21</v>
      </c>
      <c r="L773" s="1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1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1" t="e">
        <f aca="false">IF(#REF!&lt;&gt;#REF!,COUNTIFS($K$112:$K$1378,$K$112,#REF!,#REF!),"")</f>
        <v>#REF!</v>
      </c>
      <c r="S773" s="1" t="e">
        <f aca="false">IF(AND(#REF!&lt;&gt;#REF!,#REF!=#REF!,M773="positive",M774="negative"),1,"")</f>
        <v>#REF!</v>
      </c>
      <c r="T773" s="1" t="e">
        <f aca="false">IF(AND(#REF!=#REF!,K:K="stroke",M:M="positive",S773&lt;&gt;"1"),1,"")</f>
        <v>#REF!</v>
      </c>
      <c r="U773" s="1" t="e">
        <f aca="false">IF((AND(R773&lt;&gt;"",W773&lt;&gt;1,K:K="stroke",M:M="negative",#REF!=#REF!)),IF(W773&lt;&gt;0,"",1),"")</f>
        <v>#REF!</v>
      </c>
      <c r="V773" s="1" t="e">
        <f aca="false">IF(R773="","",(SUM(S773:U773)+W773))</f>
        <v>#REF!</v>
      </c>
      <c r="W773" s="1" t="e">
        <f aca="false">IF(#REF!&lt;&gt;#REF!,COUNTIFS($K$112:$K$1378,"up",#REF!,#REF!),"")</f>
        <v>#REF!</v>
      </c>
      <c r="X773" s="1" t="e">
        <f aca="false">IF(#REF!&lt;&gt;#REF!,COUNTIFS($K$112:$K$1378,"SRS",#REF!,#REF!),"")</f>
        <v>#REF!</v>
      </c>
      <c r="Y773" s="1" t="e">
        <f aca="false">IF(R773&lt;&gt;"",IF(R773=1,"",COUNTIFS($O$112:$O$1378,"&gt;40",#REF!,#REF!)),"")</f>
        <v>#REF!</v>
      </c>
      <c r="Z773" s="12" t="s">
        <v>70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.7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17" t="s">
        <v>21</v>
      </c>
      <c r="L774" s="1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1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1" t="e">
        <f aca="false">IF(#REF!&lt;&gt;#REF!,COUNTIFS($K$112:$K$1378,$K$112,#REF!,#REF!),"")</f>
        <v>#REF!</v>
      </c>
      <c r="S774" s="1" t="e">
        <f aca="false">IF(AND(#REF!&lt;&gt;#REF!,#REF!=#REF!,M774="positive",M775="negative"),1,"")</f>
        <v>#REF!</v>
      </c>
      <c r="T774" s="1" t="e">
        <f aca="false">IF(AND(#REF!=#REF!,K:K="stroke",M:M="positive",S774&lt;&gt;"1"),1,"")</f>
        <v>#REF!</v>
      </c>
      <c r="U774" s="1" t="e">
        <f aca="false">IF((AND(R774&lt;&gt;"",W774&lt;&gt;1,K:K="stroke",M:M="negative",#REF!=#REF!)),IF(W774&lt;&gt;0,"",1),"")</f>
        <v>#REF!</v>
      </c>
      <c r="V774" s="1" t="e">
        <f aca="false">IF(R774="","",(SUM(S774:U774)+W774))</f>
        <v>#REF!</v>
      </c>
      <c r="W774" s="1" t="e">
        <f aca="false">IF(#REF!&lt;&gt;#REF!,COUNTIFS($K$112:$K$1378,"up",#REF!,#REF!),"")</f>
        <v>#REF!</v>
      </c>
      <c r="X774" s="1" t="e">
        <f aca="false">IF(#REF!&lt;&gt;#REF!,COUNTIFS($K$112:$K$1378,"SRS",#REF!,#REF!),"")</f>
        <v>#REF!</v>
      </c>
      <c r="Y774" s="1" t="e">
        <f aca="false">IF(R774&lt;&gt;"",IF(R774=1,"",COUNTIFS($O$112:$O$1378,"&gt;40",#REF!,#REF!)),"")</f>
        <v>#REF!</v>
      </c>
      <c r="Z774" s="1" t="s">
        <v>72</v>
      </c>
    </row>
    <row r="775" customFormat="false" ht="15.7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17" t="s">
        <v>21</v>
      </c>
      <c r="L775" s="1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1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1" t="e">
        <f aca="false">IF(#REF!&lt;&gt;#REF!,COUNTIFS($K$112:$K$1378,$K$112,#REF!,#REF!),"")</f>
        <v>#REF!</v>
      </c>
      <c r="S775" s="1" t="e">
        <f aca="false">IF(AND(#REF!&lt;&gt;#REF!,#REF!=#REF!,M775="positive",M776="negative"),1,"")</f>
        <v>#REF!</v>
      </c>
      <c r="T775" s="1" t="e">
        <f aca="false">IF(AND(#REF!=#REF!,K:K="stroke",M:M="positive",S775&lt;&gt;"1"),1,"")</f>
        <v>#REF!</v>
      </c>
      <c r="U775" s="1" t="e">
        <f aca="false">IF((AND(R775&lt;&gt;"",W775&lt;&gt;1,K:K="stroke",M:M="negative",#REF!=#REF!)),IF(W775&lt;&gt;0,"",1),"")</f>
        <v>#REF!</v>
      </c>
      <c r="V775" s="1" t="e">
        <f aca="false">IF(R775="","",(SUM(S775:U775)+W775))</f>
        <v>#REF!</v>
      </c>
      <c r="W775" s="1" t="e">
        <f aca="false">IF(#REF!&lt;&gt;#REF!,COUNTIFS($K$112:$K$1378,"up",#REF!,#REF!),"")</f>
        <v>#REF!</v>
      </c>
      <c r="X775" s="1" t="e">
        <f aca="false">IF(#REF!&lt;&gt;#REF!,COUNTIFS($K$112:$K$1378,"SRS",#REF!,#REF!),"")</f>
        <v>#REF!</v>
      </c>
      <c r="Y775" s="1" t="e">
        <f aca="false">IF(R775&lt;&gt;"",IF(R775=1,"",COUNTIFS($O$112:$O$1378,"&gt;40",#REF!,#REF!)),"")</f>
        <v>#REF!</v>
      </c>
    </row>
    <row r="776" customFormat="false" ht="15.7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17" t="s">
        <v>21</v>
      </c>
      <c r="L776" s="1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1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1" t="e">
        <f aca="false">IF(#REF!&lt;&gt;#REF!,COUNTIFS($K$112:$K$1378,$K$112,#REF!,#REF!),"")</f>
        <v>#REF!</v>
      </c>
      <c r="S776" s="1" t="e">
        <f aca="false">IF(AND(#REF!&lt;&gt;#REF!,#REF!=#REF!,M776="positive",M777="negative"),1,"")</f>
        <v>#REF!</v>
      </c>
      <c r="T776" s="1" t="e">
        <f aca="false">IF(AND(#REF!=#REF!,K:K="stroke",M:M="positive",S776&lt;&gt;"1"),1,"")</f>
        <v>#REF!</v>
      </c>
      <c r="U776" s="1" t="e">
        <f aca="false">IF((AND(R776&lt;&gt;"",W776&lt;&gt;1,K:K="stroke",M:M="negative",#REF!=#REF!)),IF(W776&lt;&gt;0,"",1),"")</f>
        <v>#REF!</v>
      </c>
      <c r="V776" s="1" t="e">
        <f aca="false">IF(R776="","",(SUM(S776:U776)+W776))</f>
        <v>#REF!</v>
      </c>
      <c r="W776" s="1" t="e">
        <f aca="false">IF(#REF!&lt;&gt;#REF!,COUNTIFS($K$112:$K$1378,"up",#REF!,#REF!),"")</f>
        <v>#REF!</v>
      </c>
      <c r="X776" s="1" t="e">
        <f aca="false">IF(#REF!&lt;&gt;#REF!,COUNTIFS($K$112:$K$1378,"SRS",#REF!,#REF!),"")</f>
        <v>#REF!</v>
      </c>
      <c r="Y776" s="1" t="e">
        <f aca="false">IF(R776&lt;&gt;"",IF(R776=1,"",COUNTIFS($O$112:$O$1378,"&gt;40",#REF!,#REF!)),"")</f>
        <v>#REF!</v>
      </c>
    </row>
    <row r="777" s="5" customFormat="true" ht="15.7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17" t="s">
        <v>21</v>
      </c>
      <c r="L777" s="1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1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1" t="e">
        <f aca="false">IF(#REF!&lt;&gt;#REF!,COUNTIFS($K$112:$K$1378,$K$112,#REF!,#REF!),"")</f>
        <v>#REF!</v>
      </c>
      <c r="S777" s="1" t="e">
        <f aca="false">IF(AND(#REF!&lt;&gt;#REF!,#REF!=#REF!,M777="positive",M778="negative"),1,"")</f>
        <v>#REF!</v>
      </c>
      <c r="T777" s="1" t="e">
        <f aca="false">IF(AND(#REF!=#REF!,K:K="stroke",M:M="positive",S777&lt;&gt;"1"),1,"")</f>
        <v>#REF!</v>
      </c>
      <c r="U777" s="1" t="e">
        <f aca="false">IF((AND(R777&lt;&gt;"",W777&lt;&gt;1,K:K="stroke",M:M="negative",#REF!=#REF!)),IF(W777&lt;&gt;0,"",1),"")</f>
        <v>#REF!</v>
      </c>
      <c r="V777" s="1" t="e">
        <f aca="false">IF(R777="","",(SUM(S777:U777)+W777))</f>
        <v>#REF!</v>
      </c>
      <c r="W777" s="1" t="e">
        <f aca="false">IF(#REF!&lt;&gt;#REF!,COUNTIFS($K$112:$K$1378,"up",#REF!,#REF!),"")</f>
        <v>#REF!</v>
      </c>
      <c r="X777" s="1" t="e">
        <f aca="false">IF(#REF!&lt;&gt;#REF!,COUNTIFS($K$112:$K$1378,"SRS",#REF!,#REF!),"")</f>
        <v>#REF!</v>
      </c>
      <c r="Y777" s="1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1" customFormat="true" ht="15.7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17" t="s">
        <v>21</v>
      </c>
      <c r="L778" s="1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1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1" t="e">
        <f aca="false">IF(#REF!&lt;&gt;#REF!,COUNTIFS($K$112:$K$1378,$K$112,#REF!,#REF!),"")</f>
        <v>#REF!</v>
      </c>
      <c r="S778" s="1" t="e">
        <f aca="false">IF(AND(#REF!&lt;&gt;#REF!,#REF!=#REF!,M778="positive",M779="negative"),1,"")</f>
        <v>#REF!</v>
      </c>
      <c r="T778" s="1" t="e">
        <f aca="false">IF(AND(#REF!=#REF!,K:K="stroke",M:M="positive",S778&lt;&gt;"1"),1,"")</f>
        <v>#REF!</v>
      </c>
      <c r="U778" s="1" t="e">
        <f aca="false">IF((AND(R778&lt;&gt;"",W778&lt;&gt;1,K:K="stroke",M:M="negative",#REF!=#REF!)),IF(W778&lt;&gt;0,"",1),"")</f>
        <v>#REF!</v>
      </c>
      <c r="V778" s="1" t="e">
        <f aca="false">IF(R778="","",(SUM(S778:U778)+W778))</f>
        <v>#REF!</v>
      </c>
      <c r="W778" s="1" t="e">
        <f aca="false">IF(#REF!&lt;&gt;#REF!,COUNTIFS($K$112:$K$1378,"up",#REF!,#REF!),"")</f>
        <v>#REF!</v>
      </c>
      <c r="X778" s="1" t="e">
        <f aca="false">IF(#REF!&lt;&gt;#REF!,COUNTIFS($K$112:$K$1378,"SRS",#REF!,#REF!),"")</f>
        <v>#REF!</v>
      </c>
      <c r="Y778" s="1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.7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17" t="s">
        <v>21</v>
      </c>
      <c r="L779" s="1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1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1" t="e">
        <f aca="false">IF(#REF!&lt;&gt;#REF!,COUNTIFS($K$112:$K$1378,$K$112,#REF!,#REF!),"")</f>
        <v>#REF!</v>
      </c>
      <c r="S779" s="1" t="e">
        <f aca="false">IF(AND(#REF!&lt;&gt;#REF!,#REF!=#REF!,M779="positive",M780="negative"),1,"")</f>
        <v>#REF!</v>
      </c>
      <c r="T779" s="1" t="e">
        <f aca="false">IF(AND(#REF!=#REF!,K:K="stroke",M:M="positive",S779&lt;&gt;"1"),1,"")</f>
        <v>#REF!</v>
      </c>
      <c r="U779" s="1" t="e">
        <f aca="false">IF((AND(R779&lt;&gt;"",W779&lt;&gt;1,K:K="stroke",M:M="negative",#REF!=#REF!)),IF(W779&lt;&gt;0,"",1),"")</f>
        <v>#REF!</v>
      </c>
      <c r="V779" s="1" t="e">
        <f aca="false">IF(R779="","",(SUM(S779:U779)+W779))</f>
        <v>#REF!</v>
      </c>
      <c r="W779" s="1" t="e">
        <f aca="false">IF(#REF!&lt;&gt;#REF!,COUNTIFS($K$112:$K$1378,"up",#REF!,#REF!),"")</f>
        <v>#REF!</v>
      </c>
      <c r="X779" s="1" t="e">
        <f aca="false">IF(#REF!&lt;&gt;#REF!,COUNTIFS($K$112:$K$1378,"SRS",#REF!,#REF!),"")</f>
        <v>#REF!</v>
      </c>
      <c r="Y779" s="1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.7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17" t="s">
        <v>21</v>
      </c>
      <c r="L780" s="1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1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1" t="e">
        <f aca="false">IF(#REF!&lt;&gt;#REF!,COUNTIFS($K$112:$K$1378,$K$112,#REF!,#REF!),"")</f>
        <v>#REF!</v>
      </c>
      <c r="S780" s="1" t="e">
        <f aca="false">IF(AND(#REF!&lt;&gt;#REF!,#REF!=#REF!,M780="positive",M781="negative"),1,"")</f>
        <v>#REF!</v>
      </c>
      <c r="T780" s="1" t="e">
        <f aca="false">IF(AND(#REF!=#REF!,K:K="stroke",M:M="positive",S780&lt;&gt;"1"),1,"")</f>
        <v>#REF!</v>
      </c>
      <c r="U780" s="1" t="e">
        <f aca="false">IF((AND(R780&lt;&gt;"",W780&lt;&gt;1,K:K="stroke",M:M="negative",#REF!=#REF!)),IF(W780&lt;&gt;0,"",1),"")</f>
        <v>#REF!</v>
      </c>
      <c r="V780" s="1" t="e">
        <f aca="false">IF(R780="","",(SUM(S780:U780)+W780))</f>
        <v>#REF!</v>
      </c>
      <c r="W780" s="1" t="e">
        <f aca="false">IF(#REF!&lt;&gt;#REF!,COUNTIFS($K$112:$K$1378,"up",#REF!,#REF!),"")</f>
        <v>#REF!</v>
      </c>
      <c r="X780" s="1" t="e">
        <f aca="false">IF(#REF!&lt;&gt;#REF!,COUNTIFS($K$112:$K$1378,"SRS",#REF!,#REF!),"")</f>
        <v>#REF!</v>
      </c>
      <c r="Y780" s="1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.7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17" t="s">
        <v>21</v>
      </c>
      <c r="L781" s="1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1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1" t="e">
        <f aca="false">IF(#REF!&lt;&gt;#REF!,COUNTIFS($K$112:$K$1378,$K$112,#REF!,#REF!),"")</f>
        <v>#REF!</v>
      </c>
      <c r="S781" s="1" t="e">
        <f aca="false">IF(AND(#REF!&lt;&gt;#REF!,#REF!=#REF!,M781="positive",M782="negative"),1,"")</f>
        <v>#REF!</v>
      </c>
      <c r="T781" s="1" t="e">
        <f aca="false">IF(AND(#REF!=#REF!,K:K="stroke",M:M="positive",S781&lt;&gt;"1"),1,"")</f>
        <v>#REF!</v>
      </c>
      <c r="U781" s="1" t="e">
        <f aca="false">IF((AND(R781&lt;&gt;"",W781&lt;&gt;1,K:K="stroke",M:M="negative",#REF!=#REF!)),IF(W781&lt;&gt;0,"",1),"")</f>
        <v>#REF!</v>
      </c>
      <c r="V781" s="1" t="e">
        <f aca="false">IF(R781="","",(SUM(S781:U781)+W781))</f>
        <v>#REF!</v>
      </c>
      <c r="W781" s="1" t="e">
        <f aca="false">IF(#REF!&lt;&gt;#REF!,COUNTIFS($K$112:$K$1378,"up",#REF!,#REF!),"")</f>
        <v>#REF!</v>
      </c>
      <c r="X781" s="1" t="e">
        <f aca="false">IF(#REF!&lt;&gt;#REF!,COUNTIFS($K$112:$K$1378,"SRS",#REF!,#REF!),"")</f>
        <v>#REF!</v>
      </c>
      <c r="Y781" s="1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.7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17" t="s">
        <v>21</v>
      </c>
      <c r="L782" s="1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1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1" t="e">
        <f aca="false">IF(#REF!&lt;&gt;#REF!,COUNTIFS($K$112:$K$1378,$K$112,#REF!,#REF!),"")</f>
        <v>#REF!</v>
      </c>
      <c r="S782" s="1" t="e">
        <f aca="false">IF(AND(#REF!&lt;&gt;#REF!,#REF!=#REF!,M782="positive",M783="negative"),1,"")</f>
        <v>#REF!</v>
      </c>
      <c r="T782" s="1" t="e">
        <f aca="false">IF(AND(#REF!=#REF!,K:K="stroke",M:M="positive",S782&lt;&gt;"1"),1,"")</f>
        <v>#REF!</v>
      </c>
      <c r="U782" s="1" t="e">
        <f aca="false">IF((AND(R782&lt;&gt;"",W782&lt;&gt;1,K:K="stroke",M:M="negative",#REF!=#REF!)),IF(W782&lt;&gt;0,"",1),"")</f>
        <v>#REF!</v>
      </c>
      <c r="V782" s="1" t="e">
        <f aca="false">IF(R782="","",(SUM(S782:U782)+W782))</f>
        <v>#REF!</v>
      </c>
      <c r="W782" s="1" t="e">
        <f aca="false">IF(#REF!&lt;&gt;#REF!,COUNTIFS($K$112:$K$1378,"up",#REF!,#REF!),"")</f>
        <v>#REF!</v>
      </c>
      <c r="X782" s="1" t="e">
        <f aca="false">IF(#REF!&lt;&gt;#REF!,COUNTIFS($K$112:$K$1378,"SRS",#REF!,#REF!),"")</f>
        <v>#REF!</v>
      </c>
      <c r="Y782" s="1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1" customFormat="true" ht="15.7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17" t="s">
        <v>21</v>
      </c>
      <c r="L783" s="1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1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1" t="e">
        <f aca="false">IF(#REF!&lt;&gt;#REF!,COUNTIFS($K$112:$K$1378,$K$112,#REF!,#REF!),"")</f>
        <v>#REF!</v>
      </c>
      <c r="S783" s="1" t="e">
        <f aca="false">IF(AND(#REF!&lt;&gt;#REF!,#REF!=#REF!,M783="positive",M784="negative"),1,"")</f>
        <v>#REF!</v>
      </c>
      <c r="T783" s="1" t="e">
        <f aca="false">IF(AND(#REF!=#REF!,K:K="stroke",M:M="positive",S783&lt;&gt;"1"),1,"")</f>
        <v>#REF!</v>
      </c>
      <c r="U783" s="1" t="e">
        <f aca="false">IF((AND(R783&lt;&gt;"",W783&lt;&gt;1,K:K="stroke",M:M="negative",#REF!=#REF!)),IF(W783&lt;&gt;0,"",1),"")</f>
        <v>#REF!</v>
      </c>
      <c r="V783" s="1" t="e">
        <f aca="false">IF(R783="","",(SUM(S783:U783)+W783))</f>
        <v>#REF!</v>
      </c>
      <c r="W783" s="1" t="e">
        <f aca="false">IF(#REF!&lt;&gt;#REF!,COUNTIFS($K$112:$K$1378,"up",#REF!,#REF!),"")</f>
        <v>#REF!</v>
      </c>
      <c r="X783" s="1" t="e">
        <f aca="false">IF(#REF!&lt;&gt;#REF!,COUNTIFS($K$112:$K$1378,"SRS",#REF!,#REF!),"")</f>
        <v>#REF!</v>
      </c>
      <c r="Y783" s="1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.7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17" t="s">
        <v>21</v>
      </c>
      <c r="L784" s="1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1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1" t="e">
        <f aca="false">IF(#REF!&lt;&gt;#REF!,COUNTIFS($K$112:$K$1378,$K$112,#REF!,#REF!),"")</f>
        <v>#REF!</v>
      </c>
      <c r="S784" s="1" t="e">
        <f aca="false">IF(AND(#REF!&lt;&gt;#REF!,#REF!=#REF!,M784="positive",M785="negative"),1,"")</f>
        <v>#REF!</v>
      </c>
      <c r="T784" s="1" t="e">
        <f aca="false">IF(AND(#REF!=#REF!,K:K="stroke",M:M="positive",S784&lt;&gt;"1"),1,"")</f>
        <v>#REF!</v>
      </c>
      <c r="U784" s="1" t="e">
        <f aca="false">IF((AND(R784&lt;&gt;"",W784&lt;&gt;1,K:K="stroke",M:M="negative",#REF!=#REF!)),IF(W784&lt;&gt;0,"",1),"")</f>
        <v>#REF!</v>
      </c>
      <c r="V784" s="1" t="e">
        <f aca="false">IF(R784="","",(SUM(S784:U784)+W784))</f>
        <v>#REF!</v>
      </c>
      <c r="W784" s="1" t="e">
        <f aca="false">IF(#REF!&lt;&gt;#REF!,COUNTIFS($K$112:$K$1378,"up",#REF!,#REF!),"")</f>
        <v>#REF!</v>
      </c>
      <c r="X784" s="1" t="e">
        <f aca="false">IF(#REF!&lt;&gt;#REF!,COUNTIFS($K$112:$K$1378,"SRS",#REF!,#REF!),"")</f>
        <v>#REF!</v>
      </c>
      <c r="Y784" s="1" t="e">
        <f aca="false">IF(R784&lt;&gt;"",IF(R784=1,"",COUNTIFS($O$112:$O$1378,"&gt;40",#REF!,#REF!)),"")</f>
        <v>#REF!</v>
      </c>
    </row>
    <row r="785" customFormat="false" ht="15.7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17" t="s">
        <v>21</v>
      </c>
      <c r="L785" s="1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1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1" t="e">
        <f aca="false">IF(#REF!&lt;&gt;#REF!,COUNTIFS($K$112:$K$1378,$K$112,#REF!,#REF!),"")</f>
        <v>#REF!</v>
      </c>
      <c r="S785" s="1" t="e">
        <f aca="false">IF(AND(#REF!&lt;&gt;#REF!,#REF!=#REF!,M785="positive",M786="negative"),1,"")</f>
        <v>#REF!</v>
      </c>
      <c r="T785" s="1" t="e">
        <f aca="false">IF(AND(#REF!=#REF!,K:K="stroke",M:M="positive",S785&lt;&gt;"1"),1,"")</f>
        <v>#REF!</v>
      </c>
      <c r="U785" s="1" t="e">
        <f aca="false">IF((AND(R785&lt;&gt;"",W785&lt;&gt;1,K:K="stroke",M:M="negative",#REF!=#REF!)),IF(W785&lt;&gt;0,"",1),"")</f>
        <v>#REF!</v>
      </c>
      <c r="V785" s="1" t="e">
        <f aca="false">IF(R785="","",(SUM(S785:U785)+W785))</f>
        <v>#REF!</v>
      </c>
      <c r="W785" s="1" t="e">
        <f aca="false">IF(#REF!&lt;&gt;#REF!,COUNTIFS($K$112:$K$1378,"up",#REF!,#REF!),"")</f>
        <v>#REF!</v>
      </c>
      <c r="X785" s="1" t="e">
        <f aca="false">IF(#REF!&lt;&gt;#REF!,COUNTIFS($K$112:$K$1378,"SRS",#REF!,#REF!),"")</f>
        <v>#REF!</v>
      </c>
      <c r="Y785" s="1" t="e">
        <f aca="false">IF(R785&lt;&gt;"",IF(R785=1,"",COUNTIFS($O$112:$O$1378,"&gt;40",#REF!,#REF!)),"")</f>
        <v>#REF!</v>
      </c>
    </row>
    <row r="786" customFormat="false" ht="15.7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17" t="s">
        <v>21</v>
      </c>
      <c r="L786" s="1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1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1" t="e">
        <f aca="false">IF(#REF!&lt;&gt;#REF!,COUNTIFS($K$112:$K$1378,$K$112,#REF!,#REF!),"")</f>
        <v>#REF!</v>
      </c>
      <c r="S786" s="1" t="e">
        <f aca="false">IF(AND(#REF!&lt;&gt;#REF!,#REF!=#REF!,M786="positive",M787="negative"),1,"")</f>
        <v>#REF!</v>
      </c>
      <c r="T786" s="1" t="e">
        <f aca="false">IF(AND(#REF!=#REF!,K:K="stroke",M:M="positive",S786&lt;&gt;"1"),1,"")</f>
        <v>#REF!</v>
      </c>
      <c r="U786" s="1" t="e">
        <f aca="false">IF((AND(R786&lt;&gt;"",W786&lt;&gt;1,K:K="stroke",M:M="negative",#REF!=#REF!)),IF(W786&lt;&gt;0,"",1),"")</f>
        <v>#REF!</v>
      </c>
      <c r="V786" s="1" t="e">
        <f aca="false">IF(R786="","",(SUM(S786:U786)+W786))</f>
        <v>#REF!</v>
      </c>
      <c r="W786" s="1" t="e">
        <f aca="false">IF(#REF!&lt;&gt;#REF!,COUNTIFS($K$112:$K$1378,"up",#REF!,#REF!),"")</f>
        <v>#REF!</v>
      </c>
      <c r="X786" s="1" t="e">
        <f aca="false">IF(#REF!&lt;&gt;#REF!,COUNTIFS($K$112:$K$1378,"SRS",#REF!,#REF!),"")</f>
        <v>#REF!</v>
      </c>
      <c r="Y786" s="1" t="e">
        <f aca="false">IF(R786&lt;&gt;"",IF(R786=1,"",COUNTIFS($O$112:$O$1378,"&gt;40",#REF!,#REF!)),"")</f>
        <v>#REF!</v>
      </c>
    </row>
    <row r="787" s="5" customFormat="true" ht="15.7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17" t="s">
        <v>21</v>
      </c>
      <c r="L787" s="1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1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1" t="e">
        <f aca="false">IF(#REF!&lt;&gt;#REF!,COUNTIFS($K$112:$K$1378,$K$112,#REF!,#REF!),"")</f>
        <v>#REF!</v>
      </c>
      <c r="S787" s="1" t="e">
        <f aca="false">IF(AND(#REF!&lt;&gt;#REF!,#REF!=#REF!,M787="positive",M788="negative"),1,"")</f>
        <v>#REF!</v>
      </c>
      <c r="T787" s="1" t="e">
        <f aca="false">IF(AND(#REF!=#REF!,K:K="stroke",M:M="positive",S787&lt;&gt;"1"),1,"")</f>
        <v>#REF!</v>
      </c>
      <c r="U787" s="1" t="e">
        <f aca="false">IF((AND(R787&lt;&gt;"",W787&lt;&gt;1,K:K="stroke",M:M="negative",#REF!=#REF!)),IF(W787&lt;&gt;0,"",1),"")</f>
        <v>#REF!</v>
      </c>
      <c r="V787" s="1" t="e">
        <f aca="false">IF(R787="","",(SUM(S787:U787)+W787))</f>
        <v>#REF!</v>
      </c>
      <c r="W787" s="1" t="e">
        <f aca="false">IF(#REF!&lt;&gt;#REF!,COUNTIFS($K$112:$K$1378,"up",#REF!,#REF!),"")</f>
        <v>#REF!</v>
      </c>
      <c r="X787" s="1" t="e">
        <f aca="false">IF(#REF!&lt;&gt;#REF!,COUNTIFS($K$112:$K$1378,"SRS",#REF!,#REF!),"")</f>
        <v>#REF!</v>
      </c>
      <c r="Y787" s="1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.7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17" t="s">
        <v>21</v>
      </c>
      <c r="L788" s="1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1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1" t="e">
        <f aca="false">IF(#REF!&lt;&gt;#REF!,COUNTIFS($K$112:$K$1378,$K$112,#REF!,#REF!),"")</f>
        <v>#REF!</v>
      </c>
      <c r="S788" s="1" t="e">
        <f aca="false">IF(AND(#REF!&lt;&gt;#REF!,#REF!=#REF!,M788="positive",M789="negative"),1,"")</f>
        <v>#REF!</v>
      </c>
      <c r="T788" s="1" t="e">
        <f aca="false">IF(AND(#REF!=#REF!,K:K="stroke",M:M="positive",S788&lt;&gt;"1"),1,"")</f>
        <v>#REF!</v>
      </c>
      <c r="U788" s="1" t="e">
        <f aca="false">IF((AND(R788&lt;&gt;"",W788&lt;&gt;1,K:K="stroke",M:M="negative",#REF!=#REF!)),IF(W788&lt;&gt;0,"",1),"")</f>
        <v>#REF!</v>
      </c>
      <c r="V788" s="1" t="e">
        <f aca="false">IF(R788="","",(SUM(S788:U788)+W788))</f>
        <v>#REF!</v>
      </c>
      <c r="W788" s="1" t="e">
        <f aca="false">IF(#REF!&lt;&gt;#REF!,COUNTIFS($K$112:$K$1378,"up",#REF!,#REF!),"")</f>
        <v>#REF!</v>
      </c>
      <c r="X788" s="1" t="e">
        <f aca="false">IF(#REF!&lt;&gt;#REF!,COUNTIFS($K$112:$K$1378,"SRS",#REF!,#REF!),"")</f>
        <v>#REF!</v>
      </c>
      <c r="Y788" s="1" t="e">
        <f aca="false">IF(R788&lt;&gt;"",IF(R788=1,"",COUNTIFS($O$112:$O$1378,"&gt;40",#REF!,#REF!)),"")</f>
        <v>#REF!</v>
      </c>
    </row>
    <row r="789" customFormat="false" ht="15.7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17" t="s">
        <v>21</v>
      </c>
      <c r="L789" s="1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1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1" t="e">
        <f aca="false">IF(#REF!&lt;&gt;#REF!,COUNTIFS($K$112:$K$1378,$K$112,#REF!,#REF!),"")</f>
        <v>#REF!</v>
      </c>
      <c r="S789" s="1" t="e">
        <f aca="false">IF(AND(#REF!&lt;&gt;#REF!,#REF!=#REF!,M789="positive",M790="negative"),1,"")</f>
        <v>#REF!</v>
      </c>
      <c r="T789" s="1" t="e">
        <f aca="false">IF(AND(#REF!=#REF!,K:K="stroke",M:M="positive",S789&lt;&gt;"1"),1,"")</f>
        <v>#REF!</v>
      </c>
      <c r="U789" s="1" t="e">
        <f aca="false">IF((AND(R789&lt;&gt;"",W789&lt;&gt;1,K:K="stroke",M:M="negative",#REF!=#REF!)),IF(W789&lt;&gt;0,"",1),"")</f>
        <v>#REF!</v>
      </c>
      <c r="V789" s="1" t="e">
        <f aca="false">IF(R789="","",(SUM(S789:U789)+W789))</f>
        <v>#REF!</v>
      </c>
      <c r="W789" s="1" t="e">
        <f aca="false">IF(#REF!&lt;&gt;#REF!,COUNTIFS($K$112:$K$1378,"up",#REF!,#REF!),"")</f>
        <v>#REF!</v>
      </c>
      <c r="X789" s="1" t="e">
        <f aca="false">IF(#REF!&lt;&gt;#REF!,COUNTIFS($K$112:$K$1378,"SRS",#REF!,#REF!),"")</f>
        <v>#REF!</v>
      </c>
      <c r="Y789" s="1" t="e">
        <f aca="false">IF(R789&lt;&gt;"",IF(R789=1,"",COUNTIFS($O$112:$O$1378,"&gt;40",#REF!,#REF!)),"")</f>
        <v>#REF!</v>
      </c>
    </row>
    <row r="790" customFormat="false" ht="15.7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17" t="s">
        <v>21</v>
      </c>
      <c r="L790" s="1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1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1" t="e">
        <f aca="false">IF(#REF!&lt;&gt;#REF!,COUNTIFS($K$112:$K$1378,$K$112,#REF!,#REF!),"")</f>
        <v>#REF!</v>
      </c>
      <c r="S790" s="1" t="e">
        <f aca="false">IF(AND(#REF!&lt;&gt;#REF!,#REF!=#REF!,M790="positive",M791="negative"),1,"")</f>
        <v>#REF!</v>
      </c>
      <c r="T790" s="1" t="e">
        <f aca="false">IF(AND(#REF!=#REF!,K:K="stroke",M:M="positive",S790&lt;&gt;"1"),1,"")</f>
        <v>#REF!</v>
      </c>
      <c r="U790" s="1" t="e">
        <f aca="false">IF((AND(R790&lt;&gt;"",W790&lt;&gt;1,K:K="stroke",M:M="negative",#REF!=#REF!)),IF(W790&lt;&gt;0,"",1),"")</f>
        <v>#REF!</v>
      </c>
      <c r="V790" s="1" t="e">
        <f aca="false">IF(R790="","",(SUM(S790:U790)+W790))</f>
        <v>#REF!</v>
      </c>
      <c r="W790" s="1" t="e">
        <f aca="false">IF(#REF!&lt;&gt;#REF!,COUNTIFS($K$112:$K$1378,"up",#REF!,#REF!),"")</f>
        <v>#REF!</v>
      </c>
      <c r="X790" s="1" t="e">
        <f aca="false">IF(#REF!&lt;&gt;#REF!,COUNTIFS($K$112:$K$1378,"SRS",#REF!,#REF!),"")</f>
        <v>#REF!</v>
      </c>
      <c r="Y790" s="1" t="e">
        <f aca="false">IF(R790&lt;&gt;"",IF(R790=1,"",COUNTIFS($O$112:$O$1378,"&gt;40",#REF!,#REF!)),"")</f>
        <v>#REF!</v>
      </c>
    </row>
    <row r="791" customFormat="false" ht="15.7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17" t="s">
        <v>21</v>
      </c>
      <c r="L791" s="1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1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1" t="e">
        <f aca="false">IF(#REF!&lt;&gt;#REF!,COUNTIFS($K$112:$K$1378,$K$112,#REF!,#REF!),"")</f>
        <v>#REF!</v>
      </c>
      <c r="S791" s="1" t="e">
        <f aca="false">IF(AND(#REF!&lt;&gt;#REF!,#REF!=#REF!,M791="positive",M792="negative"),1,"")</f>
        <v>#REF!</v>
      </c>
      <c r="T791" s="1" t="e">
        <f aca="false">IF(AND(#REF!=#REF!,K:K="stroke",M:M="positive",S791&lt;&gt;"1"),1,"")</f>
        <v>#REF!</v>
      </c>
      <c r="U791" s="1" t="e">
        <f aca="false">IF((AND(R791&lt;&gt;"",W791&lt;&gt;1,K:K="stroke",M:M="negative",#REF!=#REF!)),IF(W791&lt;&gt;0,"",1),"")</f>
        <v>#REF!</v>
      </c>
      <c r="V791" s="1" t="e">
        <f aca="false">IF(R791="","",(SUM(S791:U791)+W791))</f>
        <v>#REF!</v>
      </c>
      <c r="W791" s="1" t="e">
        <f aca="false">IF(#REF!&lt;&gt;#REF!,COUNTIFS($K$112:$K$1378,"up",#REF!,#REF!),"")</f>
        <v>#REF!</v>
      </c>
      <c r="X791" s="1" t="e">
        <f aca="false">IF(#REF!&lt;&gt;#REF!,COUNTIFS($K$112:$K$1378,"SRS",#REF!,#REF!),"")</f>
        <v>#REF!</v>
      </c>
      <c r="Y791" s="1" t="e">
        <f aca="false">IF(R791&lt;&gt;"",IF(R791=1,"",COUNTIFS($O$112:$O$1378,"&gt;40",#REF!,#REF!)),"")</f>
        <v>#REF!</v>
      </c>
    </row>
    <row r="792" customFormat="false" ht="15.7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17" t="s">
        <v>21</v>
      </c>
      <c r="L792" s="1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1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1" t="e">
        <f aca="false">IF(#REF!&lt;&gt;#REF!,COUNTIFS($K$112:$K$1378,$K$112,#REF!,#REF!),"")</f>
        <v>#REF!</v>
      </c>
      <c r="S792" s="1" t="e">
        <f aca="false">IF(AND(#REF!&lt;&gt;#REF!,#REF!=#REF!,M792="positive",M793="negative"),1,"")</f>
        <v>#REF!</v>
      </c>
      <c r="T792" s="1" t="e">
        <f aca="false">IF(AND(#REF!=#REF!,K:K="stroke",M:M="positive",S792&lt;&gt;"1"),1,"")</f>
        <v>#REF!</v>
      </c>
      <c r="U792" s="1" t="e">
        <f aca="false">IF((AND(R792&lt;&gt;"",W792&lt;&gt;1,K:K="stroke",M:M="negative",#REF!=#REF!)),IF(W792&lt;&gt;0,"",1),"")</f>
        <v>#REF!</v>
      </c>
      <c r="V792" s="1" t="e">
        <f aca="false">IF(R792="","",(SUM(S792:U792)+W792))</f>
        <v>#REF!</v>
      </c>
      <c r="W792" s="1" t="e">
        <f aca="false">IF(#REF!&lt;&gt;#REF!,COUNTIFS($K$112:$K$1378,"up",#REF!,#REF!),"")</f>
        <v>#REF!</v>
      </c>
      <c r="X792" s="1" t="e">
        <f aca="false">IF(#REF!&lt;&gt;#REF!,COUNTIFS($K$112:$K$1378,"SRS",#REF!,#REF!),"")</f>
        <v>#REF!</v>
      </c>
      <c r="Y792" s="1" t="e">
        <f aca="false">IF(R792&lt;&gt;"",IF(R792=1,"",COUNTIFS($O$112:$O$1378,"&gt;40",#REF!,#REF!)),"")</f>
        <v>#REF!</v>
      </c>
    </row>
    <row r="793" customFormat="false" ht="15.7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17" t="s">
        <v>21</v>
      </c>
      <c r="L793" s="1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1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1" t="e">
        <f aca="false">IF(#REF!&lt;&gt;#REF!,COUNTIFS($K$112:$K$1378,$K$112,#REF!,#REF!),"")</f>
        <v>#REF!</v>
      </c>
      <c r="S793" s="1" t="e">
        <f aca="false">IF(AND(#REF!&lt;&gt;#REF!,#REF!=#REF!,M793="positive",M794="negative"),1,"")</f>
        <v>#REF!</v>
      </c>
      <c r="T793" s="1" t="e">
        <f aca="false">IF(AND(#REF!=#REF!,K:K="stroke",M:M="positive",S793&lt;&gt;"1"),1,"")</f>
        <v>#REF!</v>
      </c>
      <c r="U793" s="1" t="e">
        <f aca="false">IF((AND(R793&lt;&gt;"",W793&lt;&gt;1,K:K="stroke",M:M="negative",#REF!=#REF!)),IF(W793&lt;&gt;0,"",1),"")</f>
        <v>#REF!</v>
      </c>
      <c r="V793" s="1" t="e">
        <f aca="false">IF(R793="","",(SUM(S793:U793)+W793))</f>
        <v>#REF!</v>
      </c>
      <c r="W793" s="1" t="e">
        <f aca="false">IF(#REF!&lt;&gt;#REF!,COUNTIFS($K$112:$K$1378,"up",#REF!,#REF!),"")</f>
        <v>#REF!</v>
      </c>
      <c r="X793" s="1" t="e">
        <f aca="false">IF(#REF!&lt;&gt;#REF!,COUNTIFS($K$112:$K$1378,"SRS",#REF!,#REF!),"")</f>
        <v>#REF!</v>
      </c>
      <c r="Y793" s="1" t="e">
        <f aca="false">IF(R793&lt;&gt;"",IF(R793=1,"",COUNTIFS($O$112:$O$1378,"&gt;40",#REF!,#REF!)),"")</f>
        <v>#REF!</v>
      </c>
    </row>
    <row r="794" customFormat="false" ht="15.7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17" t="s">
        <v>21</v>
      </c>
      <c r="L794" s="1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1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1" t="e">
        <f aca="false">IF(#REF!&lt;&gt;#REF!,COUNTIFS($K$112:$K$1378,$K$112,#REF!,#REF!),"")</f>
        <v>#REF!</v>
      </c>
      <c r="S794" s="1" t="e">
        <f aca="false">IF(AND(#REF!&lt;&gt;#REF!,#REF!=#REF!,M794="positive",M795="negative"),1,"")</f>
        <v>#REF!</v>
      </c>
      <c r="T794" s="1" t="e">
        <f aca="false">IF(AND(#REF!=#REF!,K:K="stroke",M:M="positive",S794&lt;&gt;"1"),1,"")</f>
        <v>#REF!</v>
      </c>
      <c r="U794" s="1" t="e">
        <f aca="false">IF((AND(R794&lt;&gt;"",W794&lt;&gt;1,K:K="stroke",M:M="negative",#REF!=#REF!)),IF(W794&lt;&gt;0,"",1),"")</f>
        <v>#REF!</v>
      </c>
      <c r="V794" s="1" t="e">
        <f aca="false">IF(R794="","",(SUM(S794:U794)+W794))</f>
        <v>#REF!</v>
      </c>
      <c r="W794" s="1" t="e">
        <f aca="false">IF(#REF!&lt;&gt;#REF!,COUNTIFS($K$112:$K$1378,"up",#REF!,#REF!),"")</f>
        <v>#REF!</v>
      </c>
      <c r="X794" s="1" t="e">
        <f aca="false">IF(#REF!&lt;&gt;#REF!,COUNTIFS($K$112:$K$1378,"SRS",#REF!,#REF!),"")</f>
        <v>#REF!</v>
      </c>
      <c r="Y794" s="1" t="e">
        <f aca="false">IF(R794&lt;&gt;"",IF(R794=1,"",COUNTIFS($O$112:$O$1378,"&gt;40",#REF!,#REF!)),"")</f>
        <v>#REF!</v>
      </c>
    </row>
    <row r="795" customFormat="false" ht="15.7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.75" hidden="false" customHeight="false" outlineLevel="0" collapsed="false">
      <c r="A796" s="11" t="n">
        <f aca="false">I796+(H796*60)+(G796*3600)</f>
        <v>63946</v>
      </c>
      <c r="B796" s="16" t="str">
        <f aca="false">CONCATENATE(D796,E796,F796,G796,H796,I796)</f>
        <v>20171129174546</v>
      </c>
      <c r="C796" s="11" t="str">
        <f aca="false">CONCATENATE(D796,E796,F796)</f>
        <v>20171129</v>
      </c>
      <c r="D796" s="11" t="n">
        <v>2017</v>
      </c>
      <c r="E796" s="11" t="n">
        <v>11</v>
      </c>
      <c r="F796" s="11" t="n">
        <v>29</v>
      </c>
      <c r="G796" s="11" t="n">
        <v>17</v>
      </c>
      <c r="H796" s="11" t="n">
        <v>45</v>
      </c>
      <c r="I796" s="11" t="n">
        <v>46</v>
      </c>
      <c r="J796" s="11" t="n">
        <v>421</v>
      </c>
      <c r="K796" s="17" t="s">
        <v>21</v>
      </c>
      <c r="L796" s="1" t="e">
        <f aca="false">IF(#REF!=#REF!,IF(K796="Stroke",IF(K797="Stroke",IF((J797-J796)&lt;0,1000+J797-J796,J797-J796),""),""),"")</f>
        <v>#REF!</v>
      </c>
      <c r="M796" s="11"/>
      <c r="N796" s="11"/>
      <c r="O796" s="11" t="n">
        <v>0</v>
      </c>
      <c r="P796" s="1" t="e">
        <f aca="false">IF(#REF!=#REF!,IF(K796="Stroke",IF(K797="Stroke",IF(#REF!=#REF!,IF(Q796=Q797,IF((J797-J796)&lt;0,1000+J797-J796-O796,J797-J796-O796),""),""),""),""),"")</f>
        <v>#REF!</v>
      </c>
      <c r="Q796" s="11"/>
      <c r="R796" s="1" t="e">
        <f aca="false">IF(#REF!&lt;&gt;#REF!,COUNTIFS($K$112:$K$1378,$K$112,#REF!,#REF!),"")</f>
        <v>#REF!</v>
      </c>
      <c r="S796" s="1" t="e">
        <f aca="false">IF(AND(#REF!&lt;&gt;#REF!,#REF!=#REF!,M796="positive",M797="negative"),1,"")</f>
        <v>#REF!</v>
      </c>
      <c r="T796" s="1" t="e">
        <f aca="false">IF(AND(#REF!=#REF!,K:K="stroke",M:M="positive",S796&lt;&gt;"1"),1,"")</f>
        <v>#REF!</v>
      </c>
      <c r="U796" s="1" t="e">
        <f aca="false">IF((AND(R796&lt;&gt;"",W796&lt;&gt;1,K:K="stroke",M:M="negative",#REF!=#REF!)),IF(W796&lt;&gt;0,"",1),"")</f>
        <v>#REF!</v>
      </c>
      <c r="V796" s="1" t="e">
        <f aca="false">IF(R796="","",(SUM(S796:U796)+W796))</f>
        <v>#REF!</v>
      </c>
      <c r="W796" s="1" t="e">
        <f aca="false">IF(#REF!&lt;&gt;#REF!,COUNTIFS($K$112:$K$1378,"up",#REF!,#REF!),"")</f>
        <v>#REF!</v>
      </c>
      <c r="X796" s="1" t="e">
        <f aca="false">IF(#REF!&lt;&gt;#REF!,COUNTIFS($K$112:$K$1378,"SRS",#REF!,#REF!),"")</f>
        <v>#REF!</v>
      </c>
      <c r="Y796" s="1" t="e">
        <f aca="false">IF(R796&lt;&gt;"",IF(R796=1,"",COUNTIFS($O$112:$O$1378,"&gt;40",#REF!,#REF!)),"")</f>
        <v>#REF!</v>
      </c>
      <c r="Z796" s="25" t="s">
        <v>73</v>
      </c>
      <c r="AA796" s="11"/>
      <c r="AB796" s="11"/>
      <c r="AC796" s="11"/>
      <c r="AD796" s="11"/>
      <c r="AE796" s="11"/>
      <c r="AF796" s="11"/>
      <c r="AG796" s="11"/>
      <c r="AH796" s="11"/>
    </row>
    <row r="797" s="10" customFormat="true" ht="15.7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.7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.7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1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1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1" t="e">
        <f aca="false">IF(#REF!&lt;&gt;#REF!,COUNTIFS($K$112:$K$1378,$K$112,#REF!,#REF!),"")</f>
        <v>#REF!</v>
      </c>
      <c r="S799" s="1" t="e">
        <f aca="false">IF(AND(#REF!&lt;&gt;#REF!,#REF!=#REF!,M799="positive",M800="negative"),1,"")</f>
        <v>#REF!</v>
      </c>
      <c r="T799" s="1" t="e">
        <f aca="false">IF(AND(#REF!=#REF!,K:K="stroke",M:M="positive",S799&lt;&gt;"1"),1,"")</f>
        <v>#REF!</v>
      </c>
      <c r="U799" s="1" t="e">
        <f aca="false">IF((AND(R799&lt;&gt;"",W799&lt;&gt;1,K:K="stroke",M:M="negative",#REF!=#REF!)),IF(W799&lt;&gt;0,"",1),"")</f>
        <v>#REF!</v>
      </c>
      <c r="V799" s="1" t="e">
        <f aca="false">IF(R799="","",(SUM(S799:U799)+W799))</f>
        <v>#REF!</v>
      </c>
      <c r="W799" s="1" t="e">
        <f aca="false">IF(#REF!&lt;&gt;#REF!,COUNTIFS($K$112:$K$1378,"up",#REF!,#REF!),"")</f>
        <v>#REF!</v>
      </c>
      <c r="X799" s="1" t="e">
        <f aca="false">IF(#REF!&lt;&gt;#REF!,COUNTIFS($K$112:$K$1378,"SRS",#REF!,#REF!),"")</f>
        <v>#REF!</v>
      </c>
      <c r="Y799" s="1" t="e">
        <f aca="false">IF(R799&lt;&gt;"",IF(R799=1,"",COUNTIFS($O$112:$O$1378,"&gt;40",#REF!,#REF!)),"")</f>
        <v>#REF!</v>
      </c>
      <c r="Z799" s="1" t="s">
        <v>74</v>
      </c>
    </row>
    <row r="800" s="5" customFormat="true" ht="15.7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1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1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1" t="e">
        <f aca="false">IF(#REF!&lt;&gt;#REF!,COUNTIFS($K$112:$K$1378,$K$112,#REF!,#REF!),"")</f>
        <v>#REF!</v>
      </c>
      <c r="S800" s="1" t="e">
        <f aca="false">IF(AND(#REF!&lt;&gt;#REF!,#REF!=#REF!,M800="positive",M801="negative"),1,"")</f>
        <v>#REF!</v>
      </c>
      <c r="T800" s="1" t="e">
        <f aca="false">IF(AND(#REF!=#REF!,K:K="stroke",M:M="positive",S800&lt;&gt;"1"),1,"")</f>
        <v>#REF!</v>
      </c>
      <c r="U800" s="1" t="e">
        <f aca="false">IF((AND(R800&lt;&gt;"",W800&lt;&gt;1,K:K="stroke",M:M="negative",#REF!=#REF!)),IF(W800&lt;&gt;0,"",1),"")</f>
        <v>#REF!</v>
      </c>
      <c r="V800" s="1" t="e">
        <f aca="false">IF(R800="","",(SUM(S800:U800)+W800))</f>
        <v>#REF!</v>
      </c>
      <c r="W800" s="1" t="e">
        <f aca="false">IF(#REF!&lt;&gt;#REF!,COUNTIFS($K$112:$K$1378,"up",#REF!,#REF!),"")</f>
        <v>#REF!</v>
      </c>
      <c r="X800" s="1" t="e">
        <f aca="false">IF(#REF!&lt;&gt;#REF!,COUNTIFS($K$112:$K$1378,"SRS",#REF!,#REF!),"")</f>
        <v>#REF!</v>
      </c>
      <c r="Y800" s="1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1" customFormat="true" ht="15.7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1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1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1" t="e">
        <f aca="false">IF(#REF!&lt;&gt;#REF!,COUNTIFS($K$112:$K$1378,$K$112,#REF!,#REF!),"")</f>
        <v>#REF!</v>
      </c>
      <c r="S801" s="1" t="e">
        <f aca="false">IF(AND(#REF!&lt;&gt;#REF!,#REF!=#REF!,M801="positive",M802="negative"),1,"")</f>
        <v>#REF!</v>
      </c>
      <c r="T801" s="1" t="e">
        <f aca="false">IF(AND(#REF!=#REF!,K:K="stroke",M:M="positive",S801&lt;&gt;"1"),1,"")</f>
        <v>#REF!</v>
      </c>
      <c r="U801" s="1" t="e">
        <f aca="false">IF((AND(R801&lt;&gt;"",W801&lt;&gt;1,K:K="stroke",M:M="negative",#REF!=#REF!)),IF(W801&lt;&gt;0,"",1),"")</f>
        <v>#REF!</v>
      </c>
      <c r="V801" s="1" t="e">
        <f aca="false">IF(R801="","",(SUM(S801:U801)+W801))</f>
        <v>#REF!</v>
      </c>
      <c r="W801" s="1" t="e">
        <f aca="false">IF(#REF!&lt;&gt;#REF!,COUNTIFS($K$112:$K$1378,"up",#REF!,#REF!),"")</f>
        <v>#REF!</v>
      </c>
      <c r="X801" s="1" t="e">
        <f aca="false">IF(#REF!&lt;&gt;#REF!,COUNTIFS($K$112:$K$1378,"SRS",#REF!,#REF!),"")</f>
        <v>#REF!</v>
      </c>
      <c r="Y801" s="1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1" customFormat="true" ht="15.7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1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1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1" t="e">
        <f aca="false">IF(#REF!&lt;&gt;#REF!,COUNTIFS($K$112:$K$1378,$K$112,#REF!,#REF!),"")</f>
        <v>#REF!</v>
      </c>
      <c r="S802" s="1" t="e">
        <f aca="false">IF(AND(#REF!&lt;&gt;#REF!,#REF!=#REF!,M802="positive",M803="negative"),1,"")</f>
        <v>#REF!</v>
      </c>
      <c r="T802" s="1" t="e">
        <f aca="false">IF(AND(#REF!=#REF!,K:K="stroke",M:M="positive",S802&lt;&gt;"1"),1,"")</f>
        <v>#REF!</v>
      </c>
      <c r="U802" s="1" t="e">
        <f aca="false">IF((AND(R802&lt;&gt;"",W802&lt;&gt;1,K:K="stroke",M:M="negative",#REF!=#REF!)),IF(W802&lt;&gt;0,"",1),"")</f>
        <v>#REF!</v>
      </c>
      <c r="V802" s="1" t="e">
        <f aca="false">IF(R802="","",(SUM(S802:U802)+W802))</f>
        <v>#REF!</v>
      </c>
      <c r="W802" s="1" t="e">
        <f aca="false">IF(#REF!&lt;&gt;#REF!,COUNTIFS($K$112:$K$1378,"up",#REF!,#REF!),"")</f>
        <v>#REF!</v>
      </c>
      <c r="X802" s="1" t="e">
        <f aca="false">IF(#REF!&lt;&gt;#REF!,COUNTIFS($K$112:$K$1378,"SRS",#REF!,#REF!),"")</f>
        <v>#REF!</v>
      </c>
      <c r="Y802" s="1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1" customFormat="true" ht="15.7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1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1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1" t="e">
        <f aca="false">IF(#REF!&lt;&gt;#REF!,COUNTIFS($K$112:$K$1378,$K$112,#REF!,#REF!),"")</f>
        <v>#REF!</v>
      </c>
      <c r="S803" s="1" t="e">
        <f aca="false">IF(AND(#REF!&lt;&gt;#REF!,#REF!=#REF!,M803="positive",M804="negative"),1,"")</f>
        <v>#REF!</v>
      </c>
      <c r="T803" s="1" t="e">
        <f aca="false">IF(AND(#REF!=#REF!,K:K="stroke",M:M="positive",S803&lt;&gt;"1"),1,"")</f>
        <v>#REF!</v>
      </c>
      <c r="U803" s="1" t="e">
        <f aca="false">IF((AND(R803&lt;&gt;"",W803&lt;&gt;1,K:K="stroke",M:M="negative",#REF!=#REF!)),IF(W803&lt;&gt;0,"",1),"")</f>
        <v>#REF!</v>
      </c>
      <c r="V803" s="1" t="e">
        <f aca="false">IF(R803="","",(SUM(S803:U803)+W803))</f>
        <v>#REF!</v>
      </c>
      <c r="W803" s="1" t="e">
        <f aca="false">IF(#REF!&lt;&gt;#REF!,COUNTIFS($K$112:$K$1378,"up",#REF!,#REF!),"")</f>
        <v>#REF!</v>
      </c>
      <c r="X803" s="1" t="e">
        <f aca="false">IF(#REF!&lt;&gt;#REF!,COUNTIFS($K$112:$K$1378,"SRS",#REF!,#REF!),"")</f>
        <v>#REF!</v>
      </c>
      <c r="Y803" s="1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1" customFormat="true" ht="15.7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1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1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1" t="e">
        <f aca="false">IF(#REF!&lt;&gt;#REF!,COUNTIFS($K$112:$K$1378,$K$112,#REF!,#REF!),"")</f>
        <v>#REF!</v>
      </c>
      <c r="S804" s="1" t="e">
        <f aca="false">IF(AND(#REF!&lt;&gt;#REF!,#REF!=#REF!,M804="positive",M805="negative"),1,"")</f>
        <v>#REF!</v>
      </c>
      <c r="T804" s="1" t="e">
        <f aca="false">IF(AND(#REF!=#REF!,K:K="stroke",M:M="positive",S804&lt;&gt;"1"),1,"")</f>
        <v>#REF!</v>
      </c>
      <c r="U804" s="1" t="e">
        <f aca="false">IF((AND(R804&lt;&gt;"",W804&lt;&gt;1,K:K="stroke",M:M="negative",#REF!=#REF!)),IF(W804&lt;&gt;0,"",1),"")</f>
        <v>#REF!</v>
      </c>
      <c r="V804" s="1" t="e">
        <f aca="false">IF(R804="","",(SUM(S804:U804)+W804))</f>
        <v>#REF!</v>
      </c>
      <c r="W804" s="1" t="e">
        <f aca="false">IF(#REF!&lt;&gt;#REF!,COUNTIFS($K$112:$K$1378,"up",#REF!,#REF!),"")</f>
        <v>#REF!</v>
      </c>
      <c r="X804" s="1" t="e">
        <f aca="false">IF(#REF!&lt;&gt;#REF!,COUNTIFS($K$112:$K$1378,"SRS",#REF!,#REF!),"")</f>
        <v>#REF!</v>
      </c>
      <c r="Y804" s="1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1" customFormat="true" ht="15.7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1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1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1" t="e">
        <f aca="false">IF(#REF!&lt;&gt;#REF!,COUNTIFS($K$112:$K$1378,$K$112,#REF!,#REF!),"")</f>
        <v>#REF!</v>
      </c>
      <c r="S805" s="1" t="e">
        <f aca="false">IF(AND(#REF!&lt;&gt;#REF!,#REF!=#REF!,M805="positive",M806="negative"),1,"")</f>
        <v>#REF!</v>
      </c>
      <c r="T805" s="1" t="e">
        <f aca="false">IF(AND(#REF!=#REF!,K:K="stroke",M:M="positive",S805&lt;&gt;"1"),1,"")</f>
        <v>#REF!</v>
      </c>
      <c r="U805" s="1" t="e">
        <f aca="false">IF((AND(R805&lt;&gt;"",W805&lt;&gt;1,K:K="stroke",M:M="negative",#REF!=#REF!)),IF(W805&lt;&gt;0,"",1),"")</f>
        <v>#REF!</v>
      </c>
      <c r="V805" s="1" t="e">
        <f aca="false">IF(R805="","",(SUM(S805:U805)+W805))</f>
        <v>#REF!</v>
      </c>
      <c r="W805" s="1" t="e">
        <f aca="false">IF(#REF!&lt;&gt;#REF!,COUNTIFS($K$112:$K$1378,"up",#REF!,#REF!),"")</f>
        <v>#REF!</v>
      </c>
      <c r="X805" s="1" t="e">
        <f aca="false">IF(#REF!&lt;&gt;#REF!,COUNTIFS($K$112:$K$1378,"SRS",#REF!,#REF!),"")</f>
        <v>#REF!</v>
      </c>
      <c r="Y805" s="1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1" customFormat="true" ht="15.7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1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1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1" t="e">
        <f aca="false">IF(#REF!&lt;&gt;#REF!,COUNTIFS($K$112:$K$1378,$K$112,#REF!,#REF!),"")</f>
        <v>#REF!</v>
      </c>
      <c r="S806" s="1" t="e">
        <f aca="false">IF(AND(#REF!&lt;&gt;#REF!,#REF!=#REF!,M806="positive",M807="negative"),1,"")</f>
        <v>#REF!</v>
      </c>
      <c r="T806" s="1" t="e">
        <f aca="false">IF(AND(#REF!=#REF!,K:K="stroke",M:M="positive",S806&lt;&gt;"1"),1,"")</f>
        <v>#REF!</v>
      </c>
      <c r="U806" s="1" t="e">
        <f aca="false">IF((AND(R806&lt;&gt;"",W806&lt;&gt;1,K:K="stroke",M:M="negative",#REF!=#REF!)),IF(W806&lt;&gt;0,"",1),"")</f>
        <v>#REF!</v>
      </c>
      <c r="V806" s="1" t="e">
        <f aca="false">IF(R806="","",(SUM(S806:U806)+W806))</f>
        <v>#REF!</v>
      </c>
      <c r="W806" s="1" t="e">
        <f aca="false">IF(#REF!&lt;&gt;#REF!,COUNTIFS($K$112:$K$1378,"up",#REF!,#REF!),"")</f>
        <v>#REF!</v>
      </c>
      <c r="X806" s="1" t="e">
        <f aca="false">IF(#REF!&lt;&gt;#REF!,COUNTIFS($K$112:$K$1378,"SRS",#REF!,#REF!),"")</f>
        <v>#REF!</v>
      </c>
      <c r="Y806" s="1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1" customFormat="true" ht="15.7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1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1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1" t="e">
        <f aca="false">IF(#REF!&lt;&gt;#REF!,COUNTIFS($K$112:$K$1378,$K$112,#REF!,#REF!),"")</f>
        <v>#REF!</v>
      </c>
      <c r="S807" s="1" t="e">
        <f aca="false">IF(AND(#REF!&lt;&gt;#REF!,#REF!=#REF!,M807="positive",M808="negative"),1,"")</f>
        <v>#REF!</v>
      </c>
      <c r="T807" s="1" t="e">
        <f aca="false">IF(AND(#REF!=#REF!,K:K="stroke",M:M="positive",S807&lt;&gt;"1"),1,"")</f>
        <v>#REF!</v>
      </c>
      <c r="U807" s="1" t="e">
        <f aca="false">IF((AND(R807&lt;&gt;"",W807&lt;&gt;1,K:K="stroke",M:M="negative",#REF!=#REF!)),IF(W807&lt;&gt;0,"",1),"")</f>
        <v>#REF!</v>
      </c>
      <c r="V807" s="1" t="e">
        <f aca="false">IF(R807="","",(SUM(S807:U807)+W807))</f>
        <v>#REF!</v>
      </c>
      <c r="W807" s="1" t="e">
        <f aca="false">IF(#REF!&lt;&gt;#REF!,COUNTIFS($K$112:$K$1378,"up",#REF!,#REF!),"")</f>
        <v>#REF!</v>
      </c>
      <c r="X807" s="1" t="e">
        <f aca="false">IF(#REF!&lt;&gt;#REF!,COUNTIFS($K$112:$K$1378,"SRS",#REF!,#REF!),"")</f>
        <v>#REF!</v>
      </c>
      <c r="Y807" s="1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1" customFormat="true" ht="15.7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1" customFormat="true" ht="15.7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1" t="n">
        <v>18</v>
      </c>
      <c r="H809" s="11" t="n">
        <v>35</v>
      </c>
      <c r="I809" s="1" t="n">
        <v>18</v>
      </c>
      <c r="J809" s="11" t="n">
        <v>706</v>
      </c>
      <c r="K809" s="17" t="s">
        <v>21</v>
      </c>
      <c r="L809" s="1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1" t="e">
        <f aca="false">IF(#REF!=#REF!,IF(K809="Stroke",IF(K810="Stroke",IF(#REF!=#REF!,IF(Q809=Q810,IF((J810-J809)&lt;0,1000+J810-J809-O809,J810-J809-O809),""),""),""),""),"")</f>
        <v>#REF!</v>
      </c>
      <c r="Q809" s="11" t="n">
        <v>1</v>
      </c>
      <c r="R809" s="1" t="e">
        <f aca="false">IF(#REF!&lt;&gt;#REF!,COUNTIFS($K$112:$K$1378,$K$112,#REF!,#REF!),"")</f>
        <v>#REF!</v>
      </c>
      <c r="S809" s="1" t="e">
        <f aca="false">IF(AND(#REF!&lt;&gt;#REF!,#REF!=#REF!,M809="positive",M810="negative"),1,"")</f>
        <v>#REF!</v>
      </c>
      <c r="T809" s="1" t="e">
        <f aca="false">IF(AND(#REF!=#REF!,K:K="stroke",M:M="positive",S809&lt;&gt;"1"),1,"")</f>
        <v>#REF!</v>
      </c>
      <c r="U809" s="1" t="e">
        <f aca="false">IF((AND(R809&lt;&gt;"",W809&lt;&gt;1,K:K="stroke",M:M="negative",#REF!=#REF!)),IF(W809&lt;&gt;0,"",1),"")</f>
        <v>#REF!</v>
      </c>
      <c r="V809" s="1" t="e">
        <f aca="false">IF(R809="","",(SUM(S809:U809)+W809))</f>
        <v>#REF!</v>
      </c>
      <c r="W809" s="1" t="e">
        <f aca="false">IF(#REF!&lt;&gt;#REF!,COUNTIFS($K$112:$K$1378,"up",#REF!,#REF!),"")</f>
        <v>#REF!</v>
      </c>
      <c r="X809" s="1" t="e">
        <f aca="false">IF(#REF!&lt;&gt;#REF!,COUNTIFS($K$112:$K$1378,"SRS",#REF!,#REF!),"")</f>
        <v>#REF!</v>
      </c>
      <c r="Y809" s="1" t="e">
        <f aca="false">IF(R809&lt;&gt;"",IF(R809=1,"",COUNTIFS($O$112:$O$1378,"&gt;40",#REF!,#REF!)),"")</f>
        <v>#REF!</v>
      </c>
    </row>
    <row r="810" s="11" customFormat="true" ht="15.7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1" t="n">
        <v>18</v>
      </c>
      <c r="H810" s="11" t="n">
        <v>35</v>
      </c>
      <c r="I810" s="1" t="n">
        <v>18</v>
      </c>
      <c r="J810" s="11" t="n">
        <v>732</v>
      </c>
      <c r="K810" s="17" t="s">
        <v>21</v>
      </c>
      <c r="L810" s="1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1" t="e">
        <f aca="false">IF(#REF!=#REF!,IF(K810="Stroke",IF(K811="Stroke",IF(#REF!=#REF!,IF(Q810=Q811,IF((J811-J810)&lt;0,1000+J811-J810-O810,J811-J810-O810),""),""),""),""),"")</f>
        <v>#REF!</v>
      </c>
      <c r="Q810" s="11" t="n">
        <v>1</v>
      </c>
      <c r="R810" s="1" t="e">
        <f aca="false">IF(#REF!&lt;&gt;#REF!,COUNTIFS($K$112:$K$1378,$K$112,#REF!,#REF!),"")</f>
        <v>#REF!</v>
      </c>
      <c r="S810" s="1" t="e">
        <f aca="false">IF(AND(#REF!&lt;&gt;#REF!,#REF!=#REF!,M810="positive",M811="negative"),1,"")</f>
        <v>#REF!</v>
      </c>
      <c r="T810" s="1" t="e">
        <f aca="false">IF(AND(#REF!=#REF!,K:K="stroke",M:M="positive",S810&lt;&gt;"1"),1,"")</f>
        <v>#REF!</v>
      </c>
      <c r="U810" s="1" t="e">
        <f aca="false">IF((AND(R810&lt;&gt;"",W810&lt;&gt;1,K:K="stroke",M:M="negative",#REF!=#REF!)),IF(W810&lt;&gt;0,"",1),"")</f>
        <v>#REF!</v>
      </c>
      <c r="V810" s="1" t="e">
        <f aca="false">IF(R810="","",(SUM(S810:U810)+W810))</f>
        <v>#REF!</v>
      </c>
      <c r="W810" s="1" t="e">
        <f aca="false">IF(#REF!&lt;&gt;#REF!,COUNTIFS($K$112:$K$1378,"up",#REF!,#REF!),"")</f>
        <v>#REF!</v>
      </c>
      <c r="X810" s="1" t="e">
        <f aca="false">IF(#REF!&lt;&gt;#REF!,COUNTIFS($K$112:$K$1378,"SRS",#REF!,#REF!),"")</f>
        <v>#REF!</v>
      </c>
      <c r="Y810" s="1" t="e">
        <f aca="false">IF(R810&lt;&gt;"",IF(R810=1,"",COUNTIFS($O$112:$O$1378,"&gt;40",#REF!,#REF!)),"")</f>
        <v>#REF!</v>
      </c>
    </row>
    <row r="811" s="11" customFormat="true" ht="15.7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1" t="n">
        <v>18</v>
      </c>
      <c r="H811" s="11" t="n">
        <v>35</v>
      </c>
      <c r="I811" s="1" t="n">
        <v>18</v>
      </c>
      <c r="J811" s="11" t="n">
        <v>744</v>
      </c>
      <c r="K811" s="17" t="s">
        <v>21</v>
      </c>
      <c r="L811" s="1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1" t="e">
        <f aca="false">IF(#REF!=#REF!,IF(K811="Stroke",IF(K812="Stroke",IF(#REF!=#REF!,IF(Q811=Q812,IF((J812-J811)&lt;0,1000+J812-J811-O811,J812-J811-O811),""),""),""),""),"")</f>
        <v>#REF!</v>
      </c>
      <c r="Q811" s="11" t="n">
        <v>1</v>
      </c>
      <c r="R811" s="1" t="e">
        <f aca="false">IF(#REF!&lt;&gt;#REF!,COUNTIFS($K$112:$K$1378,$K$112,#REF!,#REF!),"")</f>
        <v>#REF!</v>
      </c>
      <c r="S811" s="1" t="e">
        <f aca="false">IF(AND(#REF!&lt;&gt;#REF!,#REF!=#REF!,M811="positive",M812="negative"),1,"")</f>
        <v>#REF!</v>
      </c>
      <c r="T811" s="1" t="e">
        <f aca="false">IF(AND(#REF!=#REF!,K:K="stroke",M:M="positive",S811&lt;&gt;"1"),1,"")</f>
        <v>#REF!</v>
      </c>
      <c r="U811" s="1" t="e">
        <f aca="false">IF((AND(R811&lt;&gt;"",W811&lt;&gt;1,K:K="stroke",M:M="negative",#REF!=#REF!)),IF(W811&lt;&gt;0,"",1),"")</f>
        <v>#REF!</v>
      </c>
      <c r="V811" s="1" t="e">
        <f aca="false">IF(R811="","",(SUM(S811:U811)+W811))</f>
        <v>#REF!</v>
      </c>
      <c r="W811" s="1" t="e">
        <f aca="false">IF(#REF!&lt;&gt;#REF!,COUNTIFS($K$112:$K$1378,"up",#REF!,#REF!),"")</f>
        <v>#REF!</v>
      </c>
      <c r="X811" s="1" t="e">
        <f aca="false">IF(#REF!&lt;&gt;#REF!,COUNTIFS($K$112:$K$1378,"SRS",#REF!,#REF!),"")</f>
        <v>#REF!</v>
      </c>
      <c r="Y811" s="1" t="e">
        <f aca="false">IF(R811&lt;&gt;"",IF(R811=1,"",COUNTIFS($O$112:$O$1378,"&gt;40",#REF!,#REF!)),"")</f>
        <v>#REF!</v>
      </c>
    </row>
    <row r="812" s="11" customFormat="true" ht="15.7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1" t="n">
        <v>18</v>
      </c>
      <c r="H812" s="11" t="n">
        <v>35</v>
      </c>
      <c r="I812" s="1" t="n">
        <v>18</v>
      </c>
      <c r="J812" s="11" t="n">
        <v>778</v>
      </c>
      <c r="K812" s="17" t="s">
        <v>21</v>
      </c>
      <c r="L812" s="1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1" t="e">
        <f aca="false">IF(#REF!=#REF!,IF(K812="Stroke",IF(K813="Stroke",IF(#REF!=#REF!,IF(Q812=Q813,IF((J813-J812)&lt;0,1000+J813-J812-O812,J813-J812-O812),""),""),""),""),"")</f>
        <v>#REF!</v>
      </c>
      <c r="Q812" s="11" t="n">
        <v>1</v>
      </c>
      <c r="R812" s="1" t="e">
        <f aca="false">IF(#REF!&lt;&gt;#REF!,COUNTIFS($K$112:$K$1378,$K$112,#REF!,#REF!),"")</f>
        <v>#REF!</v>
      </c>
      <c r="S812" s="1" t="e">
        <f aca="false">IF(AND(#REF!&lt;&gt;#REF!,#REF!=#REF!,M812="positive",M813="negative"),1,"")</f>
        <v>#REF!</v>
      </c>
      <c r="T812" s="1" t="e">
        <f aca="false">IF(AND(#REF!=#REF!,K:K="stroke",M:M="positive",S812&lt;&gt;"1"),1,"")</f>
        <v>#REF!</v>
      </c>
      <c r="U812" s="1" t="e">
        <f aca="false">IF((AND(R812&lt;&gt;"",W812&lt;&gt;1,K:K="stroke",M:M="negative",#REF!=#REF!)),IF(W812&lt;&gt;0,"",1),"")</f>
        <v>#REF!</v>
      </c>
      <c r="V812" s="1" t="e">
        <f aca="false">IF(R812="","",(SUM(S812:U812)+W812))</f>
        <v>#REF!</v>
      </c>
      <c r="W812" s="1" t="e">
        <f aca="false">IF(#REF!&lt;&gt;#REF!,COUNTIFS($K$112:$K$1378,"up",#REF!,#REF!),"")</f>
        <v>#REF!</v>
      </c>
      <c r="X812" s="1" t="e">
        <f aca="false">IF(#REF!&lt;&gt;#REF!,COUNTIFS($K$112:$K$1378,"SRS",#REF!,#REF!),"")</f>
        <v>#REF!</v>
      </c>
      <c r="Y812" s="1" t="e">
        <f aca="false">IF(R812&lt;&gt;"",IF(R812=1,"",COUNTIFS($O$112:$O$1378,"&gt;40",#REF!,#REF!)),"")</f>
        <v>#REF!</v>
      </c>
    </row>
    <row r="813" s="11" customFormat="true" ht="15.7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1" t="n">
        <v>18</v>
      </c>
      <c r="H813" s="11" t="n">
        <v>35</v>
      </c>
      <c r="I813" s="1" t="n">
        <v>18</v>
      </c>
      <c r="J813" s="11" t="n">
        <v>797</v>
      </c>
      <c r="K813" s="17" t="s">
        <v>21</v>
      </c>
      <c r="L813" s="1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1" t="e">
        <f aca="false">IF(#REF!=#REF!,IF(K813="Stroke",IF(K814="Stroke",IF(#REF!=#REF!,IF(Q813=Q814,IF((J814-J813)&lt;0,1000+J814-J813-O813,J814-J813-O813),""),""),""),""),"")</f>
        <v>#REF!</v>
      </c>
      <c r="Q813" s="11" t="n">
        <v>1</v>
      </c>
      <c r="R813" s="1" t="e">
        <f aca="false">IF(#REF!&lt;&gt;#REF!,COUNTIFS($K$112:$K$1378,$K$112,#REF!,#REF!),"")</f>
        <v>#REF!</v>
      </c>
      <c r="S813" s="1" t="e">
        <f aca="false">IF(AND(#REF!&lt;&gt;#REF!,#REF!=#REF!,M813="positive",M814="negative"),1,"")</f>
        <v>#REF!</v>
      </c>
      <c r="T813" s="1" t="e">
        <f aca="false">IF(AND(#REF!=#REF!,K:K="stroke",M:M="positive",S813&lt;&gt;"1"),1,"")</f>
        <v>#REF!</v>
      </c>
      <c r="U813" s="1" t="e">
        <f aca="false">IF((AND(R813&lt;&gt;"",W813&lt;&gt;1,K:K="stroke",M:M="negative",#REF!=#REF!)),IF(W813&lt;&gt;0,"",1),"")</f>
        <v>#REF!</v>
      </c>
      <c r="V813" s="1" t="e">
        <f aca="false">IF(R813="","",(SUM(S813:U813)+W813))</f>
        <v>#REF!</v>
      </c>
      <c r="W813" s="1" t="e">
        <f aca="false">IF(#REF!&lt;&gt;#REF!,COUNTIFS($K$112:$K$1378,"up",#REF!,#REF!),"")</f>
        <v>#REF!</v>
      </c>
      <c r="X813" s="1" t="e">
        <f aca="false">IF(#REF!&lt;&gt;#REF!,COUNTIFS($K$112:$K$1378,"SRS",#REF!,#REF!),"")</f>
        <v>#REF!</v>
      </c>
      <c r="Y813" s="1" t="e">
        <f aca="false">IF(R813&lt;&gt;"",IF(R813=1,"",COUNTIFS($O$112:$O$1378,"&gt;40",#REF!,#REF!)),"")</f>
        <v>#REF!</v>
      </c>
    </row>
    <row r="814" s="11" customFormat="true" ht="15.7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1" t="n">
        <v>18</v>
      </c>
      <c r="H814" s="11" t="n">
        <v>35</v>
      </c>
      <c r="I814" s="1" t="n">
        <v>18</v>
      </c>
      <c r="J814" s="11" t="n">
        <v>798</v>
      </c>
      <c r="K814" s="17" t="s">
        <v>21</v>
      </c>
      <c r="L814" s="1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1" t="e">
        <f aca="false">IF(#REF!=#REF!,IF(K814="Stroke",IF(K815="Stroke",IF(#REF!=#REF!,IF(Q814=Q815,IF((J815-J814)&lt;0,1000+J815-J814-O814,J815-J814-O814),""),""),""),""),"")</f>
        <v>#REF!</v>
      </c>
      <c r="Q814" s="11" t="n">
        <v>1</v>
      </c>
      <c r="R814" s="1" t="e">
        <f aca="false">IF(#REF!&lt;&gt;#REF!,COUNTIFS($K$112:$K$1378,$K$112,#REF!,#REF!),"")</f>
        <v>#REF!</v>
      </c>
      <c r="S814" s="1" t="e">
        <f aca="false">IF(AND(#REF!&lt;&gt;#REF!,#REF!=#REF!,M814="positive",M815="negative"),1,"")</f>
        <v>#REF!</v>
      </c>
      <c r="T814" s="1" t="e">
        <f aca="false">IF(AND(#REF!=#REF!,K:K="stroke",M:M="positive",S814&lt;&gt;"1"),1,"")</f>
        <v>#REF!</v>
      </c>
      <c r="U814" s="1" t="e">
        <f aca="false">IF((AND(R814&lt;&gt;"",W814&lt;&gt;1,K:K="stroke",M:M="negative",#REF!=#REF!)),IF(W814&lt;&gt;0,"",1),"")</f>
        <v>#REF!</v>
      </c>
      <c r="V814" s="1" t="e">
        <f aca="false">IF(R814="","",(SUM(S814:U814)+W814))</f>
        <v>#REF!</v>
      </c>
      <c r="W814" s="1" t="e">
        <f aca="false">IF(#REF!&lt;&gt;#REF!,COUNTIFS($K$112:$K$1378,"up",#REF!,#REF!),"")</f>
        <v>#REF!</v>
      </c>
      <c r="X814" s="1" t="e">
        <f aca="false">IF(#REF!&lt;&gt;#REF!,COUNTIFS($K$112:$K$1378,"SRS",#REF!,#REF!),"")</f>
        <v>#REF!</v>
      </c>
      <c r="Y814" s="1" t="e">
        <f aca="false">IF(R814&lt;&gt;"",IF(R814=1,"",COUNTIFS($O$112:$O$1378,"&gt;40",#REF!,#REF!)),"")</f>
        <v>#REF!</v>
      </c>
    </row>
    <row r="815" s="11" customFormat="true" ht="15.7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1" t="n">
        <v>18</v>
      </c>
      <c r="H815" s="11" t="n">
        <v>35</v>
      </c>
      <c r="I815" s="1" t="n">
        <v>18</v>
      </c>
      <c r="J815" s="11" t="n">
        <v>810</v>
      </c>
      <c r="K815" s="17" t="s">
        <v>21</v>
      </c>
      <c r="L815" s="1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1" t="e">
        <f aca="false">IF(#REF!=#REF!,IF(K815="Stroke",IF(K816="Stroke",IF(#REF!=#REF!,IF(Q815=Q816,IF((J816-J815)&lt;0,1000+J816-J815-O815,J816-J815-O815),""),""),""),""),"")</f>
        <v>#REF!</v>
      </c>
      <c r="Q815" s="11" t="n">
        <v>1</v>
      </c>
      <c r="R815" s="1" t="e">
        <f aca="false">IF(#REF!&lt;&gt;#REF!,COUNTIFS($K$112:$K$1378,$K$112,#REF!,#REF!),"")</f>
        <v>#REF!</v>
      </c>
      <c r="S815" s="1" t="e">
        <f aca="false">IF(AND(#REF!&lt;&gt;#REF!,#REF!=#REF!,M815="positive",M816="negative"),1,"")</f>
        <v>#REF!</v>
      </c>
      <c r="T815" s="1" t="e">
        <f aca="false">IF(AND(#REF!=#REF!,K:K="stroke",M:M="positive",S815&lt;&gt;"1"),1,"")</f>
        <v>#REF!</v>
      </c>
      <c r="U815" s="1" t="e">
        <f aca="false">IF((AND(R815&lt;&gt;"",W815&lt;&gt;1,K:K="stroke",M:M="negative",#REF!=#REF!)),IF(W815&lt;&gt;0,"",1),"")</f>
        <v>#REF!</v>
      </c>
      <c r="V815" s="1" t="e">
        <f aca="false">IF(R815="","",(SUM(S815:U815)+W815))</f>
        <v>#REF!</v>
      </c>
      <c r="W815" s="1" t="e">
        <f aca="false">IF(#REF!&lt;&gt;#REF!,COUNTIFS($K$112:$K$1378,"up",#REF!,#REF!),"")</f>
        <v>#REF!</v>
      </c>
      <c r="X815" s="1" t="e">
        <f aca="false">IF(#REF!&lt;&gt;#REF!,COUNTIFS($K$112:$K$1378,"SRS",#REF!,#REF!),"")</f>
        <v>#REF!</v>
      </c>
      <c r="Y815" s="1" t="e">
        <f aca="false">IF(R815&lt;&gt;"",IF(R815=1,"",COUNTIFS($O$112:$O$1378,"&gt;40",#REF!,#REF!)),"")</f>
        <v>#REF!</v>
      </c>
    </row>
    <row r="816" s="11" customFormat="true" ht="15.7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1" t="n">
        <v>18</v>
      </c>
      <c r="H816" s="11" t="n">
        <v>35</v>
      </c>
      <c r="I816" s="1" t="n">
        <v>18</v>
      </c>
      <c r="J816" s="11" t="n">
        <v>834</v>
      </c>
      <c r="K816" s="17" t="s">
        <v>21</v>
      </c>
      <c r="L816" s="1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1" t="e">
        <f aca="false">IF(#REF!=#REF!,IF(K816="Stroke",IF(K817="Stroke",IF(#REF!=#REF!,IF(Q816=Q817,IF((J817-J816)&lt;0,1000+J817-J816-O816,J817-J816-O816),""),""),""),""),"")</f>
        <v>#REF!</v>
      </c>
      <c r="Q816" s="11" t="n">
        <v>1</v>
      </c>
      <c r="R816" s="1" t="e">
        <f aca="false">IF(#REF!&lt;&gt;#REF!,COUNTIFS($K$112:$K$1378,$K$112,#REF!,#REF!),"")</f>
        <v>#REF!</v>
      </c>
      <c r="S816" s="1" t="e">
        <f aca="false">IF(AND(#REF!&lt;&gt;#REF!,#REF!=#REF!,M816="positive",M817="negative"),1,"")</f>
        <v>#REF!</v>
      </c>
      <c r="T816" s="1" t="e">
        <f aca="false">IF(AND(#REF!=#REF!,K:K="stroke",M:M="positive",S816&lt;&gt;"1"),1,"")</f>
        <v>#REF!</v>
      </c>
      <c r="U816" s="1" t="e">
        <f aca="false">IF((AND(R816&lt;&gt;"",W816&lt;&gt;1,K:K="stroke",M:M="negative",#REF!=#REF!)),IF(W816&lt;&gt;0,"",1),"")</f>
        <v>#REF!</v>
      </c>
      <c r="V816" s="1" t="e">
        <f aca="false">IF(R816="","",(SUM(S816:U816)+W816))</f>
        <v>#REF!</v>
      </c>
      <c r="W816" s="1" t="e">
        <f aca="false">IF(#REF!&lt;&gt;#REF!,COUNTIFS($K$112:$K$1378,"up",#REF!,#REF!),"")</f>
        <v>#REF!</v>
      </c>
      <c r="X816" s="1" t="e">
        <f aca="false">IF(#REF!&lt;&gt;#REF!,COUNTIFS($K$112:$K$1378,"SRS",#REF!,#REF!),"")</f>
        <v>#REF!</v>
      </c>
      <c r="Y816" s="1" t="e">
        <f aca="false">IF(R816&lt;&gt;"",IF(R816=1,"",COUNTIFS($O$112:$O$1378,"&gt;40",#REF!,#REF!)),"")</f>
        <v>#REF!</v>
      </c>
    </row>
    <row r="817" s="11" customFormat="true" ht="15.7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1" t="n">
        <v>18</v>
      </c>
      <c r="H817" s="11" t="n">
        <v>35</v>
      </c>
      <c r="I817" s="1" t="n">
        <v>18</v>
      </c>
      <c r="J817" s="11" t="n">
        <v>844</v>
      </c>
      <c r="K817" s="17" t="s">
        <v>21</v>
      </c>
      <c r="L817" s="1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1" t="e">
        <f aca="false">IF(#REF!=#REF!,IF(K817="Stroke",IF(K818="Stroke",IF(#REF!=#REF!,IF(Q817=Q818,IF((J818-J817)&lt;0,1000+J818-J817-O817,J818-J817-O817),""),""),""),""),"")</f>
        <v>#REF!</v>
      </c>
      <c r="Q817" s="11" t="n">
        <v>1</v>
      </c>
      <c r="R817" s="1" t="e">
        <f aca="false">IF(#REF!&lt;&gt;#REF!,COUNTIFS($K$112:$K$1378,$K$112,#REF!,#REF!),"")</f>
        <v>#REF!</v>
      </c>
      <c r="S817" s="1" t="e">
        <f aca="false">IF(AND(#REF!&lt;&gt;#REF!,#REF!=#REF!,M817="positive",M818="negative"),1,"")</f>
        <v>#REF!</v>
      </c>
      <c r="T817" s="1" t="e">
        <f aca="false">IF(AND(#REF!=#REF!,K:K="stroke",M:M="positive",S817&lt;&gt;"1"),1,"")</f>
        <v>#REF!</v>
      </c>
      <c r="U817" s="1" t="e">
        <f aca="false">IF((AND(R817&lt;&gt;"",W817&lt;&gt;1,K:K="stroke",M:M="negative",#REF!=#REF!)),IF(W817&lt;&gt;0,"",1),"")</f>
        <v>#REF!</v>
      </c>
      <c r="V817" s="1" t="e">
        <f aca="false">IF(R817="","",(SUM(S817:U817)+W817))</f>
        <v>#REF!</v>
      </c>
      <c r="W817" s="1" t="e">
        <f aca="false">IF(#REF!&lt;&gt;#REF!,COUNTIFS($K$112:$K$1378,"up",#REF!,#REF!),"")</f>
        <v>#REF!</v>
      </c>
      <c r="X817" s="1" t="e">
        <f aca="false">IF(#REF!&lt;&gt;#REF!,COUNTIFS($K$112:$K$1378,"SRS",#REF!,#REF!),"")</f>
        <v>#REF!</v>
      </c>
      <c r="Y817" s="1" t="e">
        <f aca="false">IF(R817&lt;&gt;"",IF(R817=1,"",COUNTIFS($O$112:$O$1378,"&gt;40",#REF!,#REF!)),"")</f>
        <v>#REF!</v>
      </c>
    </row>
    <row r="818" s="11" customFormat="true" ht="15.7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1" t="n">
        <v>18</v>
      </c>
      <c r="H818" s="11" t="n">
        <v>35</v>
      </c>
      <c r="I818" s="1" t="n">
        <v>18</v>
      </c>
      <c r="J818" s="11" t="n">
        <v>852</v>
      </c>
      <c r="K818" s="17" t="s">
        <v>21</v>
      </c>
      <c r="L818" s="1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1" t="e">
        <f aca="false">IF(#REF!=#REF!,IF(K818="Stroke",IF(K819="Stroke",IF(#REF!=#REF!,IF(Q818=Q819,IF((J819-J818)&lt;0,1000+J819-J818-O818,J819-J818-O818),""),""),""),""),"")</f>
        <v>#REF!</v>
      </c>
      <c r="Q818" s="11" t="n">
        <v>1</v>
      </c>
      <c r="R818" s="1" t="e">
        <f aca="false">IF(#REF!&lt;&gt;#REF!,COUNTIFS($K$112:$K$1378,$K$112,#REF!,#REF!),"")</f>
        <v>#REF!</v>
      </c>
      <c r="S818" s="1" t="e">
        <f aca="false">IF(AND(#REF!&lt;&gt;#REF!,#REF!=#REF!,M818="positive",M819="negative"),1,"")</f>
        <v>#REF!</v>
      </c>
      <c r="T818" s="1" t="e">
        <f aca="false">IF(AND(#REF!=#REF!,K:K="stroke",M:M="positive",S818&lt;&gt;"1"),1,"")</f>
        <v>#REF!</v>
      </c>
      <c r="U818" s="1" t="e">
        <f aca="false">IF((AND(R818&lt;&gt;"",W818&lt;&gt;1,K:K="stroke",M:M="negative",#REF!=#REF!)),IF(W818&lt;&gt;0,"",1),"")</f>
        <v>#REF!</v>
      </c>
      <c r="V818" s="1" t="e">
        <f aca="false">IF(R818="","",(SUM(S818:U818)+W818))</f>
        <v>#REF!</v>
      </c>
      <c r="W818" s="1" t="e">
        <f aca="false">IF(#REF!&lt;&gt;#REF!,COUNTIFS($K$112:$K$1378,"up",#REF!,#REF!),"")</f>
        <v>#REF!</v>
      </c>
      <c r="X818" s="1" t="e">
        <f aca="false">IF(#REF!&lt;&gt;#REF!,COUNTIFS($K$112:$K$1378,"SRS",#REF!,#REF!),"")</f>
        <v>#REF!</v>
      </c>
      <c r="Y818" s="1" t="e">
        <f aca="false">IF(R818&lt;&gt;"",IF(R818=1,"",COUNTIFS($O$112:$O$1378,"&gt;40",#REF!,#REF!)),"")</f>
        <v>#REF!</v>
      </c>
    </row>
    <row r="819" s="11" customFormat="true" ht="15.7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1" t="n">
        <v>18</v>
      </c>
      <c r="H819" s="11" t="n">
        <v>35</v>
      </c>
      <c r="I819" s="1" t="n">
        <v>18</v>
      </c>
      <c r="J819" s="11" t="n">
        <v>863</v>
      </c>
      <c r="K819" s="17" t="s">
        <v>21</v>
      </c>
      <c r="L819" s="1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1" t="e">
        <f aca="false">IF(#REF!=#REF!,IF(K819="Stroke",IF(K820="Stroke",IF(#REF!=#REF!,IF(Q819=Q820,IF((J820-J819)&lt;0,1000+J820-J819-O819,J820-J819-O819),""),""),""),""),"")</f>
        <v>#REF!</v>
      </c>
      <c r="Q819" s="11" t="n">
        <v>1</v>
      </c>
      <c r="R819" s="1" t="e">
        <f aca="false">IF(#REF!&lt;&gt;#REF!,COUNTIFS($K$112:$K$1378,$K$112,#REF!,#REF!),"")</f>
        <v>#REF!</v>
      </c>
      <c r="S819" s="1" t="e">
        <f aca="false">IF(AND(#REF!&lt;&gt;#REF!,#REF!=#REF!,M819="positive",M820="negative"),1,"")</f>
        <v>#REF!</v>
      </c>
      <c r="T819" s="1" t="e">
        <f aca="false">IF(AND(#REF!=#REF!,K:K="stroke",M:M="positive",S819&lt;&gt;"1"),1,"")</f>
        <v>#REF!</v>
      </c>
      <c r="U819" s="1" t="e">
        <f aca="false">IF((AND(R819&lt;&gt;"",W819&lt;&gt;1,K:K="stroke",M:M="negative",#REF!=#REF!)),IF(W819&lt;&gt;0,"",1),"")</f>
        <v>#REF!</v>
      </c>
      <c r="V819" s="1" t="e">
        <f aca="false">IF(R819="","",(SUM(S819:U819)+W819))</f>
        <v>#REF!</v>
      </c>
      <c r="W819" s="1" t="e">
        <f aca="false">IF(#REF!&lt;&gt;#REF!,COUNTIFS($K$112:$K$1378,"up",#REF!,#REF!),"")</f>
        <v>#REF!</v>
      </c>
      <c r="X819" s="1" t="e">
        <f aca="false">IF(#REF!&lt;&gt;#REF!,COUNTIFS($K$112:$K$1378,"SRS",#REF!,#REF!),"")</f>
        <v>#REF!</v>
      </c>
      <c r="Y819" s="1" t="e">
        <f aca="false">IF(R819&lt;&gt;"",IF(R819=1,"",COUNTIFS($O$112:$O$1378,"&gt;40",#REF!,#REF!)),"")</f>
        <v>#REF!</v>
      </c>
    </row>
    <row r="820" s="11" customFormat="true" ht="15.7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1" t="n">
        <v>18</v>
      </c>
      <c r="H820" s="11" t="n">
        <v>35</v>
      </c>
      <c r="I820" s="1" t="n">
        <v>18</v>
      </c>
      <c r="J820" s="11" t="n">
        <v>867</v>
      </c>
      <c r="K820" s="17" t="s">
        <v>21</v>
      </c>
      <c r="L820" s="1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1" t="e">
        <f aca="false">IF(#REF!=#REF!,IF(K820="Stroke",IF(K821="Stroke",IF(#REF!=#REF!,IF(Q820=Q821,IF((J821-J820)&lt;0,1000+J821-J820-O820,J821-J820-O820),""),""),""),""),"")</f>
        <v>#REF!</v>
      </c>
      <c r="Q820" s="11" t="n">
        <v>1</v>
      </c>
      <c r="R820" s="1" t="e">
        <f aca="false">IF(#REF!&lt;&gt;#REF!,COUNTIFS($K$112:$K$1378,$K$112,#REF!,#REF!),"")</f>
        <v>#REF!</v>
      </c>
      <c r="S820" s="1" t="e">
        <f aca="false">IF(AND(#REF!&lt;&gt;#REF!,#REF!=#REF!,M820="positive",M821="negative"),1,"")</f>
        <v>#REF!</v>
      </c>
      <c r="T820" s="1" t="e">
        <f aca="false">IF(AND(#REF!=#REF!,K:K="stroke",M:M="positive",S820&lt;&gt;"1"),1,"")</f>
        <v>#REF!</v>
      </c>
      <c r="U820" s="1" t="e">
        <f aca="false">IF((AND(R820&lt;&gt;"",W820&lt;&gt;1,K:K="stroke",M:M="negative",#REF!=#REF!)),IF(W820&lt;&gt;0,"",1),"")</f>
        <v>#REF!</v>
      </c>
      <c r="V820" s="1" t="e">
        <f aca="false">IF(R820="","",(SUM(S820:U820)+W820))</f>
        <v>#REF!</v>
      </c>
      <c r="W820" s="1" t="e">
        <f aca="false">IF(#REF!&lt;&gt;#REF!,COUNTIFS($K$112:$K$1378,"up",#REF!,#REF!),"")</f>
        <v>#REF!</v>
      </c>
      <c r="X820" s="1" t="e">
        <f aca="false">IF(#REF!&lt;&gt;#REF!,COUNTIFS($K$112:$K$1378,"SRS",#REF!,#REF!),"")</f>
        <v>#REF!</v>
      </c>
      <c r="Y820" s="1" t="e">
        <f aca="false">IF(R820&lt;&gt;"",IF(R820=1,"",COUNTIFS($O$112:$O$1378,"&gt;40",#REF!,#REF!)),"")</f>
        <v>#REF!</v>
      </c>
    </row>
    <row r="821" s="11" customFormat="true" ht="15.7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1" t="n">
        <v>18</v>
      </c>
      <c r="H821" s="11" t="n">
        <v>35</v>
      </c>
      <c r="I821" s="1" t="n">
        <v>18</v>
      </c>
      <c r="J821" s="11" t="n">
        <v>876</v>
      </c>
      <c r="K821" s="17" t="s">
        <v>21</v>
      </c>
      <c r="L821" s="1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1" t="e">
        <f aca="false">IF(#REF!=#REF!,IF(K821="Stroke",IF(K822="Stroke",IF(#REF!=#REF!,IF(Q821=Q822,IF((J822-J821)&lt;0,1000+J822-J821-O821,J822-J821-O821),""),""),""),""),"")</f>
        <v>#REF!</v>
      </c>
      <c r="Q821" s="11" t="n">
        <v>1</v>
      </c>
      <c r="R821" s="1" t="e">
        <f aca="false">IF(#REF!&lt;&gt;#REF!,COUNTIFS($K$112:$K$1378,$K$112,#REF!,#REF!),"")</f>
        <v>#REF!</v>
      </c>
      <c r="S821" s="1" t="e">
        <f aca="false">IF(AND(#REF!&lt;&gt;#REF!,#REF!=#REF!,M821="positive",M822="negative"),1,"")</f>
        <v>#REF!</v>
      </c>
      <c r="T821" s="1" t="e">
        <f aca="false">IF(AND(#REF!=#REF!,K:K="stroke",M:M="positive",S821&lt;&gt;"1"),1,"")</f>
        <v>#REF!</v>
      </c>
      <c r="U821" s="1" t="e">
        <f aca="false">IF((AND(R821&lt;&gt;"",W821&lt;&gt;1,K:K="stroke",M:M="negative",#REF!=#REF!)),IF(W821&lt;&gt;0,"",1),"")</f>
        <v>#REF!</v>
      </c>
      <c r="V821" s="1" t="e">
        <f aca="false">IF(R821="","",(SUM(S821:U821)+W821))</f>
        <v>#REF!</v>
      </c>
      <c r="W821" s="1" t="e">
        <f aca="false">IF(#REF!&lt;&gt;#REF!,COUNTIFS($K$112:$K$1378,"up",#REF!,#REF!),"")</f>
        <v>#REF!</v>
      </c>
      <c r="X821" s="1" t="e">
        <f aca="false">IF(#REF!&lt;&gt;#REF!,COUNTIFS($K$112:$K$1378,"SRS",#REF!,#REF!),"")</f>
        <v>#REF!</v>
      </c>
      <c r="Y821" s="1" t="e">
        <f aca="false">IF(R821&lt;&gt;"",IF(R821=1,"",COUNTIFS($O$112:$O$1378,"&gt;40",#REF!,#REF!)),"")</f>
        <v>#REF!</v>
      </c>
    </row>
    <row r="822" customFormat="false" ht="15.7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1" t="n">
        <v>18</v>
      </c>
      <c r="H822" s="11" t="n">
        <v>35</v>
      </c>
      <c r="I822" s="1" t="n">
        <v>18</v>
      </c>
      <c r="J822" s="11" t="n">
        <v>878</v>
      </c>
      <c r="K822" s="17" t="s">
        <v>21</v>
      </c>
      <c r="L822" s="1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1" t="e">
        <f aca="false">IF(#REF!=#REF!,IF(K822="Stroke",IF(K823="Stroke",IF(#REF!=#REF!,IF(Q822=Q823,IF((J823-J822)&lt;0,1000+J823-J822-O822,J823-J822-O822),""),""),""),""),"")</f>
        <v>#REF!</v>
      </c>
      <c r="Q822" s="11" t="n">
        <v>1</v>
      </c>
      <c r="R822" s="1" t="e">
        <f aca="false">IF(#REF!&lt;&gt;#REF!,COUNTIFS($K$112:$K$1378,$K$112,#REF!,#REF!),"")</f>
        <v>#REF!</v>
      </c>
      <c r="S822" s="1" t="e">
        <f aca="false">IF(AND(#REF!&lt;&gt;#REF!,#REF!=#REF!,M822="positive",M823="negative"),1,"")</f>
        <v>#REF!</v>
      </c>
      <c r="T822" s="1" t="e">
        <f aca="false">IF(AND(#REF!=#REF!,K:K="stroke",M:M="positive",S822&lt;&gt;"1"),1,"")</f>
        <v>#REF!</v>
      </c>
      <c r="U822" s="1" t="e">
        <f aca="false">IF((AND(R822&lt;&gt;"",W822&lt;&gt;1,K:K="stroke",M:M="negative",#REF!=#REF!)),IF(W822&lt;&gt;0,"",1),"")</f>
        <v>#REF!</v>
      </c>
      <c r="V822" s="1" t="e">
        <f aca="false">IF(R822="","",(SUM(S822:U822)+W822))</f>
        <v>#REF!</v>
      </c>
      <c r="W822" s="1" t="e">
        <f aca="false">IF(#REF!&lt;&gt;#REF!,COUNTIFS($K$112:$K$1378,"up",#REF!,#REF!),"")</f>
        <v>#REF!</v>
      </c>
      <c r="X822" s="1" t="e">
        <f aca="false">IF(#REF!&lt;&gt;#REF!,COUNTIFS($K$112:$K$1378,"SRS",#REF!,#REF!),"")</f>
        <v>#REF!</v>
      </c>
      <c r="Y822" s="1" t="e">
        <f aca="false"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5.7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1" t="n">
        <v>18</v>
      </c>
      <c r="H823" s="11" t="n">
        <v>35</v>
      </c>
      <c r="I823" s="1" t="n">
        <v>18</v>
      </c>
      <c r="J823" s="11" t="n">
        <v>905</v>
      </c>
      <c r="K823" s="17" t="s">
        <v>21</v>
      </c>
      <c r="L823" s="1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1" t="e">
        <f aca="false">IF(#REF!=#REF!,IF(K823="Stroke",IF(K824="Stroke",IF(#REF!=#REF!,IF(Q823=Q824,IF((J824-J823)&lt;0,1000+J824-J823-O823,J824-J823-O823),""),""),""),""),"")</f>
        <v>#REF!</v>
      </c>
      <c r="Q823" s="11" t="n">
        <v>1</v>
      </c>
      <c r="R823" s="1" t="e">
        <f aca="false">IF(#REF!&lt;&gt;#REF!,COUNTIFS($K$112:$K$1378,$K$112,#REF!,#REF!),"")</f>
        <v>#REF!</v>
      </c>
      <c r="S823" s="1" t="e">
        <f aca="false">IF(AND(#REF!&lt;&gt;#REF!,#REF!=#REF!,M823="positive",M824="negative"),1,"")</f>
        <v>#REF!</v>
      </c>
      <c r="T823" s="1" t="e">
        <f aca="false">IF(AND(#REF!=#REF!,K:K="stroke",M:M="positive",S823&lt;&gt;"1"),1,"")</f>
        <v>#REF!</v>
      </c>
      <c r="U823" s="1" t="e">
        <f aca="false">IF((AND(R823&lt;&gt;"",W823&lt;&gt;1,K:K="stroke",M:M="negative",#REF!=#REF!)),IF(W823&lt;&gt;0,"",1),"")</f>
        <v>#REF!</v>
      </c>
      <c r="V823" s="1" t="e">
        <f aca="false">IF(R823="","",(SUM(S823:U823)+W823))</f>
        <v>#REF!</v>
      </c>
      <c r="W823" s="1" t="e">
        <f aca="false">IF(#REF!&lt;&gt;#REF!,COUNTIFS($K$112:$K$1378,"up",#REF!,#REF!),"")</f>
        <v>#REF!</v>
      </c>
      <c r="X823" s="1" t="e">
        <f aca="false">IF(#REF!&lt;&gt;#REF!,COUNTIFS($K$112:$K$1378,"SRS",#REF!,#REF!),"")</f>
        <v>#REF!</v>
      </c>
      <c r="Y823" s="1" t="e">
        <f aca="false"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5.7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1" t="n">
        <v>18</v>
      </c>
      <c r="H824" s="11" t="n">
        <v>35</v>
      </c>
      <c r="I824" s="1" t="n">
        <v>18</v>
      </c>
      <c r="J824" s="11" t="n">
        <v>909</v>
      </c>
      <c r="K824" s="17" t="s">
        <v>21</v>
      </c>
      <c r="L824" s="1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1" t="e">
        <f aca="false">IF(#REF!=#REF!,IF(K824="Stroke",IF(K825="Stroke",IF(#REF!=#REF!,IF(Q824=Q825,IF((J825-J824)&lt;0,1000+J825-J824-O824,J825-J824-O824),""),""),""),""),"")</f>
        <v>#REF!</v>
      </c>
      <c r="Q824" s="11" t="n">
        <v>1</v>
      </c>
      <c r="R824" s="1" t="e">
        <f aca="false">IF(#REF!&lt;&gt;#REF!,COUNTIFS($K$112:$K$1378,$K$112,#REF!,#REF!),"")</f>
        <v>#REF!</v>
      </c>
      <c r="S824" s="1" t="e">
        <f aca="false">IF(AND(#REF!&lt;&gt;#REF!,#REF!=#REF!,M824="positive",M825="negative"),1,"")</f>
        <v>#REF!</v>
      </c>
      <c r="T824" s="1" t="e">
        <f aca="false">IF(AND(#REF!=#REF!,K:K="stroke",M:M="positive",S824&lt;&gt;"1"),1,"")</f>
        <v>#REF!</v>
      </c>
      <c r="U824" s="1" t="e">
        <f aca="false">IF((AND(R824&lt;&gt;"",W824&lt;&gt;1,K:K="stroke",M:M="negative",#REF!=#REF!)),IF(W824&lt;&gt;0,"",1),"")</f>
        <v>#REF!</v>
      </c>
      <c r="V824" s="1" t="e">
        <f aca="false">IF(R824="","",(SUM(S824:U824)+W824))</f>
        <v>#REF!</v>
      </c>
      <c r="W824" s="1" t="e">
        <f aca="false">IF(#REF!&lt;&gt;#REF!,COUNTIFS($K$112:$K$1378,"up",#REF!,#REF!),"")</f>
        <v>#REF!</v>
      </c>
      <c r="X824" s="1" t="e">
        <f aca="false">IF(#REF!&lt;&gt;#REF!,COUNTIFS($K$112:$K$1378,"SRS",#REF!,#REF!),"")</f>
        <v>#REF!</v>
      </c>
      <c r="Y824" s="1" t="e">
        <f aca="false"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5.7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1" t="n">
        <v>18</v>
      </c>
      <c r="H825" s="11" t="n">
        <v>35</v>
      </c>
      <c r="I825" s="1" t="n">
        <v>18</v>
      </c>
      <c r="J825" s="11" t="n">
        <v>932</v>
      </c>
      <c r="K825" s="17" t="s">
        <v>21</v>
      </c>
      <c r="L825" s="1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1" t="e">
        <f aca="false">IF(#REF!=#REF!,IF(K825="Stroke",IF(K826="Stroke",IF(#REF!=#REF!,IF(Q825=Q826,IF((J826-J825)&lt;0,1000+J826-J825-O825,J826-J825-O825),""),""),""),""),"")</f>
        <v>#REF!</v>
      </c>
      <c r="Q825" s="11" t="n">
        <v>1</v>
      </c>
      <c r="R825" s="1" t="e">
        <f aca="false">IF(#REF!&lt;&gt;#REF!,COUNTIFS($K$112:$K$1378,$K$112,#REF!,#REF!),"")</f>
        <v>#REF!</v>
      </c>
      <c r="S825" s="1" t="e">
        <f aca="false">IF(AND(#REF!&lt;&gt;#REF!,#REF!=#REF!,M825="positive",M826="negative"),1,"")</f>
        <v>#REF!</v>
      </c>
      <c r="T825" s="1" t="e">
        <f aca="false">IF(AND(#REF!=#REF!,K:K="stroke",M:M="positive",S825&lt;&gt;"1"),1,"")</f>
        <v>#REF!</v>
      </c>
      <c r="U825" s="1" t="e">
        <f aca="false">IF((AND(R825&lt;&gt;"",W825&lt;&gt;1,K:K="stroke",M:M="negative",#REF!=#REF!)),IF(W825&lt;&gt;0,"",1),"")</f>
        <v>#REF!</v>
      </c>
      <c r="V825" s="1" t="e">
        <f aca="false">IF(R825="","",(SUM(S825:U825)+W825))</f>
        <v>#REF!</v>
      </c>
      <c r="W825" s="1" t="e">
        <f aca="false">IF(#REF!&lt;&gt;#REF!,COUNTIFS($K$112:$K$1378,"up",#REF!,#REF!),"")</f>
        <v>#REF!</v>
      </c>
      <c r="X825" s="1" t="e">
        <f aca="false">IF(#REF!&lt;&gt;#REF!,COUNTIFS($K$112:$K$1378,"SRS",#REF!,#REF!),"")</f>
        <v>#REF!</v>
      </c>
      <c r="Y825" s="1" t="e">
        <f aca="false"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="5" customFormat="true" ht="15.7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1" t="n">
        <v>18</v>
      </c>
      <c r="H826" s="11" t="n">
        <v>35</v>
      </c>
      <c r="I826" s="1" t="n">
        <v>18</v>
      </c>
      <c r="J826" s="11" t="n">
        <v>953</v>
      </c>
      <c r="K826" s="17" t="s">
        <v>21</v>
      </c>
      <c r="L826" s="1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1" t="e">
        <f aca="false">IF(#REF!=#REF!,IF(K826="Stroke",IF(K827="Stroke",IF(#REF!=#REF!,IF(Q826=Q827,IF((J827-J826)&lt;0,1000+J827-J826-O826,J827-J826-O826),""),""),""),""),"")</f>
        <v>#REF!</v>
      </c>
      <c r="Q826" s="11" t="n">
        <v>1</v>
      </c>
      <c r="R826" s="1" t="e">
        <f aca="false">IF(#REF!&lt;&gt;#REF!,COUNTIFS($K$112:$K$1378,$K$112,#REF!,#REF!),"")</f>
        <v>#REF!</v>
      </c>
      <c r="S826" s="1" t="e">
        <f aca="false">IF(AND(#REF!&lt;&gt;#REF!,#REF!=#REF!,M826="positive",M827="negative"),1,"")</f>
        <v>#REF!</v>
      </c>
      <c r="T826" s="1" t="e">
        <f aca="false">IF(AND(#REF!=#REF!,K:K="stroke",M:M="positive",S826&lt;&gt;"1"),1,"")</f>
        <v>#REF!</v>
      </c>
      <c r="U826" s="1" t="e">
        <f aca="false">IF((AND(R826&lt;&gt;"",W826&lt;&gt;1,K:K="stroke",M:M="negative",#REF!=#REF!)),IF(W826&lt;&gt;0,"",1),"")</f>
        <v>#REF!</v>
      </c>
      <c r="V826" s="1" t="e">
        <f aca="false">IF(R826="","",(SUM(S826:U826)+W826))</f>
        <v>#REF!</v>
      </c>
      <c r="W826" s="1" t="e">
        <f aca="false">IF(#REF!&lt;&gt;#REF!,COUNTIFS($K$112:$K$1378,"up",#REF!,#REF!),"")</f>
        <v>#REF!</v>
      </c>
      <c r="X826" s="1" t="e">
        <f aca="false">IF(#REF!&lt;&gt;#REF!,COUNTIFS($K$112:$K$1378,"SRS",#REF!,#REF!),"")</f>
        <v>#REF!</v>
      </c>
      <c r="Y826" s="1" t="e">
        <f aca="false"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5.7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1" t="n">
        <v>18</v>
      </c>
      <c r="H827" s="11" t="n">
        <v>35</v>
      </c>
      <c r="I827" s="1" t="n">
        <v>18</v>
      </c>
      <c r="J827" s="11" t="n">
        <v>961</v>
      </c>
      <c r="K827" s="17" t="s">
        <v>21</v>
      </c>
      <c r="L827" s="1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1" t="e">
        <f aca="false">IF(#REF!=#REF!,IF(K827="Stroke",IF(K828="Stroke",IF(#REF!=#REF!,IF(Q827=Q828,IF((J828-J827)&lt;0,1000+J828-J827-O827,J828-J827-O827),""),""),""),""),"")</f>
        <v>#REF!</v>
      </c>
      <c r="Q827" s="11" t="n">
        <v>1</v>
      </c>
      <c r="R827" s="1" t="e">
        <f aca="false">IF(#REF!&lt;&gt;#REF!,COUNTIFS($K$112:$K$1378,$K$112,#REF!,#REF!),"")</f>
        <v>#REF!</v>
      </c>
      <c r="S827" s="1" t="e">
        <f aca="false">IF(AND(#REF!&lt;&gt;#REF!,#REF!=#REF!,M827="positive",M828="negative"),1,"")</f>
        <v>#REF!</v>
      </c>
      <c r="T827" s="1" t="e">
        <f aca="false">IF(AND(#REF!=#REF!,K:K="stroke",M:M="positive",S827&lt;&gt;"1"),1,"")</f>
        <v>#REF!</v>
      </c>
      <c r="U827" s="1" t="e">
        <f aca="false">IF((AND(R827&lt;&gt;"",W827&lt;&gt;1,K:K="stroke",M:M="negative",#REF!=#REF!)),IF(W827&lt;&gt;0,"",1),"")</f>
        <v>#REF!</v>
      </c>
      <c r="V827" s="1" t="e">
        <f aca="false">IF(R827="","",(SUM(S827:U827)+W827))</f>
        <v>#REF!</v>
      </c>
      <c r="W827" s="1" t="e">
        <f aca="false">IF(#REF!&lt;&gt;#REF!,COUNTIFS($K$112:$K$1378,"up",#REF!,#REF!),"")</f>
        <v>#REF!</v>
      </c>
      <c r="X827" s="1" t="e">
        <f aca="false">IF(#REF!&lt;&gt;#REF!,COUNTIFS($K$112:$K$1378,"SRS",#REF!,#REF!),"")</f>
        <v>#REF!</v>
      </c>
      <c r="Y827" s="1" t="e">
        <f aca="false"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5.7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1" t="n">
        <v>18</v>
      </c>
      <c r="H828" s="11" t="n">
        <v>35</v>
      </c>
      <c r="I828" s="1" t="n">
        <v>18</v>
      </c>
      <c r="J828" s="11" t="n">
        <v>974</v>
      </c>
      <c r="K828" s="17" t="s">
        <v>21</v>
      </c>
      <c r="L828" s="1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1" t="e">
        <f aca="false">IF(#REF!=#REF!,IF(K828="Stroke",IF(K829="Stroke",IF(#REF!=#REF!,IF(Q828=Q829,IF((J829-J828)&lt;0,1000+J829-J828-O828,J829-J828-O828),""),""),""),""),"")</f>
        <v>#REF!</v>
      </c>
      <c r="Q828" s="11" t="n">
        <v>1</v>
      </c>
      <c r="R828" s="1" t="e">
        <f aca="false">IF(#REF!&lt;&gt;#REF!,COUNTIFS($K$112:$K$1378,$K$112,#REF!,#REF!),"")</f>
        <v>#REF!</v>
      </c>
      <c r="S828" s="1" t="e">
        <f aca="false">IF(AND(#REF!&lt;&gt;#REF!,#REF!=#REF!,M828="positive",M829="negative"),1,"")</f>
        <v>#REF!</v>
      </c>
      <c r="T828" s="1" t="e">
        <f aca="false">IF(AND(#REF!=#REF!,K:K="stroke",M:M="positive",S828&lt;&gt;"1"),1,"")</f>
        <v>#REF!</v>
      </c>
      <c r="U828" s="1" t="e">
        <f aca="false">IF((AND(R828&lt;&gt;"",W828&lt;&gt;1,K:K="stroke",M:M="negative",#REF!=#REF!)),IF(W828&lt;&gt;0,"",1),"")</f>
        <v>#REF!</v>
      </c>
      <c r="V828" s="1" t="e">
        <f aca="false">IF(R828="","",(SUM(S828:U828)+W828))</f>
        <v>#REF!</v>
      </c>
      <c r="W828" s="1" t="e">
        <f aca="false">IF(#REF!&lt;&gt;#REF!,COUNTIFS($K$112:$K$1378,"up",#REF!,#REF!),"")</f>
        <v>#REF!</v>
      </c>
      <c r="X828" s="1" t="e">
        <f aca="false">IF(#REF!&lt;&gt;#REF!,COUNTIFS($K$112:$K$1378,"SRS",#REF!,#REF!),"")</f>
        <v>#REF!</v>
      </c>
      <c r="Y828" s="1" t="e">
        <f aca="false"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5.7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1" t="n">
        <v>18</v>
      </c>
      <c r="H829" s="11" t="n">
        <v>35</v>
      </c>
      <c r="I829" s="1" t="n">
        <v>18</v>
      </c>
      <c r="J829" s="11" t="n">
        <v>979</v>
      </c>
      <c r="K829" s="17" t="s">
        <v>21</v>
      </c>
      <c r="L829" s="1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1" t="e">
        <f aca="false">IF(#REF!=#REF!,IF(K829="Stroke",IF(K830="Stroke",IF(#REF!=#REF!,IF(Q829=Q830,IF((J830-J829)&lt;0,1000+J830-J829-O829,J830-J829-O829),""),""),""),""),"")</f>
        <v>#REF!</v>
      </c>
      <c r="Q829" s="11" t="n">
        <v>1</v>
      </c>
      <c r="R829" s="1" t="e">
        <f aca="false">IF(#REF!&lt;&gt;#REF!,COUNTIFS($K$112:$K$1378,$K$112,#REF!,#REF!),"")</f>
        <v>#REF!</v>
      </c>
      <c r="S829" s="1" t="e">
        <f aca="false">IF(AND(#REF!&lt;&gt;#REF!,#REF!=#REF!,M829="positive",M830="negative"),1,"")</f>
        <v>#REF!</v>
      </c>
      <c r="T829" s="1" t="e">
        <f aca="false">IF(AND(#REF!=#REF!,K:K="stroke",M:M="positive",S829&lt;&gt;"1"),1,"")</f>
        <v>#REF!</v>
      </c>
      <c r="U829" s="1" t="e">
        <f aca="false">IF((AND(R829&lt;&gt;"",W829&lt;&gt;1,K:K="stroke",M:M="negative",#REF!=#REF!)),IF(W829&lt;&gt;0,"",1),"")</f>
        <v>#REF!</v>
      </c>
      <c r="V829" s="1" t="e">
        <f aca="false">IF(R829="","",(SUM(S829:U829)+W829))</f>
        <v>#REF!</v>
      </c>
      <c r="W829" s="1" t="e">
        <f aca="false">IF(#REF!&lt;&gt;#REF!,COUNTIFS($K$112:$K$1378,"up",#REF!,#REF!),"")</f>
        <v>#REF!</v>
      </c>
      <c r="X829" s="1" t="e">
        <f aca="false">IF(#REF!&lt;&gt;#REF!,COUNTIFS($K$112:$K$1378,"SRS",#REF!,#REF!),"")</f>
        <v>#REF!</v>
      </c>
      <c r="Y829" s="1" t="e">
        <f aca="false"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5.7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1" t="n">
        <v>18</v>
      </c>
      <c r="H830" s="11" t="n">
        <v>35</v>
      </c>
      <c r="I830" s="1" t="n">
        <v>18</v>
      </c>
      <c r="J830" s="1" t="n">
        <v>995</v>
      </c>
      <c r="K830" s="17" t="s">
        <v>21</v>
      </c>
      <c r="L830" s="1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1" t="e">
        <f aca="false">IF(#REF!=#REF!,IF(K830="Stroke",IF(K831="Stroke",IF(#REF!=#REF!,IF(Q830=Q831,IF((J831-J830)&lt;0,1000+J831-J830-O830,J831-J830-O830),""),""),""),""),"")</f>
        <v>#REF!</v>
      </c>
      <c r="Q830" s="11" t="n">
        <v>1</v>
      </c>
      <c r="R830" s="1" t="e">
        <f aca="false">IF(#REF!&lt;&gt;#REF!,COUNTIFS($K$112:$K$1378,$K$112,#REF!,#REF!),"")</f>
        <v>#REF!</v>
      </c>
      <c r="S830" s="1" t="e">
        <f aca="false">IF(AND(#REF!&lt;&gt;#REF!,#REF!=#REF!,M830="positive",M831="negative"),1,"")</f>
        <v>#REF!</v>
      </c>
      <c r="T830" s="1" t="e">
        <f aca="false">IF(AND(#REF!=#REF!,K:K="stroke",M:M="positive",S830&lt;&gt;"1"),1,"")</f>
        <v>#REF!</v>
      </c>
      <c r="U830" s="1" t="e">
        <f aca="false">IF((AND(R830&lt;&gt;"",W830&lt;&gt;1,K:K="stroke",M:M="negative",#REF!=#REF!)),IF(W830&lt;&gt;0,"",1),"")</f>
        <v>#REF!</v>
      </c>
      <c r="V830" s="1" t="e">
        <f aca="false">IF(R830="","",(SUM(S830:U830)+W830))</f>
        <v>#REF!</v>
      </c>
      <c r="W830" s="1" t="e">
        <f aca="false">IF(#REF!&lt;&gt;#REF!,COUNTIFS($K$112:$K$1378,"up",#REF!,#REF!),"")</f>
        <v>#REF!</v>
      </c>
      <c r="X830" s="1" t="e">
        <f aca="false">IF(#REF!&lt;&gt;#REF!,COUNTIFS($K$112:$K$1378,"SRS",#REF!,#REF!),"")</f>
        <v>#REF!</v>
      </c>
      <c r="Y830" s="1" t="e">
        <f aca="false">IF(R830&lt;&gt;"",IF(R830=1,"",COUNTIFS($O$112:$O$1378,"&gt;40",#REF!,#REF!)),"")</f>
        <v>#REF!</v>
      </c>
    </row>
    <row r="831" customFormat="false" ht="15.7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1" t="n">
        <v>18</v>
      </c>
      <c r="H831" s="11" t="n">
        <v>35</v>
      </c>
      <c r="I831" s="1" t="n">
        <v>19</v>
      </c>
      <c r="J831" s="1" t="n">
        <v>0</v>
      </c>
      <c r="K831" s="17" t="s">
        <v>21</v>
      </c>
      <c r="L831" s="1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1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1" t="e">
        <f aca="false">IF(#REF!&lt;&gt;#REF!,COUNTIFS($K$112:$K$1378,$K$112,#REF!,#REF!),"")</f>
        <v>#REF!</v>
      </c>
      <c r="S831" s="1" t="e">
        <f aca="false">IF(AND(#REF!&lt;&gt;#REF!,#REF!=#REF!,M831="positive",M832="negative"),1,"")</f>
        <v>#REF!</v>
      </c>
      <c r="T831" s="1" t="e">
        <f aca="false">IF(AND(#REF!=#REF!,K:K="stroke",M:M="positive",S831&lt;&gt;"1"),1,"")</f>
        <v>#REF!</v>
      </c>
      <c r="U831" s="1" t="e">
        <f aca="false">IF((AND(R831&lt;&gt;"",W831&lt;&gt;1,K:K="stroke",M:M="negative",#REF!=#REF!)),IF(W831&lt;&gt;0,"",1),"")</f>
        <v>#REF!</v>
      </c>
      <c r="V831" s="1" t="e">
        <f aca="false">IF(R831="","",(SUM(S831:U831)+W831))</f>
        <v>#REF!</v>
      </c>
      <c r="W831" s="1" t="e">
        <f aca="false">IF(#REF!&lt;&gt;#REF!,COUNTIFS($K$112:$K$1378,"up",#REF!,#REF!),"")</f>
        <v>#REF!</v>
      </c>
      <c r="X831" s="1" t="e">
        <f aca="false">IF(#REF!&lt;&gt;#REF!,COUNTIFS($K$112:$K$1378,"SRS",#REF!,#REF!),"")</f>
        <v>#REF!</v>
      </c>
      <c r="Y831" s="1" t="e">
        <f aca="false">IF(R831&lt;&gt;"",IF(R831=1,"",COUNTIFS($O$112:$O$1378,"&gt;40",#REF!,#REF!)),"")</f>
        <v>#REF!</v>
      </c>
    </row>
    <row r="832" customFormat="false" ht="15.7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1" t="n">
        <v>18</v>
      </c>
      <c r="H832" s="11" t="n">
        <v>35</v>
      </c>
      <c r="I832" s="1" t="n">
        <v>19</v>
      </c>
      <c r="J832" s="1" t="n">
        <v>8</v>
      </c>
      <c r="K832" s="17" t="s">
        <v>21</v>
      </c>
      <c r="L832" s="1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1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1" t="e">
        <f aca="false">IF(#REF!&lt;&gt;#REF!,COUNTIFS($K$112:$K$1378,$K$112,#REF!,#REF!),"")</f>
        <v>#REF!</v>
      </c>
      <c r="S832" s="1" t="e">
        <f aca="false">IF(AND(#REF!&lt;&gt;#REF!,#REF!=#REF!,M832="positive",M833="negative"),1,"")</f>
        <v>#REF!</v>
      </c>
      <c r="T832" s="1" t="e">
        <f aca="false">IF(AND(#REF!=#REF!,K:K="stroke",M:M="positive",S832&lt;&gt;"1"),1,"")</f>
        <v>#REF!</v>
      </c>
      <c r="U832" s="1" t="e">
        <f aca="false">IF((AND(R832&lt;&gt;"",W832&lt;&gt;1,K:K="stroke",M:M="negative",#REF!=#REF!)),IF(W832&lt;&gt;0,"",1),"")</f>
        <v>#REF!</v>
      </c>
      <c r="V832" s="1" t="e">
        <f aca="false">IF(R832="","",(SUM(S832:U832)+W832))</f>
        <v>#REF!</v>
      </c>
      <c r="W832" s="1" t="e">
        <f aca="false">IF(#REF!&lt;&gt;#REF!,COUNTIFS($K$112:$K$1378,"up",#REF!,#REF!),"")</f>
        <v>#REF!</v>
      </c>
      <c r="X832" s="1" t="e">
        <f aca="false">IF(#REF!&lt;&gt;#REF!,COUNTIFS($K$112:$K$1378,"SRS",#REF!,#REF!),"")</f>
        <v>#REF!</v>
      </c>
      <c r="Y832" s="1" t="e">
        <f aca="false">IF(R832&lt;&gt;"",IF(R832=1,"",COUNTIFS($O$112:$O$1378,"&gt;40",#REF!,#REF!)),"")</f>
        <v>#REF!</v>
      </c>
    </row>
    <row r="833" customFormat="false" ht="15.7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1" t="n">
        <v>18</v>
      </c>
      <c r="H833" s="11" t="n">
        <v>35</v>
      </c>
      <c r="I833" s="1" t="n">
        <v>19</v>
      </c>
      <c r="J833" s="1" t="n">
        <v>13</v>
      </c>
      <c r="K833" s="17" t="s">
        <v>21</v>
      </c>
      <c r="L833" s="1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1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1" t="e">
        <f aca="false">IF(#REF!&lt;&gt;#REF!,COUNTIFS($K$112:$K$1378,$K$112,#REF!,#REF!),"")</f>
        <v>#REF!</v>
      </c>
      <c r="S833" s="1" t="e">
        <f aca="false">IF(AND(#REF!&lt;&gt;#REF!,#REF!=#REF!,M833="positive",M834="negative"),1,"")</f>
        <v>#REF!</v>
      </c>
      <c r="T833" s="1" t="e">
        <f aca="false">IF(AND(#REF!=#REF!,K:K="stroke",M:M="positive",S833&lt;&gt;"1"),1,"")</f>
        <v>#REF!</v>
      </c>
      <c r="U833" s="1" t="e">
        <f aca="false">IF((AND(R833&lt;&gt;"",W833&lt;&gt;1,K:K="stroke",M:M="negative",#REF!=#REF!)),IF(W833&lt;&gt;0,"",1),"")</f>
        <v>#REF!</v>
      </c>
      <c r="V833" s="1" t="e">
        <f aca="false">IF(R833="","",(SUM(S833:U833)+W833))</f>
        <v>#REF!</v>
      </c>
      <c r="W833" s="1" t="e">
        <f aca="false">IF(#REF!&lt;&gt;#REF!,COUNTIFS($K$112:$K$1378,"up",#REF!,#REF!),"")</f>
        <v>#REF!</v>
      </c>
      <c r="X833" s="1" t="e">
        <f aca="false">IF(#REF!&lt;&gt;#REF!,COUNTIFS($K$112:$K$1378,"SRS",#REF!,#REF!),"")</f>
        <v>#REF!</v>
      </c>
      <c r="Y833" s="1" t="e">
        <f aca="false">IF(R833&lt;&gt;"",IF(R833=1,"",COUNTIFS($O$112:$O$1378,"&gt;40",#REF!,#REF!)),"")</f>
        <v>#REF!</v>
      </c>
    </row>
    <row r="834" customFormat="false" ht="15.7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1" t="n">
        <v>18</v>
      </c>
      <c r="H834" s="11" t="n">
        <v>35</v>
      </c>
      <c r="I834" s="1" t="n">
        <v>19</v>
      </c>
      <c r="J834" s="1" t="n">
        <v>18</v>
      </c>
      <c r="K834" s="17" t="s">
        <v>21</v>
      </c>
      <c r="L834" s="1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1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1" t="e">
        <f aca="false">IF(#REF!&lt;&gt;#REF!,COUNTIFS($K$112:$K$1378,$K$112,#REF!,#REF!),"")</f>
        <v>#REF!</v>
      </c>
      <c r="S834" s="1" t="e">
        <f aca="false">IF(AND(#REF!&lt;&gt;#REF!,#REF!=#REF!,M834="positive",M835="negative"),1,"")</f>
        <v>#REF!</v>
      </c>
      <c r="T834" s="1" t="e">
        <f aca="false">IF(AND(#REF!=#REF!,K:K="stroke",M:M="positive",S834&lt;&gt;"1"),1,"")</f>
        <v>#REF!</v>
      </c>
      <c r="U834" s="1" t="e">
        <f aca="false">IF((AND(R834&lt;&gt;"",W834&lt;&gt;1,K:K="stroke",M:M="negative",#REF!=#REF!)),IF(W834&lt;&gt;0,"",1),"")</f>
        <v>#REF!</v>
      </c>
      <c r="V834" s="1" t="e">
        <f aca="false">IF(R834="","",(SUM(S834:U834)+W834))</f>
        <v>#REF!</v>
      </c>
      <c r="W834" s="1" t="e">
        <f aca="false">IF(#REF!&lt;&gt;#REF!,COUNTIFS($K$112:$K$1378,"up",#REF!,#REF!),"")</f>
        <v>#REF!</v>
      </c>
      <c r="X834" s="1" t="e">
        <f aca="false">IF(#REF!&lt;&gt;#REF!,COUNTIFS($K$112:$K$1378,"SRS",#REF!,#REF!),"")</f>
        <v>#REF!</v>
      </c>
      <c r="Y834" s="1" t="e">
        <f aca="false">IF(R834&lt;&gt;"",IF(R834=1,"",COUNTIFS($O$112:$O$1378,"&gt;40",#REF!,#REF!)),"")</f>
        <v>#REF!</v>
      </c>
    </row>
    <row r="835" customFormat="false" ht="15.7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1" t="n">
        <v>18</v>
      </c>
      <c r="H835" s="11" t="n">
        <v>35</v>
      </c>
      <c r="I835" s="1" t="n">
        <v>19</v>
      </c>
      <c r="J835" s="1" t="n">
        <v>34</v>
      </c>
      <c r="K835" s="17" t="s">
        <v>21</v>
      </c>
      <c r="L835" s="1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1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1" t="e">
        <f aca="false">IF(#REF!&lt;&gt;#REF!,COUNTIFS($K$112:$K$1378,$K$112,#REF!,#REF!),"")</f>
        <v>#REF!</v>
      </c>
      <c r="S835" s="1" t="e">
        <f aca="false">IF(AND(#REF!&lt;&gt;#REF!,#REF!=#REF!,M835="positive",M836="negative"),1,"")</f>
        <v>#REF!</v>
      </c>
      <c r="T835" s="1" t="e">
        <f aca="false">IF(AND(#REF!=#REF!,K:K="stroke",M:M="positive",S835&lt;&gt;"1"),1,"")</f>
        <v>#REF!</v>
      </c>
      <c r="U835" s="1" t="e">
        <f aca="false">IF((AND(R835&lt;&gt;"",W835&lt;&gt;1,K:K="stroke",M:M="negative",#REF!=#REF!)),IF(W835&lt;&gt;0,"",1),"")</f>
        <v>#REF!</v>
      </c>
      <c r="V835" s="1" t="e">
        <f aca="false">IF(R835="","",(SUM(S835:U835)+W835))</f>
        <v>#REF!</v>
      </c>
      <c r="W835" s="1" t="e">
        <f aca="false">IF(#REF!&lt;&gt;#REF!,COUNTIFS($K$112:$K$1378,"up",#REF!,#REF!),"")</f>
        <v>#REF!</v>
      </c>
      <c r="X835" s="1" t="e">
        <f aca="false">IF(#REF!&lt;&gt;#REF!,COUNTIFS($K$112:$K$1378,"SRS",#REF!,#REF!),"")</f>
        <v>#REF!</v>
      </c>
      <c r="Y835" s="1" t="e">
        <f aca="false">IF(R835&lt;&gt;"",IF(R835=1,"",COUNTIFS($O$112:$O$1378,"&gt;40",#REF!,#REF!)),"")</f>
        <v>#REF!</v>
      </c>
    </row>
    <row r="836" customFormat="false" ht="15.7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1" t="n">
        <v>18</v>
      </c>
      <c r="H836" s="11" t="n">
        <v>35</v>
      </c>
      <c r="I836" s="1" t="n">
        <v>19</v>
      </c>
      <c r="J836" s="1" t="n">
        <v>42</v>
      </c>
      <c r="K836" s="17" t="s">
        <v>21</v>
      </c>
      <c r="L836" s="1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1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1" t="e">
        <f aca="false">IF(#REF!&lt;&gt;#REF!,COUNTIFS($K$112:$K$1378,$K$112,#REF!,#REF!),"")</f>
        <v>#REF!</v>
      </c>
      <c r="S836" s="1" t="e">
        <f aca="false">IF(AND(#REF!&lt;&gt;#REF!,#REF!=#REF!,M836="positive",M837="negative"),1,"")</f>
        <v>#REF!</v>
      </c>
      <c r="T836" s="1" t="e">
        <f aca="false">IF(AND(#REF!=#REF!,K:K="stroke",M:M="positive",S836&lt;&gt;"1"),1,"")</f>
        <v>#REF!</v>
      </c>
      <c r="U836" s="1" t="e">
        <f aca="false">IF((AND(R836&lt;&gt;"",W836&lt;&gt;1,K:K="stroke",M:M="negative",#REF!=#REF!)),IF(W836&lt;&gt;0,"",1),"")</f>
        <v>#REF!</v>
      </c>
      <c r="V836" s="1" t="e">
        <f aca="false">IF(R836="","",(SUM(S836:U836)+W836))</f>
        <v>#REF!</v>
      </c>
      <c r="W836" s="1" t="e">
        <f aca="false">IF(#REF!&lt;&gt;#REF!,COUNTIFS($K$112:$K$1378,"up",#REF!,#REF!),"")</f>
        <v>#REF!</v>
      </c>
      <c r="X836" s="1" t="e">
        <f aca="false">IF(#REF!&lt;&gt;#REF!,COUNTIFS($K$112:$K$1378,"SRS",#REF!,#REF!),"")</f>
        <v>#REF!</v>
      </c>
      <c r="Y836" s="1" t="e">
        <f aca="false">IF(R836&lt;&gt;"",IF(R836=1,"",COUNTIFS($O$112:$O$1378,"&gt;40",#REF!,#REF!)),"")</f>
        <v>#REF!</v>
      </c>
    </row>
    <row r="837" customFormat="false" ht="15.7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.7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75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.7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1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1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1" t="e">
        <f aca="false">IF(#REF!&lt;&gt;#REF!,COUNTIFS($K$112:$K$1378,$K$112,#REF!,#REF!),"")</f>
        <v>#REF!</v>
      </c>
      <c r="S839" s="1" t="e">
        <f aca="false">IF(AND(#REF!&lt;&gt;#REF!,#REF!=#REF!,M839="positive",M840="negative"),1,"")</f>
        <v>#REF!</v>
      </c>
      <c r="T839" s="1" t="e">
        <f aca="false">IF(AND(#REF!=#REF!,K:K="stroke",M:M="positive",S839&lt;&gt;"1"),1,"")</f>
        <v>#REF!</v>
      </c>
      <c r="U839" s="1" t="e">
        <f aca="false">IF((AND(R839&lt;&gt;"",W839&lt;&gt;1,K:K="stroke",M:M="negative",#REF!=#REF!)),IF(W839&lt;&gt;0,"",1),"")</f>
        <v>#REF!</v>
      </c>
      <c r="V839" s="1" t="e">
        <f aca="false">IF(R839="","",(SUM(S839:U839)+W839))</f>
        <v>#REF!</v>
      </c>
      <c r="W839" s="1" t="e">
        <f aca="false">IF(#REF!&lt;&gt;#REF!,COUNTIFS($K$112:$K$1378,"up",#REF!,#REF!),"")</f>
        <v>#REF!</v>
      </c>
      <c r="X839" s="1" t="e">
        <f aca="false">IF(#REF!&lt;&gt;#REF!,COUNTIFS($K$112:$K$1378,"SRS",#REF!,#REF!),"")</f>
        <v>#REF!</v>
      </c>
      <c r="Y839" s="1" t="e">
        <f aca="false">IF(R839&lt;&gt;"",IF(R839=1,"",COUNTIFS($O$112:$O$1378,"&gt;40",#REF!,#REF!)),"")</f>
        <v>#REF!</v>
      </c>
    </row>
    <row r="840" customFormat="false" ht="15.7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1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1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1" t="e">
        <f aca="false">IF(#REF!&lt;&gt;#REF!,COUNTIFS($K$112:$K$1378,$K$112,#REF!,#REF!),"")</f>
        <v>#REF!</v>
      </c>
      <c r="S840" s="1" t="e">
        <f aca="false">IF(AND(#REF!&lt;&gt;#REF!,#REF!=#REF!,M840="positive",M841="negative"),1,"")</f>
        <v>#REF!</v>
      </c>
      <c r="T840" s="1" t="e">
        <f aca="false">IF(AND(#REF!=#REF!,K:K="stroke",M:M="positive",S840&lt;&gt;"1"),1,"")</f>
        <v>#REF!</v>
      </c>
      <c r="U840" s="1" t="e">
        <f aca="false">IF((AND(R840&lt;&gt;"",W840&lt;&gt;1,K:K="stroke",M:M="negative",#REF!=#REF!)),IF(W840&lt;&gt;0,"",1),"")</f>
        <v>#REF!</v>
      </c>
      <c r="V840" s="1" t="e">
        <f aca="false">IF(R840="","",(SUM(S840:U840)+W840))</f>
        <v>#REF!</v>
      </c>
      <c r="W840" s="1" t="e">
        <f aca="false">IF(#REF!&lt;&gt;#REF!,COUNTIFS($K$112:$K$1378,"up",#REF!,#REF!),"")</f>
        <v>#REF!</v>
      </c>
      <c r="X840" s="1" t="e">
        <f aca="false">IF(#REF!&lt;&gt;#REF!,COUNTIFS($K$112:$K$1378,"SRS",#REF!,#REF!),"")</f>
        <v>#REF!</v>
      </c>
      <c r="Y840" s="1" t="e">
        <f aca="false">IF(R840&lt;&gt;"",IF(R840=1,"",COUNTIFS($O$112:$O$1378,"&gt;40",#REF!,#REF!)),"")</f>
        <v>#REF!</v>
      </c>
    </row>
    <row r="841" customFormat="false" ht="15.7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1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1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1" t="e">
        <f aca="false">IF(#REF!&lt;&gt;#REF!,COUNTIFS($K$112:$K$1378,$K$112,#REF!,#REF!),"")</f>
        <v>#REF!</v>
      </c>
      <c r="S841" s="1" t="e">
        <f aca="false">IF(AND(#REF!&lt;&gt;#REF!,#REF!=#REF!,M841="positive",M842="negative"),1,"")</f>
        <v>#REF!</v>
      </c>
      <c r="T841" s="1" t="e">
        <f aca="false">IF(AND(#REF!=#REF!,K:K="stroke",M:M="positive",S841&lt;&gt;"1"),1,"")</f>
        <v>#REF!</v>
      </c>
      <c r="U841" s="1" t="e">
        <f aca="false">IF((AND(R841&lt;&gt;"",W841&lt;&gt;1,K:K="stroke",M:M="negative",#REF!=#REF!)),IF(W841&lt;&gt;0,"",1),"")</f>
        <v>#REF!</v>
      </c>
      <c r="V841" s="1" t="e">
        <f aca="false">IF(R841="","",(SUM(S841:U841)+W841))</f>
        <v>#REF!</v>
      </c>
      <c r="W841" s="1" t="e">
        <f aca="false">IF(#REF!&lt;&gt;#REF!,COUNTIFS($K$112:$K$1378,"up",#REF!,#REF!),"")</f>
        <v>#REF!</v>
      </c>
      <c r="X841" s="1" t="e">
        <f aca="false">IF(#REF!&lt;&gt;#REF!,COUNTIFS($K$112:$K$1378,"SRS",#REF!,#REF!),"")</f>
        <v>#REF!</v>
      </c>
      <c r="Y841" s="1" t="e">
        <f aca="false">IF(R841&lt;&gt;"",IF(R841=1,"",COUNTIFS($O$112:$O$1378,"&gt;40",#REF!,#REF!)),"")</f>
        <v>#REF!</v>
      </c>
    </row>
    <row r="842" customFormat="false" ht="15.7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1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1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1" t="e">
        <f aca="false">IF(#REF!&lt;&gt;#REF!,COUNTIFS($K$112:$K$1378,$K$112,#REF!,#REF!),"")</f>
        <v>#REF!</v>
      </c>
      <c r="S842" s="1" t="e">
        <f aca="false">IF(AND(#REF!&lt;&gt;#REF!,#REF!=#REF!,M842="positive",M843="negative"),1,"")</f>
        <v>#REF!</v>
      </c>
      <c r="T842" s="1" t="e">
        <f aca="false">IF(AND(#REF!=#REF!,K:K="stroke",M:M="positive",S842&lt;&gt;"1"),1,"")</f>
        <v>#REF!</v>
      </c>
      <c r="U842" s="1" t="e">
        <f aca="false">IF((AND(R842&lt;&gt;"",W842&lt;&gt;1,K:K="stroke",M:M="negative",#REF!=#REF!)),IF(W842&lt;&gt;0,"",1),"")</f>
        <v>#REF!</v>
      </c>
      <c r="V842" s="1" t="e">
        <f aca="false">IF(R842="","",(SUM(S842:U842)+W842))</f>
        <v>#REF!</v>
      </c>
      <c r="W842" s="1" t="e">
        <f aca="false">IF(#REF!&lt;&gt;#REF!,COUNTIFS($K$112:$K$1378,"up",#REF!,#REF!),"")</f>
        <v>#REF!</v>
      </c>
      <c r="X842" s="1" t="e">
        <f aca="false">IF(#REF!&lt;&gt;#REF!,COUNTIFS($K$112:$K$1378,"SRS",#REF!,#REF!),"")</f>
        <v>#REF!</v>
      </c>
      <c r="Y842" s="1" t="e">
        <f aca="false">IF(R842&lt;&gt;"",IF(R842=1,"",COUNTIFS($O$112:$O$1378,"&gt;40",#REF!,#REF!)),"")</f>
        <v>#REF!</v>
      </c>
    </row>
    <row r="843" s="5" customFormat="true" ht="15.7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1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1" t="e">
        <f aca="false">IF(#REF!=#REF!,IF(K843="Stroke",IF(K844="Stroke",IF(#REF!=#REF!,IF(Q843=Q844,IF((J844-J843)&lt;0,1000+J844-J843-O843,J844-J843-O843),""),""),""),""),"")</f>
        <v>#REF!</v>
      </c>
      <c r="Q843" s="1"/>
      <c r="R843" s="1" t="e">
        <f aca="false">IF(#REF!&lt;&gt;#REF!,COUNTIFS($K$112:$K$1378,$K$112,#REF!,#REF!),"")</f>
        <v>#REF!</v>
      </c>
      <c r="S843" s="1" t="e">
        <f aca="false">IF(AND(#REF!&lt;&gt;#REF!,#REF!=#REF!,M843="positive",M844="negative"),1,"")</f>
        <v>#REF!</v>
      </c>
      <c r="T843" s="1" t="e">
        <f aca="false">IF(AND(#REF!=#REF!,K:K="stroke",M:M="positive",S843&lt;&gt;"1"),1,"")</f>
        <v>#REF!</v>
      </c>
      <c r="U843" s="1" t="e">
        <f aca="false">IF((AND(R843&lt;&gt;"",W843&lt;&gt;1,K:K="stroke",M:M="negative",#REF!=#REF!)),IF(W843&lt;&gt;0,"",1),"")</f>
        <v>#REF!</v>
      </c>
      <c r="V843" s="1" t="e">
        <f aca="false">IF(R843="","",(SUM(S843:U843)+W843))</f>
        <v>#REF!</v>
      </c>
      <c r="W843" s="1" t="e">
        <f aca="false">IF(#REF!&lt;&gt;#REF!,COUNTIFS($K$112:$K$1378,"up",#REF!,#REF!),"")</f>
        <v>#REF!</v>
      </c>
      <c r="X843" s="1" t="e">
        <f aca="false">IF(#REF!&lt;&gt;#REF!,COUNTIFS($K$112:$K$1378,"SRS",#REF!,#REF!),"")</f>
        <v>#REF!</v>
      </c>
      <c r="Y843" s="1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.7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1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1" t="e">
        <f aca="false">IF(#REF!=#REF!,IF(K844="Stroke",IF(K845="Stroke",IF(#REF!=#REF!,IF(Q844=Q845,IF((J845-J844)&lt;0,1000+J845-J844-O844,J845-J844-O844),""),""),""),""),"")</f>
        <v>#REF!</v>
      </c>
      <c r="Q844" s="1"/>
      <c r="R844" s="1" t="e">
        <f aca="false">IF(#REF!&lt;&gt;#REF!,COUNTIFS($K$112:$K$1378,$K$112,#REF!,#REF!),"")</f>
        <v>#REF!</v>
      </c>
      <c r="S844" s="1" t="e">
        <f aca="false">IF(AND(#REF!&lt;&gt;#REF!,#REF!=#REF!,M844="positive",M845="negative"),1,"")</f>
        <v>#REF!</v>
      </c>
      <c r="T844" s="1" t="e">
        <f aca="false">IF(AND(#REF!=#REF!,K:K="stroke",M:M="positive",S844&lt;&gt;"1"),1,"")</f>
        <v>#REF!</v>
      </c>
      <c r="U844" s="1" t="e">
        <f aca="false">IF((AND(R844&lt;&gt;"",W844&lt;&gt;1,K:K="stroke",M:M="negative",#REF!=#REF!)),IF(W844&lt;&gt;0,"",1),"")</f>
        <v>#REF!</v>
      </c>
      <c r="V844" s="1" t="e">
        <f aca="false">IF(R844="","",(SUM(S844:U844)+W844))</f>
        <v>#REF!</v>
      </c>
      <c r="W844" s="1" t="e">
        <f aca="false">IF(#REF!&lt;&gt;#REF!,COUNTIFS($K$112:$K$1378,"up",#REF!,#REF!),"")</f>
        <v>#REF!</v>
      </c>
      <c r="X844" s="1" t="e">
        <f aca="false">IF(#REF!&lt;&gt;#REF!,COUNTIFS($K$112:$K$1378,"SRS",#REF!,#REF!),"")</f>
        <v>#REF!</v>
      </c>
      <c r="Y844" s="1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.7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1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1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1" t="e">
        <f aca="false">IF(#REF!&lt;&gt;#REF!,COUNTIFS($K$112:$K$1378,$K$112,#REF!,#REF!),"")</f>
        <v>#REF!</v>
      </c>
      <c r="S845" s="1" t="e">
        <f aca="false">IF(AND(#REF!&lt;&gt;#REF!,#REF!=#REF!,M845="positive",M846="negative"),1,"")</f>
        <v>#REF!</v>
      </c>
      <c r="T845" s="1" t="e">
        <f aca="false">IF(AND(#REF!=#REF!,K:K="stroke",M:M="positive",S845&lt;&gt;"1"),1,"")</f>
        <v>#REF!</v>
      </c>
      <c r="U845" s="1" t="e">
        <f aca="false">IF((AND(R845&lt;&gt;"",W845&lt;&gt;1,K:K="stroke",M:M="negative",#REF!=#REF!)),IF(W845&lt;&gt;0,"",1),"")</f>
        <v>#REF!</v>
      </c>
      <c r="V845" s="1" t="e">
        <f aca="false">IF(R845="","",(SUM(S845:U845)+W845))</f>
        <v>#REF!</v>
      </c>
      <c r="W845" s="1" t="e">
        <f aca="false">IF(#REF!&lt;&gt;#REF!,COUNTIFS($K$112:$K$1378,"up",#REF!,#REF!),"")</f>
        <v>#REF!</v>
      </c>
      <c r="X845" s="1" t="e">
        <f aca="false">IF(#REF!&lt;&gt;#REF!,COUNTIFS($K$112:$K$1378,"SRS",#REF!,#REF!),"")</f>
        <v>#REF!</v>
      </c>
      <c r="Y845" s="1" t="e">
        <f aca="false">IF(R845&lt;&gt;"",IF(R845=1,"",COUNTIFS($O$112:$O$1378,"&gt;40",#REF!,#REF!)),"")</f>
        <v>#REF!</v>
      </c>
    </row>
    <row r="846" customFormat="false" ht="15.7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1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1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1" t="e">
        <f aca="false">IF(#REF!&lt;&gt;#REF!,COUNTIFS($K$112:$K$1378,$K$112,#REF!,#REF!),"")</f>
        <v>#REF!</v>
      </c>
      <c r="S846" s="1" t="e">
        <f aca="false">IF(AND(#REF!&lt;&gt;#REF!,#REF!=#REF!,M846="positive",M847="negative"),1,"")</f>
        <v>#REF!</v>
      </c>
      <c r="T846" s="1" t="e">
        <f aca="false">IF(AND(#REF!=#REF!,K:K="stroke",M:M="positive",S846&lt;&gt;"1"),1,"")</f>
        <v>#REF!</v>
      </c>
      <c r="U846" s="1" t="e">
        <f aca="false">IF((AND(R846&lt;&gt;"",W846&lt;&gt;1,K:K="stroke",M:M="negative",#REF!=#REF!)),IF(W846&lt;&gt;0,"",1),"")</f>
        <v>#REF!</v>
      </c>
      <c r="V846" s="1" t="e">
        <f aca="false">IF(R846="","",(SUM(S846:U846)+W846))</f>
        <v>#REF!</v>
      </c>
      <c r="W846" s="1" t="e">
        <f aca="false">IF(#REF!&lt;&gt;#REF!,COUNTIFS($K$112:$K$1378,"up",#REF!,#REF!),"")</f>
        <v>#REF!</v>
      </c>
      <c r="X846" s="1" t="e">
        <f aca="false">IF(#REF!&lt;&gt;#REF!,COUNTIFS($K$112:$K$1378,"SRS",#REF!,#REF!),"")</f>
        <v>#REF!</v>
      </c>
      <c r="Y846" s="1" t="e">
        <f aca="false">IF(R846&lt;&gt;"",IF(R846=1,"",COUNTIFS($O$112:$O$1378,"&gt;40",#REF!,#REF!)),"")</f>
        <v>#REF!</v>
      </c>
    </row>
    <row r="847" customFormat="false" ht="15.7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1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1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1" t="e">
        <f aca="false">IF(#REF!&lt;&gt;#REF!,COUNTIFS($K$112:$K$1378,$K$112,#REF!,#REF!),"")</f>
        <v>#REF!</v>
      </c>
      <c r="S847" s="1" t="e">
        <f aca="false">IF(AND(#REF!&lt;&gt;#REF!,#REF!=#REF!,M847="positive",M848="negative"),1,"")</f>
        <v>#REF!</v>
      </c>
      <c r="T847" s="1" t="e">
        <f aca="false">IF(AND(#REF!=#REF!,K:K="stroke",M:M="positive",S847&lt;&gt;"1"),1,"")</f>
        <v>#REF!</v>
      </c>
      <c r="U847" s="1" t="e">
        <f aca="false">IF((AND(R847&lt;&gt;"",W847&lt;&gt;1,K:K="stroke",M:M="negative",#REF!=#REF!)),IF(W847&lt;&gt;0,"",1),"")</f>
        <v>#REF!</v>
      </c>
      <c r="V847" s="1" t="e">
        <f aca="false">IF(R847="","",(SUM(S847:U847)+W847))</f>
        <v>#REF!</v>
      </c>
      <c r="W847" s="1" t="e">
        <f aca="false">IF(#REF!&lt;&gt;#REF!,COUNTIFS($K$112:$K$1378,"up",#REF!,#REF!),"")</f>
        <v>#REF!</v>
      </c>
      <c r="X847" s="1" t="e">
        <f aca="false">IF(#REF!&lt;&gt;#REF!,COUNTIFS($K$112:$K$1378,"SRS",#REF!,#REF!),"")</f>
        <v>#REF!</v>
      </c>
      <c r="Y847" s="1" t="e">
        <f aca="false">IF(R847&lt;&gt;"",IF(R847=1,"",COUNTIFS($O$112:$O$1378,"&gt;40",#REF!,#REF!)),"")</f>
        <v>#REF!</v>
      </c>
    </row>
    <row r="848" customFormat="false" ht="15.7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1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1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1" t="e">
        <f aca="false">IF(#REF!&lt;&gt;#REF!,COUNTIFS($K$112:$K$1378,$K$112,#REF!,#REF!),"")</f>
        <v>#REF!</v>
      </c>
      <c r="S848" s="1" t="e">
        <f aca="false">IF(AND(#REF!&lt;&gt;#REF!,#REF!=#REF!,M848="positive",M849="negative"),1,"")</f>
        <v>#REF!</v>
      </c>
      <c r="T848" s="1" t="e">
        <f aca="false">IF(AND(#REF!=#REF!,K:K="stroke",M:M="positive",S848&lt;&gt;"1"),1,"")</f>
        <v>#REF!</v>
      </c>
      <c r="U848" s="1" t="e">
        <f aca="false">IF((AND(R848&lt;&gt;"",W848&lt;&gt;1,K:K="stroke",M:M="negative",#REF!=#REF!)),IF(W848&lt;&gt;0,"",1),"")</f>
        <v>#REF!</v>
      </c>
      <c r="V848" s="1" t="e">
        <f aca="false">IF(R848="","",(SUM(S848:U848)+W848))</f>
        <v>#REF!</v>
      </c>
      <c r="W848" s="1" t="e">
        <f aca="false">IF(#REF!&lt;&gt;#REF!,COUNTIFS($K$112:$K$1378,"up",#REF!,#REF!),"")</f>
        <v>#REF!</v>
      </c>
      <c r="X848" s="1" t="e">
        <f aca="false">IF(#REF!&lt;&gt;#REF!,COUNTIFS($K$112:$K$1378,"SRS",#REF!,#REF!),"")</f>
        <v>#REF!</v>
      </c>
      <c r="Y848" s="1" t="e">
        <f aca="false">IF(R848&lt;&gt;"",IF(R848=1,"",COUNTIFS($O$112:$O$1378,"&gt;40",#REF!,#REF!)),"")</f>
        <v>#REF!</v>
      </c>
    </row>
    <row r="849" customFormat="false" ht="15.7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1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1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1" t="e">
        <f aca="false">IF(#REF!&lt;&gt;#REF!,COUNTIFS($K$112:$K$1378,$K$112,#REF!,#REF!),"")</f>
        <v>#REF!</v>
      </c>
      <c r="S849" s="1" t="e">
        <f aca="false">IF(AND(#REF!&lt;&gt;#REF!,#REF!=#REF!,M849="positive",M850="negative"),1,"")</f>
        <v>#REF!</v>
      </c>
      <c r="T849" s="1" t="e">
        <f aca="false">IF(AND(#REF!=#REF!,K:K="stroke",M:M="positive",S849&lt;&gt;"1"),1,"")</f>
        <v>#REF!</v>
      </c>
      <c r="U849" s="1" t="e">
        <f aca="false">IF((AND(R849&lt;&gt;"",W849&lt;&gt;1,K:K="stroke",M:M="negative",#REF!=#REF!)),IF(W849&lt;&gt;0,"",1),"")</f>
        <v>#REF!</v>
      </c>
      <c r="V849" s="1" t="e">
        <f aca="false">IF(R849="","",(SUM(S849:U849)+W849))</f>
        <v>#REF!</v>
      </c>
      <c r="W849" s="1" t="e">
        <f aca="false">IF(#REF!&lt;&gt;#REF!,COUNTIFS($K$112:$K$1378,"up",#REF!,#REF!),"")</f>
        <v>#REF!</v>
      </c>
      <c r="X849" s="1" t="e">
        <f aca="false">IF(#REF!&lt;&gt;#REF!,COUNTIFS($K$112:$K$1378,"SRS",#REF!,#REF!),"")</f>
        <v>#REF!</v>
      </c>
      <c r="Y849" s="1" t="e">
        <f aca="false">IF(R849&lt;&gt;"",IF(R849=1,"",COUNTIFS($O$112:$O$1378,"&gt;40",#REF!,#REF!)),"")</f>
        <v>#REF!</v>
      </c>
    </row>
    <row r="850" customFormat="false" ht="15.7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1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1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1" t="e">
        <f aca="false">IF(#REF!&lt;&gt;#REF!,COUNTIFS($K$112:$K$1378,$K$112,#REF!,#REF!),"")</f>
        <v>#REF!</v>
      </c>
      <c r="S850" s="1" t="e">
        <f aca="false">IF(AND(#REF!&lt;&gt;#REF!,#REF!=#REF!,M850="positive",M851="negative"),1,"")</f>
        <v>#REF!</v>
      </c>
      <c r="T850" s="1" t="e">
        <f aca="false">IF(AND(#REF!=#REF!,K:K="stroke",M:M="positive",S850&lt;&gt;"1"),1,"")</f>
        <v>#REF!</v>
      </c>
      <c r="U850" s="1" t="e">
        <f aca="false">IF((AND(R850&lt;&gt;"",W850&lt;&gt;1,K:K="stroke",M:M="negative",#REF!=#REF!)),IF(W850&lt;&gt;0,"",1),"")</f>
        <v>#REF!</v>
      </c>
      <c r="V850" s="1" t="e">
        <f aca="false">IF(R850="","",(SUM(S850:U850)+W850))</f>
        <v>#REF!</v>
      </c>
      <c r="W850" s="1" t="e">
        <f aca="false">IF(#REF!&lt;&gt;#REF!,COUNTIFS($K$112:$K$1378,"up",#REF!,#REF!),"")</f>
        <v>#REF!</v>
      </c>
      <c r="X850" s="1" t="e">
        <f aca="false">IF(#REF!&lt;&gt;#REF!,COUNTIFS($K$112:$K$1378,"SRS",#REF!,#REF!),"")</f>
        <v>#REF!</v>
      </c>
      <c r="Y850" s="1" t="e">
        <f aca="false">IF(R850&lt;&gt;"",IF(R850=1,"",COUNTIFS($O$112:$O$1378,"&gt;40",#REF!,#REF!)),"")</f>
        <v>#REF!</v>
      </c>
    </row>
    <row r="851" customFormat="false" ht="15.75" hidden="false" customHeight="false" outlineLevel="0" collapsed="false">
      <c r="A851" s="18" t="n">
        <f aca="false">I851+(H851*60)+(G851*3600)</f>
        <v>53249</v>
      </c>
      <c r="B851" s="23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.75" hidden="false" customHeight="false" outlineLevel="0" collapsed="false">
      <c r="A852" s="29" t="n">
        <f aca="false">I852+(H852*60)+(G852*3600)</f>
        <v>53249</v>
      </c>
      <c r="B852" s="30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1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1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1" t="e">
        <f aca="false">IF(#REF!&lt;&gt;#REF!,COUNTIFS($K$112:$K$1378,$K$112,#REF!,#REF!),"")</f>
        <v>#REF!</v>
      </c>
      <c r="S852" s="1" t="e">
        <f aca="false">IF(AND(#REF!&lt;&gt;#REF!,#REF!=#REF!,M852="positive",M853="negative"),1,"")</f>
        <v>#REF!</v>
      </c>
      <c r="T852" s="1" t="e">
        <f aca="false">IF(AND(#REF!=#REF!,K:K="stroke",M:M="positive",S852&lt;&gt;"1"),1,"")</f>
        <v>#REF!</v>
      </c>
      <c r="U852" s="1" t="e">
        <f aca="false">IF((AND(R852&lt;&gt;"",W852&lt;&gt;1,K:K="stroke",M:M="negative",#REF!=#REF!)),IF(W852&lt;&gt;0,"",1),"")</f>
        <v>#REF!</v>
      </c>
      <c r="V852" s="1" t="e">
        <f aca="false">IF(R852="","",(SUM(S852:U852)+W852))</f>
        <v>#REF!</v>
      </c>
      <c r="W852" s="1" t="e">
        <f aca="false">IF(#REF!&lt;&gt;#REF!,COUNTIFS($K$112:$K$1378,"up",#REF!,#REF!),"")</f>
        <v>#REF!</v>
      </c>
      <c r="X852" s="1" t="e">
        <f aca="false">IF(#REF!&lt;&gt;#REF!,COUNTIFS($K$112:$K$1378,"SRS",#REF!,#REF!),"")</f>
        <v>#REF!</v>
      </c>
      <c r="Y852" s="1" t="e">
        <f aca="false">IF(R852&lt;&gt;"",IF(R852=1,"",COUNTIFS($O$112:$O$1378,"&gt;40",#REF!,#REF!)),"")</f>
        <v>#REF!</v>
      </c>
    </row>
    <row r="853" customFormat="false" ht="15.7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1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1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1" t="e">
        <f aca="false">IF(#REF!&lt;&gt;#REF!,COUNTIFS($K$112:$K$1378,$K$112,#REF!,#REF!),"")</f>
        <v>#REF!</v>
      </c>
      <c r="S853" s="1" t="e">
        <f aca="false">IF(AND(#REF!&lt;&gt;#REF!,#REF!=#REF!,M853="positive",M854="negative"),1,"")</f>
        <v>#REF!</v>
      </c>
      <c r="T853" s="1" t="e">
        <f aca="false">IF(AND(#REF!=#REF!,K:K="stroke",M:M="positive",S853&lt;&gt;"1"),1,"")</f>
        <v>#REF!</v>
      </c>
      <c r="U853" s="1" t="e">
        <f aca="false">IF((AND(R853&lt;&gt;"",W853&lt;&gt;1,K:K="stroke",M:M="negative",#REF!=#REF!)),IF(W853&lt;&gt;0,"",1),"")</f>
        <v>#REF!</v>
      </c>
      <c r="V853" s="1" t="e">
        <f aca="false">IF(R853="","",(SUM(S853:U853)+W853))</f>
        <v>#REF!</v>
      </c>
      <c r="W853" s="1" t="e">
        <f aca="false">IF(#REF!&lt;&gt;#REF!,COUNTIFS($K$112:$K$1378,"up",#REF!,#REF!),"")</f>
        <v>#REF!</v>
      </c>
      <c r="X853" s="1" t="e">
        <f aca="false">IF(#REF!&lt;&gt;#REF!,COUNTIFS($K$112:$K$1378,"SRS",#REF!,#REF!),"")</f>
        <v>#REF!</v>
      </c>
      <c r="Y853" s="1" t="e">
        <f aca="false">IF(R853&lt;&gt;"",IF(R853=1,"",COUNTIFS($O$112:$O$1378,"&gt;40",#REF!,#REF!)),"")</f>
        <v>#REF!</v>
      </c>
      <c r="Z853" s="1" t="s">
        <v>76</v>
      </c>
    </row>
    <row r="854" customFormat="false" ht="15.7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1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1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1" t="e">
        <f aca="false">IF(#REF!&lt;&gt;#REF!,COUNTIFS($K$112:$K$1378,$K$112,#REF!,#REF!),"")</f>
        <v>#REF!</v>
      </c>
      <c r="S854" s="1" t="e">
        <f aca="false">IF(AND(#REF!&lt;&gt;#REF!,#REF!=#REF!,M854="positive",M855="negative"),1,"")</f>
        <v>#REF!</v>
      </c>
      <c r="T854" s="1" t="e">
        <f aca="false">IF(AND(#REF!=#REF!,K:K="stroke",M:M="positive",S854&lt;&gt;"1"),1,"")</f>
        <v>#REF!</v>
      </c>
      <c r="U854" s="1" t="e">
        <f aca="false">IF((AND(R854&lt;&gt;"",W854&lt;&gt;1,K:K="stroke",M:M="negative",#REF!=#REF!)),IF(W854&lt;&gt;0,"",1),"")</f>
        <v>#REF!</v>
      </c>
      <c r="V854" s="1" t="e">
        <f aca="false">IF(R854="","",(SUM(S854:U854)+W854))</f>
        <v>#REF!</v>
      </c>
      <c r="W854" s="1" t="e">
        <f aca="false">IF(#REF!&lt;&gt;#REF!,COUNTIFS($K$112:$K$1378,"up",#REF!,#REF!),"")</f>
        <v>#REF!</v>
      </c>
      <c r="X854" s="1" t="e">
        <f aca="false">IF(#REF!&lt;&gt;#REF!,COUNTIFS($K$112:$K$1378,"SRS",#REF!,#REF!),"")</f>
        <v>#REF!</v>
      </c>
      <c r="Y854" s="1" t="e">
        <f aca="false">IF(R854&lt;&gt;"",IF(R854=1,"",COUNTIFS($O$112:$O$1378,"&gt;40",#REF!,#REF!)),"")</f>
        <v>#REF!</v>
      </c>
      <c r="Z854" s="1" t="s">
        <v>77</v>
      </c>
    </row>
    <row r="855" customFormat="false" ht="15.7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.7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1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1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1" t="e">
        <f aca="false">IF(#REF!&lt;&gt;#REF!,COUNTIFS($K$112:$K$1378,$K$112,#REF!,#REF!),"")</f>
        <v>#REF!</v>
      </c>
      <c r="S856" s="1" t="e">
        <f aca="false">IF(AND(#REF!&lt;&gt;#REF!,#REF!=#REF!,M856="positive",M857="negative"),1,"")</f>
        <v>#REF!</v>
      </c>
      <c r="T856" s="1" t="e">
        <f aca="false">IF(AND(#REF!=#REF!,K:K="stroke",M:M="positive",S856&lt;&gt;"1"),1,"")</f>
        <v>#REF!</v>
      </c>
      <c r="U856" s="1" t="e">
        <f aca="false">IF((AND(R856&lt;&gt;"",W856&lt;&gt;1,K:K="stroke",M:M="negative",#REF!=#REF!)),IF(W856&lt;&gt;0,"",1),"")</f>
        <v>#REF!</v>
      </c>
      <c r="V856" s="1" t="e">
        <f aca="false">IF(R856="","",(SUM(S856:U856)+W856))</f>
        <v>#REF!</v>
      </c>
      <c r="W856" s="1" t="e">
        <f aca="false">IF(#REF!&lt;&gt;#REF!,COUNTIFS($K$112:$K$1378,"up",#REF!,#REF!),"")</f>
        <v>#REF!</v>
      </c>
      <c r="X856" s="1" t="e">
        <f aca="false">IF(#REF!&lt;&gt;#REF!,COUNTIFS($K$112:$K$1378,"SRS",#REF!,#REF!),"")</f>
        <v>#REF!</v>
      </c>
      <c r="Y856" s="1" t="e">
        <f aca="false">IF(R856&lt;&gt;"",IF(R856=1,"",COUNTIFS($O$112:$O$1378,"&gt;40",#REF!,#REF!)),"")</f>
        <v>#REF!</v>
      </c>
    </row>
    <row r="857" customFormat="false" ht="15.7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1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1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1" t="e">
        <f aca="false">IF(#REF!&lt;&gt;#REF!,COUNTIFS($K$112:$K$1378,$K$112,#REF!,#REF!),"")</f>
        <v>#REF!</v>
      </c>
      <c r="S857" s="1" t="e">
        <f aca="false">IF(AND(#REF!&lt;&gt;#REF!,#REF!=#REF!,M857="positive",M858="negative"),1,"")</f>
        <v>#REF!</v>
      </c>
      <c r="T857" s="1" t="e">
        <f aca="false">IF(AND(#REF!=#REF!,K:K="stroke",M:M="positive",S857&lt;&gt;"1"),1,"")</f>
        <v>#REF!</v>
      </c>
      <c r="U857" s="1" t="e">
        <f aca="false">IF((AND(R857&lt;&gt;"",W857&lt;&gt;1,K:K="stroke",M:M="negative",#REF!=#REF!)),IF(W857&lt;&gt;0,"",1),"")</f>
        <v>#REF!</v>
      </c>
      <c r="V857" s="1" t="e">
        <f aca="false">IF(R857="","",(SUM(S857:U857)+W857))</f>
        <v>#REF!</v>
      </c>
      <c r="W857" s="1" t="e">
        <f aca="false">IF(#REF!&lt;&gt;#REF!,COUNTIFS($K$112:$K$1378,"up",#REF!,#REF!),"")</f>
        <v>#REF!</v>
      </c>
      <c r="X857" s="1" t="e">
        <f aca="false">IF(#REF!&lt;&gt;#REF!,COUNTIFS($K$112:$K$1378,"SRS",#REF!,#REF!),"")</f>
        <v>#REF!</v>
      </c>
      <c r="Y857" s="1" t="e">
        <f aca="false">IF(R857&lt;&gt;"",IF(R857=1,"",COUNTIFS($O$112:$O$1378,"&gt;40",#REF!,#REF!)),"")</f>
        <v>#REF!</v>
      </c>
    </row>
    <row r="858" customFormat="false" ht="15.7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1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 aca="false">IF(#REF!=#REF!,IF(K858="Stroke",IF(K859="Stroke",IF(#REF!=#REF!,IF(Q858=Q859,IF((J859-J858)&lt;0,1000+J859-J858-O858,J859-J858-O858),""),""),""),""),"")</f>
        <v>#REF!</v>
      </c>
      <c r="R858" s="1" t="e">
        <f aca="false">IF(#REF!&lt;&gt;#REF!,COUNTIFS($K$112:$K$1378,$K$112,#REF!,#REF!),"")</f>
        <v>#REF!</v>
      </c>
      <c r="S858" s="1" t="e">
        <f aca="false">IF(AND(#REF!&lt;&gt;#REF!,#REF!=#REF!,M858="positive",M859="negative"),1,"")</f>
        <v>#REF!</v>
      </c>
      <c r="T858" s="1" t="e">
        <f aca="false">IF(AND(#REF!=#REF!,K:K="stroke",M:M="positive",S858&lt;&gt;"1"),1,"")</f>
        <v>#REF!</v>
      </c>
      <c r="U858" s="1" t="e">
        <f aca="false">IF((AND(R858&lt;&gt;"",W858&lt;&gt;1,K:K="stroke",M:M="negative",#REF!=#REF!)),IF(W858&lt;&gt;0,"",1),"")</f>
        <v>#REF!</v>
      </c>
      <c r="V858" s="1" t="e">
        <f aca="false">IF(R858="","",(SUM(S858:U858)+W858))</f>
        <v>#REF!</v>
      </c>
      <c r="W858" s="1" t="e">
        <f aca="false">IF(#REF!&lt;&gt;#REF!,COUNTIFS($K$112:$K$1378,"up",#REF!,#REF!),"")</f>
        <v>#REF!</v>
      </c>
      <c r="X858" s="1" t="e">
        <f aca="false">IF(#REF!&lt;&gt;#REF!,COUNTIFS($K$112:$K$1378,"SRS",#REF!,#REF!),"")</f>
        <v>#REF!</v>
      </c>
      <c r="Y858" s="1" t="e">
        <f aca="false">IF(R858&lt;&gt;"",IF(R858=1,"",COUNTIFS($O$112:$O$1378,"&gt;40",#REF!,#REF!)),"")</f>
        <v>#REF!</v>
      </c>
    </row>
    <row r="859" customFormat="false" ht="15.7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1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1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1" t="e">
        <f aca="false">IF(#REF!&lt;&gt;#REF!,COUNTIFS($K$112:$K$1378,$K$112,#REF!,#REF!),"")</f>
        <v>#REF!</v>
      </c>
      <c r="S859" s="1" t="e">
        <f aca="false">IF(AND(#REF!&lt;&gt;#REF!,#REF!=#REF!,M859="positive",M860="negative"),1,"")</f>
        <v>#REF!</v>
      </c>
      <c r="T859" s="1" t="e">
        <f aca="false">IF(AND(#REF!=#REF!,K:K="stroke",M:M="positive",S859&lt;&gt;"1"),1,"")</f>
        <v>#REF!</v>
      </c>
      <c r="U859" s="1" t="e">
        <f aca="false">IF((AND(R859&lt;&gt;"",W859&lt;&gt;1,K:K="stroke",M:M="negative",#REF!=#REF!)),IF(W859&lt;&gt;0,"",1),"")</f>
        <v>#REF!</v>
      </c>
      <c r="V859" s="1" t="e">
        <f aca="false">IF(R859="","",(SUM(S859:U859)+W859))</f>
        <v>#REF!</v>
      </c>
      <c r="W859" s="1" t="e">
        <f aca="false">IF(#REF!&lt;&gt;#REF!,COUNTIFS($K$112:$K$1378,"up",#REF!,#REF!),"")</f>
        <v>#REF!</v>
      </c>
      <c r="X859" s="1" t="e">
        <f aca="false">IF(#REF!&lt;&gt;#REF!,COUNTIFS($K$112:$K$1378,"SRS",#REF!,#REF!),"")</f>
        <v>#REF!</v>
      </c>
      <c r="Y859" s="1" t="e">
        <f aca="false">IF(R859&lt;&gt;"",IF(R859=1,"",COUNTIFS($O$112:$O$1378,"&gt;40",#REF!,#REF!)),"")</f>
        <v>#REF!</v>
      </c>
    </row>
    <row r="860" customFormat="false" ht="15.7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1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1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1" t="e">
        <f aca="false">IF(#REF!&lt;&gt;#REF!,COUNTIFS($K$112:$K$1378,$K$112,#REF!,#REF!),"")</f>
        <v>#REF!</v>
      </c>
      <c r="S860" s="1" t="e">
        <f aca="false">IF(AND(#REF!&lt;&gt;#REF!,#REF!=#REF!,M860="positive",M861="negative"),1,"")</f>
        <v>#REF!</v>
      </c>
      <c r="T860" s="1" t="e">
        <f aca="false">IF(AND(#REF!=#REF!,K:K="stroke",M:M="positive",S860&lt;&gt;"1"),1,"")</f>
        <v>#REF!</v>
      </c>
      <c r="U860" s="1" t="e">
        <f aca="false">IF((AND(R860&lt;&gt;"",W860&lt;&gt;1,K:K="stroke",M:M="negative",#REF!=#REF!)),IF(W860&lt;&gt;0,"",1),"")</f>
        <v>#REF!</v>
      </c>
      <c r="V860" s="1" t="e">
        <f aca="false">IF(R860="","",(SUM(S860:U860)+W860))</f>
        <v>#REF!</v>
      </c>
      <c r="W860" s="1" t="e">
        <f aca="false">IF(#REF!&lt;&gt;#REF!,COUNTIFS($K$112:$K$1378,"up",#REF!,#REF!),"")</f>
        <v>#REF!</v>
      </c>
      <c r="X860" s="1" t="e">
        <f aca="false">IF(#REF!&lt;&gt;#REF!,COUNTIFS($K$112:$K$1378,"SRS",#REF!,#REF!),"")</f>
        <v>#REF!</v>
      </c>
      <c r="Y860" s="1" t="e">
        <f aca="false">IF(R860&lt;&gt;"",IF(R860=1,"",COUNTIFS($O$112:$O$1378,"&gt;40",#REF!,#REF!)),"")</f>
        <v>#REF!</v>
      </c>
    </row>
    <row r="861" customFormat="false" ht="15.7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1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1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1" t="e">
        <f aca="false">IF(#REF!&lt;&gt;#REF!,COUNTIFS($K$112:$K$1378,$K$112,#REF!,#REF!),"")</f>
        <v>#REF!</v>
      </c>
      <c r="S861" s="1" t="e">
        <f aca="false">IF(AND(#REF!&lt;&gt;#REF!,#REF!=#REF!,M861="positive",M862="negative"),1,"")</f>
        <v>#REF!</v>
      </c>
      <c r="T861" s="1" t="e">
        <f aca="false">IF(AND(#REF!=#REF!,K:K="stroke",M:M="positive",S861&lt;&gt;"1"),1,"")</f>
        <v>#REF!</v>
      </c>
      <c r="U861" s="1" t="e">
        <f aca="false">IF((AND(R861&lt;&gt;"",W861&lt;&gt;1,K:K="stroke",M:M="negative",#REF!=#REF!)),IF(W861&lt;&gt;0,"",1),"")</f>
        <v>#REF!</v>
      </c>
      <c r="V861" s="1" t="e">
        <f aca="false">IF(R861="","",(SUM(S861:U861)+W861))</f>
        <v>#REF!</v>
      </c>
      <c r="W861" s="1" t="e">
        <f aca="false">IF(#REF!&lt;&gt;#REF!,COUNTIFS($K$112:$K$1378,"up",#REF!,#REF!),"")</f>
        <v>#REF!</v>
      </c>
      <c r="X861" s="1" t="e">
        <f aca="false">IF(#REF!&lt;&gt;#REF!,COUNTIFS($K$112:$K$1378,"SRS",#REF!,#REF!),"")</f>
        <v>#REF!</v>
      </c>
      <c r="Y861" s="1" t="e">
        <f aca="false">IF(R861&lt;&gt;"",IF(R861=1,"",COUNTIFS($O$112:$O$1378,"&gt;40",#REF!,#REF!)),"")</f>
        <v>#REF!</v>
      </c>
    </row>
    <row r="862" customFormat="false" ht="15.7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1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1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1" t="e">
        <f aca="false">IF(#REF!&lt;&gt;#REF!,COUNTIFS($K$112:$K$1378,$K$112,#REF!,#REF!),"")</f>
        <v>#REF!</v>
      </c>
      <c r="S862" s="1" t="e">
        <f aca="false">IF(AND(#REF!&lt;&gt;#REF!,#REF!=#REF!,M862="positive",M863="negative"),1,"")</f>
        <v>#REF!</v>
      </c>
      <c r="T862" s="1" t="e">
        <f aca="false">IF(AND(#REF!=#REF!,K:K="stroke",M:M="positive",S862&lt;&gt;"1"),1,"")</f>
        <v>#REF!</v>
      </c>
      <c r="U862" s="1" t="e">
        <f aca="false">IF((AND(R862&lt;&gt;"",W862&lt;&gt;1,K:K="stroke",M:M="negative",#REF!=#REF!)),IF(W862&lt;&gt;0,"",1),"")</f>
        <v>#REF!</v>
      </c>
      <c r="V862" s="1" t="e">
        <f aca="false">IF(R862="","",(SUM(S862:U862)+W862))</f>
        <v>#REF!</v>
      </c>
      <c r="W862" s="1" t="e">
        <f aca="false">IF(#REF!&lt;&gt;#REF!,COUNTIFS($K$112:$K$1378,"up",#REF!,#REF!),"")</f>
        <v>#REF!</v>
      </c>
      <c r="X862" s="1" t="e">
        <f aca="false">IF(#REF!&lt;&gt;#REF!,COUNTIFS($K$112:$K$1378,"SRS",#REF!,#REF!),"")</f>
        <v>#REF!</v>
      </c>
      <c r="Y862" s="1" t="e">
        <f aca="false">IF(R862&lt;&gt;"",IF(R862=1,"",COUNTIFS($O$112:$O$1378,"&gt;40",#REF!,#REF!)),"")</f>
        <v>#REF!</v>
      </c>
    </row>
    <row r="863" customFormat="false" ht="15.7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1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1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1" t="e">
        <f aca="false">IF(#REF!&lt;&gt;#REF!,COUNTIFS($K$112:$K$1378,$K$112,#REF!,#REF!),"")</f>
        <v>#REF!</v>
      </c>
      <c r="S863" s="1" t="e">
        <f aca="false">IF(AND(#REF!&lt;&gt;#REF!,#REF!=#REF!,M863="positive",M864="negative"),1,"")</f>
        <v>#REF!</v>
      </c>
      <c r="T863" s="1" t="e">
        <f aca="false">IF(AND(#REF!=#REF!,K:K="stroke",M:M="positive",S863&lt;&gt;"1"),1,"")</f>
        <v>#REF!</v>
      </c>
      <c r="U863" s="1" t="e">
        <f aca="false">IF((AND(R863&lt;&gt;"",W863&lt;&gt;1,K:K="stroke",M:M="negative",#REF!=#REF!)),IF(W863&lt;&gt;0,"",1),"")</f>
        <v>#REF!</v>
      </c>
      <c r="V863" s="1" t="e">
        <f aca="false">IF(R863="","",(SUM(S863:U863)+W863))</f>
        <v>#REF!</v>
      </c>
      <c r="W863" s="1" t="e">
        <f aca="false">IF(#REF!&lt;&gt;#REF!,COUNTIFS($K$112:$K$1378,"up",#REF!,#REF!),"")</f>
        <v>#REF!</v>
      </c>
      <c r="X863" s="1" t="e">
        <f aca="false">IF(#REF!&lt;&gt;#REF!,COUNTIFS($K$112:$K$1378,"SRS",#REF!,#REF!),"")</f>
        <v>#REF!</v>
      </c>
      <c r="Y863" s="1" t="e">
        <f aca="false">IF(R863&lt;&gt;"",IF(R863=1,"",COUNTIFS($O$112:$O$1378,"&gt;40",#REF!,#REF!)),"")</f>
        <v>#REF!</v>
      </c>
    </row>
    <row r="864" customFormat="false" ht="15.7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1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1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1" t="e">
        <f aca="false">IF(#REF!&lt;&gt;#REF!,COUNTIFS($K$112:$K$1378,$K$112,#REF!,#REF!),"")</f>
        <v>#REF!</v>
      </c>
      <c r="S864" s="1" t="e">
        <f aca="false">IF(AND(#REF!&lt;&gt;#REF!,#REF!=#REF!,M864="positive",M865="negative"),1,"")</f>
        <v>#REF!</v>
      </c>
      <c r="T864" s="1" t="e">
        <f aca="false">IF(AND(#REF!=#REF!,K:K="stroke",M:M="positive",S864&lt;&gt;"1"),1,"")</f>
        <v>#REF!</v>
      </c>
      <c r="U864" s="1" t="e">
        <f aca="false">IF((AND(R864&lt;&gt;"",W864&lt;&gt;1,K:K="stroke",M:M="negative",#REF!=#REF!)),IF(W864&lt;&gt;0,"",1),"")</f>
        <v>#REF!</v>
      </c>
      <c r="V864" s="1" t="e">
        <f aca="false">IF(R864="","",(SUM(S864:U864)+W864))</f>
        <v>#REF!</v>
      </c>
      <c r="W864" s="1" t="e">
        <f aca="false">IF(#REF!&lt;&gt;#REF!,COUNTIFS($K$112:$K$1378,"up",#REF!,#REF!),"")</f>
        <v>#REF!</v>
      </c>
      <c r="X864" s="1" t="e">
        <f aca="false">IF(#REF!&lt;&gt;#REF!,COUNTIFS($K$112:$K$1378,"SRS",#REF!,#REF!),"")</f>
        <v>#REF!</v>
      </c>
      <c r="Y864" s="1" t="e">
        <f aca="false">IF(R864&lt;&gt;"",IF(R864=1,"",COUNTIFS($O$112:$O$1378,"&gt;40",#REF!,#REF!)),"")</f>
        <v>#REF!</v>
      </c>
    </row>
    <row r="865" customFormat="false" ht="15.7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1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1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1" t="e">
        <f aca="false">IF(#REF!&lt;&gt;#REF!,COUNTIFS($K$112:$K$1378,$K$112,#REF!,#REF!),"")</f>
        <v>#REF!</v>
      </c>
      <c r="S865" s="1" t="e">
        <f aca="false">IF(AND(#REF!&lt;&gt;#REF!,#REF!=#REF!,M865="positive",M866="negative"),1,"")</f>
        <v>#REF!</v>
      </c>
      <c r="T865" s="1" t="e">
        <f aca="false">IF(AND(#REF!=#REF!,K:K="stroke",M:M="positive",S865&lt;&gt;"1"),1,"")</f>
        <v>#REF!</v>
      </c>
      <c r="U865" s="1" t="e">
        <f aca="false">IF((AND(R865&lt;&gt;"",W865&lt;&gt;1,K:K="stroke",M:M="negative",#REF!=#REF!)),IF(W865&lt;&gt;0,"",1),"")</f>
        <v>#REF!</v>
      </c>
      <c r="V865" s="1" t="e">
        <f aca="false">IF(R865="","",(SUM(S865:U865)+W865))</f>
        <v>#REF!</v>
      </c>
      <c r="W865" s="1" t="e">
        <f aca="false">IF(#REF!&lt;&gt;#REF!,COUNTIFS($K$112:$K$1378,"up",#REF!,#REF!),"")</f>
        <v>#REF!</v>
      </c>
      <c r="X865" s="1" t="e">
        <f aca="false">IF(#REF!&lt;&gt;#REF!,COUNTIFS($K$112:$K$1378,"SRS",#REF!,#REF!),"")</f>
        <v>#REF!</v>
      </c>
      <c r="Y865" s="1" t="e">
        <f aca="false">IF(R865&lt;&gt;"",IF(R865=1,"",COUNTIFS($O$112:$O$1378,"&gt;40",#REF!,#REF!)),"")</f>
        <v>#REF!</v>
      </c>
    </row>
    <row r="866" customFormat="false" ht="15.7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1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1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1" t="e">
        <f aca="false">IF(#REF!&lt;&gt;#REF!,COUNTIFS($K$112:$K$1378,$K$112,#REF!,#REF!),"")</f>
        <v>#REF!</v>
      </c>
      <c r="S866" s="1" t="e">
        <f aca="false">IF(AND(#REF!&lt;&gt;#REF!,#REF!=#REF!,M866="positive",M867="negative"),1,"")</f>
        <v>#REF!</v>
      </c>
      <c r="T866" s="1" t="e">
        <f aca="false">IF(AND(#REF!=#REF!,K:K="stroke",M:M="positive",S866&lt;&gt;"1"),1,"")</f>
        <v>#REF!</v>
      </c>
      <c r="U866" s="1" t="e">
        <f aca="false">IF((AND(R866&lt;&gt;"",W866&lt;&gt;1,K:K="stroke",M:M="negative",#REF!=#REF!)),IF(W866&lt;&gt;0,"",1),"")</f>
        <v>#REF!</v>
      </c>
      <c r="V866" s="1" t="e">
        <f aca="false">IF(R866="","",(SUM(S866:U866)+W866))</f>
        <v>#REF!</v>
      </c>
      <c r="W866" s="1" t="e">
        <f aca="false">IF(#REF!&lt;&gt;#REF!,COUNTIFS($K$112:$K$1378,"up",#REF!,#REF!),"")</f>
        <v>#REF!</v>
      </c>
      <c r="X866" s="1" t="e">
        <f aca="false">IF(#REF!&lt;&gt;#REF!,COUNTIFS($K$112:$K$1378,"SRS",#REF!,#REF!),"")</f>
        <v>#REF!</v>
      </c>
      <c r="Y866" s="1" t="e">
        <f aca="false">IF(R866&lt;&gt;"",IF(R866=1,"",COUNTIFS($O$112:$O$1378,"&gt;40",#REF!,#REF!)),"")</f>
        <v>#REF!</v>
      </c>
    </row>
    <row r="867" customFormat="false" ht="15.7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1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1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1" t="e">
        <f aca="false">IF(#REF!&lt;&gt;#REF!,COUNTIFS($K$112:$K$1378,$K$112,#REF!,#REF!),"")</f>
        <v>#REF!</v>
      </c>
      <c r="S867" s="1" t="e">
        <f aca="false">IF(AND(#REF!&lt;&gt;#REF!,#REF!=#REF!,M867="positive",M868="negative"),1,"")</f>
        <v>#REF!</v>
      </c>
      <c r="T867" s="1" t="e">
        <f aca="false">IF(AND(#REF!=#REF!,K:K="stroke",M:M="positive",S867&lt;&gt;"1"),1,"")</f>
        <v>#REF!</v>
      </c>
      <c r="U867" s="1" t="e">
        <f aca="false">IF((AND(R867&lt;&gt;"",W867&lt;&gt;1,K:K="stroke",M:M="negative",#REF!=#REF!)),IF(W867&lt;&gt;0,"",1),"")</f>
        <v>#REF!</v>
      </c>
      <c r="V867" s="1" t="e">
        <f aca="false">IF(R867="","",(SUM(S867:U867)+W867))</f>
        <v>#REF!</v>
      </c>
      <c r="W867" s="1" t="e">
        <f aca="false">IF(#REF!&lt;&gt;#REF!,COUNTIFS($K$112:$K$1378,"up",#REF!,#REF!),"")</f>
        <v>#REF!</v>
      </c>
      <c r="X867" s="1" t="e">
        <f aca="false">IF(#REF!&lt;&gt;#REF!,COUNTIFS($K$112:$K$1378,"SRS",#REF!,#REF!),"")</f>
        <v>#REF!</v>
      </c>
      <c r="Y867" s="1" t="e">
        <f aca="false">IF(R867&lt;&gt;"",IF(R867=1,"",COUNTIFS($O$112:$O$1378,"&gt;40",#REF!,#REF!)),"")</f>
        <v>#REF!</v>
      </c>
    </row>
    <row r="868" customFormat="false" ht="15.7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1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1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1" t="e">
        <f aca="false">IF(#REF!&lt;&gt;#REF!,COUNTIFS($K$112:$K$1378,$K$112,#REF!,#REF!),"")</f>
        <v>#REF!</v>
      </c>
      <c r="S868" s="1" t="e">
        <f aca="false">IF(AND(#REF!&lt;&gt;#REF!,#REF!=#REF!,M868="positive",M869="negative"),1,"")</f>
        <v>#REF!</v>
      </c>
      <c r="T868" s="1" t="e">
        <f aca="false">IF(AND(#REF!=#REF!,K:K="stroke",M:M="positive",S868&lt;&gt;"1"),1,"")</f>
        <v>#REF!</v>
      </c>
      <c r="U868" s="1" t="e">
        <f aca="false">IF((AND(R868&lt;&gt;"",W868&lt;&gt;1,K:K="stroke",M:M="negative",#REF!=#REF!)),IF(W868&lt;&gt;0,"",1),"")</f>
        <v>#REF!</v>
      </c>
      <c r="V868" s="1" t="e">
        <f aca="false">IF(R868="","",(SUM(S868:U868)+W868))</f>
        <v>#REF!</v>
      </c>
      <c r="W868" s="1" t="e">
        <f aca="false">IF(#REF!&lt;&gt;#REF!,COUNTIFS($K$112:$K$1378,"up",#REF!,#REF!),"")</f>
        <v>#REF!</v>
      </c>
      <c r="X868" s="1" t="e">
        <f aca="false">IF(#REF!&lt;&gt;#REF!,COUNTIFS($K$112:$K$1378,"SRS",#REF!,#REF!),"")</f>
        <v>#REF!</v>
      </c>
      <c r="Y868" s="1" t="e">
        <f aca="false">IF(R868&lt;&gt;"",IF(R868=1,"",COUNTIFS($O$112:$O$1378,"&gt;40",#REF!,#REF!)),"")</f>
        <v>#REF!</v>
      </c>
    </row>
    <row r="869" s="5" customFormat="true" ht="15.7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1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1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1" t="e">
        <f aca="false">IF(#REF!&lt;&gt;#REF!,COUNTIFS($K$112:$K$1378,$K$112,#REF!,#REF!),"")</f>
        <v>#REF!</v>
      </c>
      <c r="S869" s="1" t="e">
        <f aca="false">IF(AND(#REF!&lt;&gt;#REF!,#REF!=#REF!,M869="positive",M870="negative"),1,"")</f>
        <v>#REF!</v>
      </c>
      <c r="T869" s="1" t="e">
        <f aca="false">IF(AND(#REF!=#REF!,K:K="stroke",M:M="positive",S869&lt;&gt;"1"),1,"")</f>
        <v>#REF!</v>
      </c>
      <c r="U869" s="1" t="e">
        <f aca="false">IF((AND(R869&lt;&gt;"",W869&lt;&gt;1,K:K="stroke",M:M="negative",#REF!=#REF!)),IF(W869&lt;&gt;0,"",1),"")</f>
        <v>#REF!</v>
      </c>
      <c r="V869" s="1" t="e">
        <f aca="false">IF(R869="","",(SUM(S869:U869)+W869))</f>
        <v>#REF!</v>
      </c>
      <c r="W869" s="1" t="e">
        <f aca="false">IF(#REF!&lt;&gt;#REF!,COUNTIFS($K$112:$K$1378,"up",#REF!,#REF!),"")</f>
        <v>#REF!</v>
      </c>
      <c r="X869" s="1" t="e">
        <f aca="false">IF(#REF!&lt;&gt;#REF!,COUNTIFS($K$112:$K$1378,"SRS",#REF!,#REF!),"")</f>
        <v>#REF!</v>
      </c>
      <c r="Y869" s="1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1" customFormat="true" ht="15.7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.7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1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1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1" t="e">
        <f aca="false">IF(#REF!&lt;&gt;#REF!,COUNTIFS($K$112:$K$1378,$K$112,#REF!,#REF!),"")</f>
        <v>#REF!</v>
      </c>
      <c r="S871" s="1" t="e">
        <f aca="false">IF(AND(#REF!&lt;&gt;#REF!,#REF!=#REF!,M871="positive",M872="negative"),1,"")</f>
        <v>#REF!</v>
      </c>
      <c r="T871" s="1" t="e">
        <f aca="false">IF(AND(#REF!=#REF!,K:K="stroke",M:M="positive",S871&lt;&gt;"1"),1,"")</f>
        <v>#REF!</v>
      </c>
      <c r="U871" s="1" t="e">
        <f aca="false">IF((AND(R871&lt;&gt;"",W871&lt;&gt;1,K:K="stroke",M:M="negative",#REF!=#REF!)),IF(W871&lt;&gt;0,"",1),"")</f>
        <v>#REF!</v>
      </c>
      <c r="V871" s="1" t="e">
        <f aca="false">IF(R871="","",(SUM(S871:U871)+W871))</f>
        <v>#REF!</v>
      </c>
      <c r="W871" s="1" t="e">
        <f aca="false">IF(#REF!&lt;&gt;#REF!,COUNTIFS($K$112:$K$1378,"up",#REF!,#REF!),"")</f>
        <v>#REF!</v>
      </c>
      <c r="X871" s="1" t="e">
        <f aca="false">IF(#REF!&lt;&gt;#REF!,COUNTIFS($K$112:$K$1378,"SRS",#REF!,#REF!),"")</f>
        <v>#REF!</v>
      </c>
      <c r="Y871" s="1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.7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1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1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1" t="e">
        <f aca="false">IF(#REF!&lt;&gt;#REF!,COUNTIFS($K$112:$K$1378,$K$112,#REF!,#REF!),"")</f>
        <v>#REF!</v>
      </c>
      <c r="S872" s="1" t="e">
        <f aca="false">IF(AND(#REF!&lt;&gt;#REF!,#REF!=#REF!,M872="positive",M873="negative"),1,"")</f>
        <v>#REF!</v>
      </c>
      <c r="T872" s="1" t="e">
        <f aca="false">IF(AND(#REF!=#REF!,K:K="stroke",M:M="positive",S872&lt;&gt;"1"),1,"")</f>
        <v>#REF!</v>
      </c>
      <c r="U872" s="1" t="e">
        <f aca="false">IF((AND(R872&lt;&gt;"",W872&lt;&gt;1,K:K="stroke",M:M="negative",#REF!=#REF!)),IF(W872&lt;&gt;0,"",1),"")</f>
        <v>#REF!</v>
      </c>
      <c r="V872" s="1" t="e">
        <f aca="false">IF(R872="","",(SUM(S872:U872)+W872))</f>
        <v>#REF!</v>
      </c>
      <c r="W872" s="1" t="e">
        <f aca="false">IF(#REF!&lt;&gt;#REF!,COUNTIFS($K$112:$K$1378,"up",#REF!,#REF!),"")</f>
        <v>#REF!</v>
      </c>
      <c r="X872" s="1" t="e">
        <f aca="false">IF(#REF!&lt;&gt;#REF!,COUNTIFS($K$112:$K$1378,"SRS",#REF!,#REF!),"")</f>
        <v>#REF!</v>
      </c>
      <c r="Y872" s="1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.7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1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 aca="false">IF(#REF!=#REF!,IF(K873="Stroke",IF(K874="Stroke",IF(#REF!=#REF!,IF(Q873=Q874,IF((J874-J873)&lt;0,1000+J874-J873-O873,J874-J873-O873),""),""),""),""),"")</f>
        <v>#REF!</v>
      </c>
      <c r="R873" s="1" t="e">
        <f aca="false">IF(#REF!&lt;&gt;#REF!,COUNTIFS($K$112:$K$1378,$K$112,#REF!,#REF!),"")</f>
        <v>#REF!</v>
      </c>
      <c r="S873" s="1" t="e">
        <f aca="false">IF(AND(#REF!&lt;&gt;#REF!,#REF!=#REF!,M873="positive",M874="negative"),1,"")</f>
        <v>#REF!</v>
      </c>
      <c r="T873" s="1" t="e">
        <f aca="false">IF(AND(#REF!=#REF!,K:K="stroke",M:M="positive",S873&lt;&gt;"1"),1,"")</f>
        <v>#REF!</v>
      </c>
      <c r="U873" s="1" t="e">
        <f aca="false">IF((AND(R873&lt;&gt;"",W873&lt;&gt;1,K:K="stroke",M:M="negative",#REF!=#REF!)),IF(W873&lt;&gt;0,"",1),"")</f>
        <v>#REF!</v>
      </c>
      <c r="V873" s="1" t="e">
        <f aca="false">IF(R873="","",(SUM(S873:U873)+W873))</f>
        <v>#REF!</v>
      </c>
      <c r="W873" s="1" t="e">
        <f aca="false">IF(#REF!&lt;&gt;#REF!,COUNTIFS($K$112:$K$1378,"up",#REF!,#REF!),"")</f>
        <v>#REF!</v>
      </c>
      <c r="X873" s="1" t="e">
        <f aca="false">IF(#REF!&lt;&gt;#REF!,COUNTIFS($K$112:$K$1378,"SRS",#REF!,#REF!),"")</f>
        <v>#REF!</v>
      </c>
      <c r="Y873" s="1" t="e">
        <f aca="false">IF(R873&lt;&gt;"",IF(R873=1,"",COUNTIFS($O$112:$O$1378,"&gt;40",#REF!,#REF!)),"")</f>
        <v>#REF!</v>
      </c>
    </row>
    <row r="874" customFormat="false" ht="15.7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.7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1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1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1" t="e">
        <f aca="false">IF(#REF!&lt;&gt;#REF!,COUNTIFS($K$112:$K$1378,$K$112,#REF!,#REF!),"")</f>
        <v>#REF!</v>
      </c>
      <c r="S875" s="1" t="e">
        <f aca="false">IF(AND(#REF!&lt;&gt;#REF!,#REF!=#REF!,M875="positive",M876="negative"),1,"")</f>
        <v>#REF!</v>
      </c>
      <c r="T875" s="1" t="e">
        <f aca="false">IF(AND(#REF!=#REF!,K:K="stroke",M:M="positive",S875&lt;&gt;"1"),1,"")</f>
        <v>#REF!</v>
      </c>
      <c r="U875" s="1" t="e">
        <f aca="false">IF((AND(R875&lt;&gt;"",W875&lt;&gt;1,K:K="stroke",M:M="negative",#REF!=#REF!)),IF(W875&lt;&gt;0,"",1),"")</f>
        <v>#REF!</v>
      </c>
      <c r="V875" s="1" t="e">
        <f aca="false">IF(R875="","",(SUM(S875:U875)+W875))</f>
        <v>#REF!</v>
      </c>
      <c r="W875" s="1" t="e">
        <f aca="false">IF(#REF!&lt;&gt;#REF!,COUNTIFS($K$112:$K$1378,"up",#REF!,#REF!),"")</f>
        <v>#REF!</v>
      </c>
      <c r="X875" s="1" t="e">
        <f aca="false">IF(#REF!&lt;&gt;#REF!,COUNTIFS($K$112:$K$1378,"SRS",#REF!,#REF!),"")</f>
        <v>#REF!</v>
      </c>
      <c r="Y875" s="1" t="e">
        <f aca="false">IF(R875&lt;&gt;"",IF(R875=1,"",COUNTIFS($O$112:$O$1378,"&gt;40",#REF!,#REF!)),"")</f>
        <v>#REF!</v>
      </c>
    </row>
    <row r="876" customFormat="false" ht="15.7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1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1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1" t="e">
        <f aca="false">IF(#REF!&lt;&gt;#REF!,COUNTIFS($K$112:$K$1378,$K$112,#REF!,#REF!),"")</f>
        <v>#REF!</v>
      </c>
      <c r="S876" s="1" t="e">
        <f aca="false">IF(AND(#REF!&lt;&gt;#REF!,#REF!=#REF!,M876="positive",M877="negative"),1,"")</f>
        <v>#REF!</v>
      </c>
      <c r="T876" s="1" t="e">
        <f aca="false">IF(AND(#REF!=#REF!,K:K="stroke",M:M="positive",S876&lt;&gt;"1"),1,"")</f>
        <v>#REF!</v>
      </c>
      <c r="U876" s="1" t="e">
        <f aca="false">IF((AND(R876&lt;&gt;"",W876&lt;&gt;1,K:K="stroke",M:M="negative",#REF!=#REF!)),IF(W876&lt;&gt;0,"",1),"")</f>
        <v>#REF!</v>
      </c>
      <c r="V876" s="1" t="e">
        <f aca="false">IF(R876="","",(SUM(S876:U876)+W876))</f>
        <v>#REF!</v>
      </c>
      <c r="W876" s="1" t="e">
        <f aca="false">IF(#REF!&lt;&gt;#REF!,COUNTIFS($K$112:$K$1378,"up",#REF!,#REF!),"")</f>
        <v>#REF!</v>
      </c>
      <c r="X876" s="1" t="e">
        <f aca="false">IF(#REF!&lt;&gt;#REF!,COUNTIFS($K$112:$K$1378,"SRS",#REF!,#REF!),"")</f>
        <v>#REF!</v>
      </c>
      <c r="Y876" s="1" t="e">
        <f aca="false">IF(R876&lt;&gt;"",IF(R876=1,"",COUNTIFS($O$112:$O$1378,"&gt;40",#REF!,#REF!)),"")</f>
        <v>#REF!</v>
      </c>
    </row>
    <row r="877" customFormat="false" ht="15.7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1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1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1" t="e">
        <f aca="false">IF(#REF!&lt;&gt;#REF!,COUNTIFS($K$112:$K$1378,$K$112,#REF!,#REF!),"")</f>
        <v>#REF!</v>
      </c>
      <c r="S877" s="1" t="e">
        <f aca="false">IF(AND(#REF!&lt;&gt;#REF!,#REF!=#REF!,M877="positive",M878="negative"),1,"")</f>
        <v>#REF!</v>
      </c>
      <c r="T877" s="1" t="e">
        <f aca="false">IF(AND(#REF!=#REF!,K:K="stroke",M:M="positive",S877&lt;&gt;"1"),1,"")</f>
        <v>#REF!</v>
      </c>
      <c r="U877" s="1" t="e">
        <f aca="false">IF((AND(R877&lt;&gt;"",W877&lt;&gt;1,K:K="stroke",M:M="negative",#REF!=#REF!)),IF(W877&lt;&gt;0,"",1),"")</f>
        <v>#REF!</v>
      </c>
      <c r="V877" s="1" t="e">
        <f aca="false">IF(R877="","",(SUM(S877:U877)+W877))</f>
        <v>#REF!</v>
      </c>
      <c r="W877" s="1" t="e">
        <f aca="false">IF(#REF!&lt;&gt;#REF!,COUNTIFS($K$112:$K$1378,"up",#REF!,#REF!),"")</f>
        <v>#REF!</v>
      </c>
      <c r="X877" s="1" t="e">
        <f aca="false">IF(#REF!&lt;&gt;#REF!,COUNTIFS($K$112:$K$1378,"SRS",#REF!,#REF!),"")</f>
        <v>#REF!</v>
      </c>
      <c r="Y877" s="1" t="e">
        <f aca="false">IF(R877&lt;&gt;"",IF(R877=1,"",COUNTIFS($O$112:$O$1378,"&gt;40",#REF!,#REF!)),"")</f>
        <v>#REF!</v>
      </c>
    </row>
    <row r="878" customFormat="false" ht="15.7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.75" hidden="false" customHeight="false" outlineLevel="0" collapsed="false">
      <c r="A879" s="11" t="n">
        <f aca="false">I879+(H879*60)+(G879*3600)</f>
        <v>56339</v>
      </c>
      <c r="B879" s="16" t="str">
        <f aca="false">CONCATENATE(D879,E879,F879,G879,H879,I879)</f>
        <v>2017121153859</v>
      </c>
      <c r="C879" s="11" t="str">
        <f aca="false">CONCATENATE(D879,E879,F879)</f>
        <v>2017121</v>
      </c>
      <c r="D879" s="11" t="n">
        <v>2017</v>
      </c>
      <c r="E879" s="11" t="n">
        <v>12</v>
      </c>
      <c r="F879" s="11" t="n">
        <v>1</v>
      </c>
      <c r="G879" s="11" t="n">
        <v>15</v>
      </c>
      <c r="H879" s="11" t="n">
        <v>38</v>
      </c>
      <c r="I879" s="11" t="n">
        <v>59</v>
      </c>
      <c r="J879" s="11" t="n">
        <v>963</v>
      </c>
      <c r="K879" s="11" t="s">
        <v>11</v>
      </c>
      <c r="L879" s="1" t="e">
        <f aca="false"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 t="n">
        <v>9</v>
      </c>
      <c r="P879" s="1" t="e">
        <f aca="false">IF(#REF!=#REF!,IF(K879="Stroke",IF(K880="Stroke",IF(#REF!=#REF!,IF(Q879=Q880,IF((J880-J879)&lt;0,1000+J880-J879-O879,J880-J879-O879),""),""),""),""),"")</f>
        <v>#REF!</v>
      </c>
      <c r="Q879" s="11" t="n">
        <v>1</v>
      </c>
      <c r="R879" s="1" t="e">
        <f aca="false">IF(#REF!&lt;&gt;#REF!,COUNTIFS($K$112:$K$1378,$K$112,#REF!,#REF!),"")</f>
        <v>#REF!</v>
      </c>
      <c r="S879" s="1" t="e">
        <f aca="false">IF(AND(#REF!&lt;&gt;#REF!,#REF!=#REF!,M879="positive",M880="negative"),1,"")</f>
        <v>#REF!</v>
      </c>
      <c r="T879" s="1" t="e">
        <f aca="false">IF(AND(#REF!=#REF!,K:K="stroke",M:M="positive",S879&lt;&gt;"1"),1,"")</f>
        <v>#REF!</v>
      </c>
      <c r="U879" s="1" t="e">
        <f aca="false">IF((AND(R879&lt;&gt;"",W879&lt;&gt;1,K:K="stroke",M:M="negative",#REF!=#REF!)),IF(W879&lt;&gt;0,"",1),"")</f>
        <v>#REF!</v>
      </c>
      <c r="V879" s="1" t="e">
        <f aca="false">IF(R879="","",(SUM(S879:U879)+W879))</f>
        <v>#REF!</v>
      </c>
      <c r="W879" s="1" t="e">
        <f aca="false">IF(#REF!&lt;&gt;#REF!,COUNTIFS($K$112:$K$1378,"up",#REF!,#REF!),"")</f>
        <v>#REF!</v>
      </c>
      <c r="X879" s="1" t="e">
        <f aca="false">IF(#REF!&lt;&gt;#REF!,COUNTIFS($K$112:$K$1378,"SRS",#REF!,#REF!),"")</f>
        <v>#REF!</v>
      </c>
      <c r="Y879" s="1" t="e">
        <f aca="false"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5.7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.7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.7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1" customFormat="true" ht="15.7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78</v>
      </c>
      <c r="AA883" s="5"/>
      <c r="AB883" s="5"/>
      <c r="AC883" s="5"/>
      <c r="AD883" s="5"/>
      <c r="AE883" s="5"/>
      <c r="AF883" s="5"/>
      <c r="AG883" s="5"/>
      <c r="AH883" s="5"/>
    </row>
    <row r="884" s="11" customFormat="true" ht="15.75" hidden="false" customHeight="false" outlineLevel="0" collapsed="false">
      <c r="A884" s="11" t="n">
        <f aca="false">I884+(H884*60)+(G884*3600)</f>
        <v>67939</v>
      </c>
      <c r="B884" s="16" t="str">
        <f aca="false">CONCATENATE(D884,E884,F884,G884,H884,I884)</f>
        <v>2017123185219</v>
      </c>
      <c r="C884" s="11" t="str">
        <f aca="false">CONCATENATE(D884,E884,F884)</f>
        <v>2017123</v>
      </c>
      <c r="D884" s="11" t="n">
        <v>2017</v>
      </c>
      <c r="E884" s="11" t="n">
        <v>12</v>
      </c>
      <c r="F884" s="11" t="n">
        <v>3</v>
      </c>
      <c r="G884" s="11" t="n">
        <v>18</v>
      </c>
      <c r="H884" s="11" t="n">
        <v>52</v>
      </c>
      <c r="I884" s="11" t="n">
        <v>19</v>
      </c>
      <c r="J884" s="11" t="n">
        <v>949</v>
      </c>
      <c r="K884" s="11" t="s">
        <v>4</v>
      </c>
      <c r="L884" s="1" t="e">
        <f aca="false"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 t="n">
        <v>0</v>
      </c>
      <c r="P884" s="1" t="e">
        <f aca="false">IF(#REF!=#REF!,IF(K884="Stroke",IF(K885="Stroke",IF(#REF!=#REF!,IF(Q884=Q885,IF((J885-J884)&lt;0,1000+J885-J884-O884,J885-J884-O884),""),""),""),""),"")</f>
        <v>#REF!</v>
      </c>
      <c r="Q884" s="11" t="n">
        <v>1</v>
      </c>
      <c r="R884" s="1" t="e">
        <f aca="false">IF(#REF!&lt;&gt;#REF!,COUNTIFS($K$112:$K$1378,$K$112,#REF!,#REF!),"")</f>
        <v>#REF!</v>
      </c>
      <c r="S884" s="1" t="e">
        <f aca="false">IF(AND(#REF!&lt;&gt;#REF!,#REF!=#REF!,M884="positive",M885="negative"),1,"")</f>
        <v>#REF!</v>
      </c>
      <c r="T884" s="1" t="e">
        <f aca="false">IF(AND(#REF!=#REF!,K:K="stroke",M:M="positive",S884&lt;&gt;"1"),1,"")</f>
        <v>#REF!</v>
      </c>
      <c r="U884" s="1" t="e">
        <f aca="false">IF((AND(R884&lt;&gt;"",W884&lt;&gt;1,K:K="stroke",M:M="negative",#REF!=#REF!)),IF(W884&lt;&gt;0,"",1),"")</f>
        <v>#REF!</v>
      </c>
      <c r="V884" s="1" t="e">
        <f aca="false">IF(R884="","",(SUM(S884:U884)+W884))</f>
        <v>#REF!</v>
      </c>
      <c r="W884" s="1" t="e">
        <f aca="false">IF(#REF!&lt;&gt;#REF!,COUNTIFS($K$112:$K$1378,"up",#REF!,#REF!),"")</f>
        <v>#REF!</v>
      </c>
      <c r="X884" s="1" t="e">
        <f aca="false">IF(#REF!&lt;&gt;#REF!,COUNTIFS($K$112:$K$1378,"SRS",#REF!,#REF!),"")</f>
        <v>#REF!</v>
      </c>
      <c r="Y884" s="1" t="e">
        <f aca="false">IF(R884&lt;&gt;"",IF(R884=1,"",COUNTIFS($O$112:$O$1378,"&gt;40",#REF!,#REF!)),"")</f>
        <v>#REF!</v>
      </c>
    </row>
    <row r="885" s="11" customFormat="true" ht="15.75" hidden="false" customHeight="false" outlineLevel="0" collapsed="false">
      <c r="A885" s="11" t="n">
        <f aca="false">I885+(H885*60)+(G885*3600)</f>
        <v>67939</v>
      </c>
      <c r="B885" s="16" t="str">
        <f aca="false">CONCATENATE(D885,E885,F885,G885,H885,I885)</f>
        <v>2017123185219</v>
      </c>
      <c r="C885" s="11" t="str">
        <f aca="false">CONCATENATE(D885,E885,F885)</f>
        <v>2017123</v>
      </c>
      <c r="D885" s="11" t="n">
        <v>2017</v>
      </c>
      <c r="E885" s="11" t="n">
        <v>12</v>
      </c>
      <c r="F885" s="11" t="n">
        <v>3</v>
      </c>
      <c r="G885" s="11" t="n">
        <v>18</v>
      </c>
      <c r="H885" s="11" t="n">
        <v>52</v>
      </c>
      <c r="I885" s="11" t="n">
        <v>19</v>
      </c>
      <c r="J885" s="11" t="n">
        <v>955</v>
      </c>
      <c r="K885" s="17" t="s">
        <v>21</v>
      </c>
      <c r="L885" s="1" t="e">
        <f aca="false"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 t="n">
        <v>0</v>
      </c>
      <c r="P885" s="1" t="e">
        <f aca="false">IF(#REF!=#REF!,IF(K885="Stroke",IF(K886="Stroke",IF(#REF!=#REF!,IF(Q885=Q886,IF((J886-J885)&lt;0,1000+J886-J885-O885,J886-J885-O885),""),""),""),""),"")</f>
        <v>#REF!</v>
      </c>
      <c r="Q885" s="11" t="n">
        <v>1</v>
      </c>
      <c r="R885" s="1" t="e">
        <f aca="false">IF(#REF!&lt;&gt;#REF!,COUNTIFS($K$112:$K$1378,$K$112,#REF!,#REF!),"")</f>
        <v>#REF!</v>
      </c>
      <c r="S885" s="1" t="e">
        <f aca="false">IF(AND(#REF!&lt;&gt;#REF!,#REF!=#REF!,M885="positive",M886="negative"),1,"")</f>
        <v>#REF!</v>
      </c>
      <c r="T885" s="1" t="e">
        <f aca="false">IF(AND(#REF!=#REF!,K:K="stroke",M:M="positive",S885&lt;&gt;"1"),1,"")</f>
        <v>#REF!</v>
      </c>
      <c r="U885" s="1" t="e">
        <f aca="false">IF((AND(R885&lt;&gt;"",W885&lt;&gt;1,K:K="stroke",M:M="negative",#REF!=#REF!)),IF(W885&lt;&gt;0,"",1),"")</f>
        <v>#REF!</v>
      </c>
      <c r="V885" s="1" t="e">
        <f aca="false">IF(R885="","",(SUM(S885:U885)+W885))</f>
        <v>#REF!</v>
      </c>
      <c r="W885" s="1" t="e">
        <f aca="false">IF(#REF!&lt;&gt;#REF!,COUNTIFS($K$112:$K$1378,"up",#REF!,#REF!),"")</f>
        <v>#REF!</v>
      </c>
      <c r="X885" s="1" t="e">
        <f aca="false">IF(#REF!&lt;&gt;#REF!,COUNTIFS($K$112:$K$1378,"SRS",#REF!,#REF!),"")</f>
        <v>#REF!</v>
      </c>
      <c r="Y885" s="1" t="e">
        <f aca="false">IF(R885&lt;&gt;"",IF(R885=1,"",COUNTIFS($O$112:$O$1378,"&gt;40",#REF!,#REF!)),"")</f>
        <v>#REF!</v>
      </c>
    </row>
    <row r="886" s="11" customFormat="true" ht="15.75" hidden="false" customHeight="false" outlineLevel="0" collapsed="false">
      <c r="A886" s="11" t="n">
        <f aca="false">I886+(H886*60)+(G886*3600)</f>
        <v>67939</v>
      </c>
      <c r="B886" s="16" t="str">
        <f aca="false">CONCATENATE(D886,E886,F886,G886,H886,I886)</f>
        <v>2017123185219</v>
      </c>
      <c r="C886" s="11" t="str">
        <f aca="false">CONCATENATE(D886,E886,F886)</f>
        <v>2017123</v>
      </c>
      <c r="D886" s="11" t="n">
        <v>2017</v>
      </c>
      <c r="E886" s="11" t="n">
        <v>12</v>
      </c>
      <c r="F886" s="11" t="n">
        <v>3</v>
      </c>
      <c r="G886" s="11" t="n">
        <v>18</v>
      </c>
      <c r="H886" s="11" t="n">
        <v>52</v>
      </c>
      <c r="I886" s="11" t="n">
        <v>19</v>
      </c>
      <c r="J886" s="11" t="n">
        <v>959</v>
      </c>
      <c r="K886" s="17" t="s">
        <v>21</v>
      </c>
      <c r="L886" s="1" t="e">
        <f aca="false"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 t="n">
        <v>0</v>
      </c>
      <c r="P886" s="1" t="e">
        <f aca="false">IF(#REF!=#REF!,IF(K886="Stroke",IF(K887="Stroke",IF(#REF!=#REF!,IF(Q886=Q887,IF((J887-J886)&lt;0,1000+J887-J886-O886,J887-J886-O886),""),""),""),""),"")</f>
        <v>#REF!</v>
      </c>
      <c r="Q886" s="11" t="n">
        <v>1</v>
      </c>
      <c r="R886" s="1" t="e">
        <f aca="false">IF(#REF!&lt;&gt;#REF!,COUNTIFS($K$112:$K$1378,$K$112,#REF!,#REF!),"")</f>
        <v>#REF!</v>
      </c>
      <c r="S886" s="1" t="e">
        <f aca="false">IF(AND(#REF!&lt;&gt;#REF!,#REF!=#REF!,M886="positive",M887="negative"),1,"")</f>
        <v>#REF!</v>
      </c>
      <c r="T886" s="1" t="e">
        <f aca="false">IF(AND(#REF!=#REF!,K:K="stroke",M:M="positive",S886&lt;&gt;"1"),1,"")</f>
        <v>#REF!</v>
      </c>
      <c r="U886" s="1" t="e">
        <f aca="false">IF((AND(R886&lt;&gt;"",W886&lt;&gt;1,K:K="stroke",M:M="negative",#REF!=#REF!)),IF(W886&lt;&gt;0,"",1),"")</f>
        <v>#REF!</v>
      </c>
      <c r="V886" s="1" t="e">
        <f aca="false">IF(R886="","",(SUM(S886:U886)+W886))</f>
        <v>#REF!</v>
      </c>
      <c r="W886" s="1" t="e">
        <f aca="false">IF(#REF!&lt;&gt;#REF!,COUNTIFS($K$112:$K$1378,"up",#REF!,#REF!),"")</f>
        <v>#REF!</v>
      </c>
      <c r="X886" s="1" t="e">
        <f aca="false">IF(#REF!&lt;&gt;#REF!,COUNTIFS($K$112:$K$1378,"SRS",#REF!,#REF!),"")</f>
        <v>#REF!</v>
      </c>
      <c r="Y886" s="1" t="e">
        <f aca="false">IF(R886&lt;&gt;"",IF(R886=1,"",COUNTIFS($O$112:$O$1378,"&gt;40",#REF!,#REF!)),"")</f>
        <v>#REF!</v>
      </c>
    </row>
    <row r="887" s="11" customFormat="true" ht="15.75" hidden="false" customHeight="false" outlineLevel="0" collapsed="false">
      <c r="A887" s="11" t="n">
        <f aca="false">I887+(H887*60)+(G887*3600)</f>
        <v>67939</v>
      </c>
      <c r="B887" s="16" t="str">
        <f aca="false">CONCATENATE(D887,E887,F887,G887,H887,I887)</f>
        <v>2017123185219</v>
      </c>
      <c r="C887" s="11" t="str">
        <f aca="false">CONCATENATE(D887,E887,F887)</f>
        <v>2017123</v>
      </c>
      <c r="D887" s="11" t="n">
        <v>2017</v>
      </c>
      <c r="E887" s="11" t="n">
        <v>12</v>
      </c>
      <c r="F887" s="11" t="n">
        <v>3</v>
      </c>
      <c r="G887" s="11" t="n">
        <v>18</v>
      </c>
      <c r="H887" s="11" t="n">
        <v>52</v>
      </c>
      <c r="I887" s="11" t="n">
        <v>19</v>
      </c>
      <c r="J887" s="11" t="n">
        <v>965</v>
      </c>
      <c r="K887" s="17" t="s">
        <v>21</v>
      </c>
      <c r="L887" s="1" t="e">
        <f aca="false"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 t="n">
        <v>0</v>
      </c>
      <c r="P887" s="1" t="e">
        <f aca="false">IF(#REF!=#REF!,IF(K887="Stroke",IF(K888="Stroke",IF(#REF!=#REF!,IF(Q887=Q888,IF((J888-J887)&lt;0,1000+J888-J887-O887,J888-J887-O887),""),""),""),""),"")</f>
        <v>#REF!</v>
      </c>
      <c r="Q887" s="11" t="n">
        <v>1</v>
      </c>
      <c r="R887" s="1" t="e">
        <f aca="false">IF(#REF!&lt;&gt;#REF!,COUNTIFS($K$112:$K$1378,$K$112,#REF!,#REF!),"")</f>
        <v>#REF!</v>
      </c>
      <c r="S887" s="1" t="e">
        <f aca="false">IF(AND(#REF!&lt;&gt;#REF!,#REF!=#REF!,M887="positive",M888="negative"),1,"")</f>
        <v>#REF!</v>
      </c>
      <c r="T887" s="1" t="e">
        <f aca="false">IF(AND(#REF!=#REF!,K:K="stroke",M:M="positive",S887&lt;&gt;"1"),1,"")</f>
        <v>#REF!</v>
      </c>
      <c r="U887" s="1" t="e">
        <f aca="false">IF((AND(R887&lt;&gt;"",W887&lt;&gt;1,K:K="stroke",M:M="negative",#REF!=#REF!)),IF(W887&lt;&gt;0,"",1),"")</f>
        <v>#REF!</v>
      </c>
      <c r="V887" s="1" t="e">
        <f aca="false">IF(R887="","",(SUM(S887:U887)+W887))</f>
        <v>#REF!</v>
      </c>
      <c r="W887" s="1" t="e">
        <f aca="false">IF(#REF!&lt;&gt;#REF!,COUNTIFS($K$112:$K$1378,"up",#REF!,#REF!),"")</f>
        <v>#REF!</v>
      </c>
      <c r="X887" s="1" t="e">
        <f aca="false">IF(#REF!&lt;&gt;#REF!,COUNTIFS($K$112:$K$1378,"SRS",#REF!,#REF!),"")</f>
        <v>#REF!</v>
      </c>
      <c r="Y887" s="1" t="e">
        <f aca="false">IF(R887&lt;&gt;"",IF(R887=1,"",COUNTIFS($O$112:$O$1378,"&gt;40",#REF!,#REF!)),"")</f>
        <v>#REF!</v>
      </c>
    </row>
    <row r="888" s="11" customFormat="true" ht="15.75" hidden="false" customHeight="false" outlineLevel="0" collapsed="false">
      <c r="A888" s="11" t="n">
        <f aca="false">I888+(H888*60)+(G888*3600)</f>
        <v>67939</v>
      </c>
      <c r="B888" s="16" t="str">
        <f aca="false">CONCATENATE(D888,E888,F888,G888,H888,I888)</f>
        <v>2017123185219</v>
      </c>
      <c r="C888" s="11" t="str">
        <f aca="false">CONCATENATE(D888,E888,F888)</f>
        <v>2017123</v>
      </c>
      <c r="D888" s="11" t="n">
        <v>2017</v>
      </c>
      <c r="E888" s="11" t="n">
        <v>12</v>
      </c>
      <c r="F888" s="11" t="n">
        <v>3</v>
      </c>
      <c r="G888" s="11" t="n">
        <v>18</v>
      </c>
      <c r="H888" s="11" t="n">
        <v>52</v>
      </c>
      <c r="I888" s="11" t="n">
        <v>19</v>
      </c>
      <c r="J888" s="11" t="n">
        <v>972</v>
      </c>
      <c r="K888" s="17" t="s">
        <v>21</v>
      </c>
      <c r="L888" s="1" t="e">
        <f aca="false"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 t="n">
        <v>0</v>
      </c>
      <c r="P888" s="1" t="e">
        <f aca="false">IF(#REF!=#REF!,IF(K888="Stroke",IF(K889="Stroke",IF(#REF!=#REF!,IF(Q888=Q889,IF((J889-J888)&lt;0,1000+J889-J888-O888,J889-J888-O888),""),""),""),""),"")</f>
        <v>#REF!</v>
      </c>
      <c r="Q888" s="11" t="n">
        <v>1</v>
      </c>
      <c r="R888" s="1" t="e">
        <f aca="false">IF(#REF!&lt;&gt;#REF!,COUNTIFS($K$112:$K$1378,$K$112,#REF!,#REF!),"")</f>
        <v>#REF!</v>
      </c>
      <c r="S888" s="1" t="e">
        <f aca="false">IF(AND(#REF!&lt;&gt;#REF!,#REF!=#REF!,M888="positive",M889="negative"),1,"")</f>
        <v>#REF!</v>
      </c>
      <c r="T888" s="1" t="e">
        <f aca="false">IF(AND(#REF!=#REF!,K:K="stroke",M:M="positive",S888&lt;&gt;"1"),1,"")</f>
        <v>#REF!</v>
      </c>
      <c r="U888" s="1" t="e">
        <f aca="false">IF((AND(R888&lt;&gt;"",W888&lt;&gt;1,K:K="stroke",M:M="negative",#REF!=#REF!)),IF(W888&lt;&gt;0,"",1),"")</f>
        <v>#REF!</v>
      </c>
      <c r="V888" s="1" t="e">
        <f aca="false">IF(R888="","",(SUM(S888:U888)+W888))</f>
        <v>#REF!</v>
      </c>
      <c r="W888" s="1" t="e">
        <f aca="false">IF(#REF!&lt;&gt;#REF!,COUNTIFS($K$112:$K$1378,"up",#REF!,#REF!),"")</f>
        <v>#REF!</v>
      </c>
      <c r="X888" s="1" t="e">
        <f aca="false">IF(#REF!&lt;&gt;#REF!,COUNTIFS($K$112:$K$1378,"SRS",#REF!,#REF!),"")</f>
        <v>#REF!</v>
      </c>
      <c r="Y888" s="1" t="e">
        <f aca="false">IF(R888&lt;&gt;"",IF(R888=1,"",COUNTIFS($O$112:$O$1378,"&gt;40",#REF!,#REF!)),"")</f>
        <v>#REF!</v>
      </c>
    </row>
    <row r="889" s="11" customFormat="true" ht="15.75" hidden="false" customHeight="false" outlineLevel="0" collapsed="false">
      <c r="A889" s="11" t="n">
        <f aca="false">I889+(H889*60)+(G889*3600)</f>
        <v>67939</v>
      </c>
      <c r="B889" s="16" t="str">
        <f aca="false">CONCATENATE(D889,E889,F889,G889,H889,I889)</f>
        <v>2017123185219</v>
      </c>
      <c r="C889" s="11" t="str">
        <f aca="false">CONCATENATE(D889,E889,F889)</f>
        <v>2017123</v>
      </c>
      <c r="D889" s="11" t="n">
        <v>2017</v>
      </c>
      <c r="E889" s="11" t="n">
        <v>12</v>
      </c>
      <c r="F889" s="11" t="n">
        <v>3</v>
      </c>
      <c r="G889" s="11" t="n">
        <v>18</v>
      </c>
      <c r="H889" s="11" t="n">
        <v>52</v>
      </c>
      <c r="I889" s="11" t="n">
        <v>19</v>
      </c>
      <c r="J889" s="11" t="n">
        <v>977</v>
      </c>
      <c r="K889" s="17" t="s">
        <v>21</v>
      </c>
      <c r="L889" s="1" t="e">
        <f aca="false"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 t="n">
        <v>0</v>
      </c>
      <c r="P889" s="1" t="e">
        <f aca="false">IF(#REF!=#REF!,IF(K889="Stroke",IF(K890="Stroke",IF(#REF!=#REF!,IF(Q889=Q890,IF((J890-J889)&lt;0,1000+J890-J889-O889,J890-J889-O889),""),""),""),""),"")</f>
        <v>#REF!</v>
      </c>
      <c r="Q889" s="11" t="n">
        <v>1</v>
      </c>
      <c r="R889" s="1" t="e">
        <f aca="false">IF(#REF!&lt;&gt;#REF!,COUNTIFS($K$112:$K$1378,$K$112,#REF!,#REF!),"")</f>
        <v>#REF!</v>
      </c>
      <c r="S889" s="1" t="e">
        <f aca="false">IF(AND(#REF!&lt;&gt;#REF!,#REF!=#REF!,M889="positive",M890="negative"),1,"")</f>
        <v>#REF!</v>
      </c>
      <c r="T889" s="1" t="e">
        <f aca="false">IF(AND(#REF!=#REF!,K:K="stroke",M:M="positive",S889&lt;&gt;"1"),1,"")</f>
        <v>#REF!</v>
      </c>
      <c r="U889" s="1" t="e">
        <f aca="false">IF((AND(R889&lt;&gt;"",W889&lt;&gt;1,K:K="stroke",M:M="negative",#REF!=#REF!)),IF(W889&lt;&gt;0,"",1),"")</f>
        <v>#REF!</v>
      </c>
      <c r="V889" s="1" t="e">
        <f aca="false">IF(R889="","",(SUM(S889:U889)+W889))</f>
        <v>#REF!</v>
      </c>
      <c r="W889" s="1" t="e">
        <f aca="false">IF(#REF!&lt;&gt;#REF!,COUNTIFS($K$112:$K$1378,"up",#REF!,#REF!),"")</f>
        <v>#REF!</v>
      </c>
      <c r="X889" s="1" t="e">
        <f aca="false">IF(#REF!&lt;&gt;#REF!,COUNTIFS($K$112:$K$1378,"SRS",#REF!,#REF!),"")</f>
        <v>#REF!</v>
      </c>
      <c r="Y889" s="1" t="e">
        <f aca="false">IF(R889&lt;&gt;"",IF(R889=1,"",COUNTIFS($O$112:$O$1378,"&gt;40",#REF!,#REF!)),"")</f>
        <v>#REF!</v>
      </c>
    </row>
    <row r="890" s="11" customFormat="true" ht="15.75" hidden="false" customHeight="false" outlineLevel="0" collapsed="false">
      <c r="A890" s="11" t="n">
        <f aca="false">I890+(H890*60)+(G890*3600)</f>
        <v>67939</v>
      </c>
      <c r="B890" s="16" t="str">
        <f aca="false">CONCATENATE(D890,E890,F890,G890,H890,I890)</f>
        <v>2017123185219</v>
      </c>
      <c r="C890" s="11" t="str">
        <f aca="false">CONCATENATE(D890,E890,F890)</f>
        <v>2017123</v>
      </c>
      <c r="D890" s="11" t="n">
        <v>2017</v>
      </c>
      <c r="E890" s="11" t="n">
        <v>12</v>
      </c>
      <c r="F890" s="11" t="n">
        <v>3</v>
      </c>
      <c r="G890" s="11" t="n">
        <v>18</v>
      </c>
      <c r="H890" s="11" t="n">
        <v>52</v>
      </c>
      <c r="I890" s="11" t="n">
        <v>19</v>
      </c>
      <c r="J890" s="11" t="n">
        <v>981</v>
      </c>
      <c r="K890" s="17" t="s">
        <v>21</v>
      </c>
      <c r="L890" s="1" t="e">
        <f aca="false"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 t="n">
        <v>0</v>
      </c>
      <c r="P890" s="1" t="e">
        <f aca="false">IF(#REF!=#REF!,IF(K890="Stroke",IF(K891="Stroke",IF(#REF!=#REF!,IF(Q890=Q891,IF((J891-J890)&lt;0,1000+J891-J890-O890,J891-J890-O890),""),""),""),""),"")</f>
        <v>#REF!</v>
      </c>
      <c r="Q890" s="11" t="n">
        <v>1</v>
      </c>
      <c r="R890" s="1" t="e">
        <f aca="false">IF(#REF!&lt;&gt;#REF!,COUNTIFS($K$112:$K$1378,$K$112,#REF!,#REF!),"")</f>
        <v>#REF!</v>
      </c>
      <c r="S890" s="1" t="e">
        <f aca="false">IF(AND(#REF!&lt;&gt;#REF!,#REF!=#REF!,M890="positive",M891="negative"),1,"")</f>
        <v>#REF!</v>
      </c>
      <c r="T890" s="1" t="e">
        <f aca="false">IF(AND(#REF!=#REF!,K:K="stroke",M:M="positive",S890&lt;&gt;"1"),1,"")</f>
        <v>#REF!</v>
      </c>
      <c r="U890" s="1" t="e">
        <f aca="false">IF((AND(R890&lt;&gt;"",W890&lt;&gt;1,K:K="stroke",M:M="negative",#REF!=#REF!)),IF(W890&lt;&gt;0,"",1),"")</f>
        <v>#REF!</v>
      </c>
      <c r="V890" s="1" t="e">
        <f aca="false">IF(R890="","",(SUM(S890:U890)+W890))</f>
        <v>#REF!</v>
      </c>
      <c r="W890" s="1" t="e">
        <f aca="false">IF(#REF!&lt;&gt;#REF!,COUNTIFS($K$112:$K$1378,"up",#REF!,#REF!),"")</f>
        <v>#REF!</v>
      </c>
      <c r="X890" s="1" t="e">
        <f aca="false">IF(#REF!&lt;&gt;#REF!,COUNTIFS($K$112:$K$1378,"SRS",#REF!,#REF!),"")</f>
        <v>#REF!</v>
      </c>
      <c r="Y890" s="1" t="e">
        <f aca="false">IF(R890&lt;&gt;"",IF(R890=1,"",COUNTIFS($O$112:$O$1378,"&gt;40",#REF!,#REF!)),"")</f>
        <v>#REF!</v>
      </c>
    </row>
    <row r="891" s="11" customFormat="true" ht="15.75" hidden="false" customHeight="false" outlineLevel="0" collapsed="false">
      <c r="A891" s="11" t="n">
        <f aca="false">I891+(H891*60)+(G891*3600)</f>
        <v>67939</v>
      </c>
      <c r="B891" s="16" t="str">
        <f aca="false">CONCATENATE(D891,E891,F891,G891,H891,I891)</f>
        <v>2017123185219</v>
      </c>
      <c r="C891" s="11" t="str">
        <f aca="false">CONCATENATE(D891,E891,F891)</f>
        <v>2017123</v>
      </c>
      <c r="D891" s="11" t="n">
        <v>2017</v>
      </c>
      <c r="E891" s="11" t="n">
        <v>12</v>
      </c>
      <c r="F891" s="11" t="n">
        <v>3</v>
      </c>
      <c r="G891" s="11" t="n">
        <v>18</v>
      </c>
      <c r="H891" s="11" t="n">
        <v>52</v>
      </c>
      <c r="I891" s="11" t="n">
        <v>19</v>
      </c>
      <c r="J891" s="11" t="n">
        <v>984</v>
      </c>
      <c r="K891" s="17" t="s">
        <v>21</v>
      </c>
      <c r="L891" s="1" t="e">
        <f aca="false"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 t="n">
        <v>0</v>
      </c>
      <c r="P891" s="1" t="e">
        <f aca="false">IF(#REF!=#REF!,IF(K891="Stroke",IF(K892="Stroke",IF(#REF!=#REF!,IF(Q891=Q892,IF((J892-J891)&lt;0,1000+J892-J891-O891,J892-J891-O891),""),""),""),""),"")</f>
        <v>#REF!</v>
      </c>
      <c r="Q891" s="11" t="n">
        <v>1</v>
      </c>
      <c r="R891" s="1" t="e">
        <f aca="false">IF(#REF!&lt;&gt;#REF!,COUNTIFS($K$112:$K$1378,$K$112,#REF!,#REF!),"")</f>
        <v>#REF!</v>
      </c>
      <c r="S891" s="1" t="e">
        <f aca="false">IF(AND(#REF!&lt;&gt;#REF!,#REF!=#REF!,M891="positive",M892="negative"),1,"")</f>
        <v>#REF!</v>
      </c>
      <c r="T891" s="1" t="e">
        <f aca="false">IF(AND(#REF!=#REF!,K:K="stroke",M:M="positive",S891&lt;&gt;"1"),1,"")</f>
        <v>#REF!</v>
      </c>
      <c r="U891" s="1" t="e">
        <f aca="false">IF((AND(R891&lt;&gt;"",W891&lt;&gt;1,K:K="stroke",M:M="negative",#REF!=#REF!)),IF(W891&lt;&gt;0,"",1),"")</f>
        <v>#REF!</v>
      </c>
      <c r="V891" s="1" t="e">
        <f aca="false">IF(R891="","",(SUM(S891:U891)+W891))</f>
        <v>#REF!</v>
      </c>
      <c r="W891" s="1" t="e">
        <f aca="false">IF(#REF!&lt;&gt;#REF!,COUNTIFS($K$112:$K$1378,"up",#REF!,#REF!),"")</f>
        <v>#REF!</v>
      </c>
      <c r="X891" s="1" t="e">
        <f aca="false">IF(#REF!&lt;&gt;#REF!,COUNTIFS($K$112:$K$1378,"SRS",#REF!,#REF!),"")</f>
        <v>#REF!</v>
      </c>
      <c r="Y891" s="1" t="e">
        <f aca="false">IF(R891&lt;&gt;"",IF(R891=1,"",COUNTIFS($O$112:$O$1378,"&gt;40",#REF!,#REF!)),"")</f>
        <v>#REF!</v>
      </c>
    </row>
    <row r="892" s="11" customFormat="true" ht="15.75" hidden="false" customHeight="false" outlineLevel="0" collapsed="false">
      <c r="A892" s="11" t="n">
        <f aca="false">I892+(H892*60)+(G892*3600)</f>
        <v>67939</v>
      </c>
      <c r="B892" s="16" t="str">
        <f aca="false">CONCATENATE(D892,E892,F892,G892,H892,I892)</f>
        <v>2017123185219</v>
      </c>
      <c r="C892" s="11" t="str">
        <f aca="false">CONCATENATE(D892,E892,F892)</f>
        <v>2017123</v>
      </c>
      <c r="D892" s="11" t="n">
        <v>2017</v>
      </c>
      <c r="E892" s="11" t="n">
        <v>12</v>
      </c>
      <c r="F892" s="11" t="n">
        <v>3</v>
      </c>
      <c r="G892" s="11" t="n">
        <v>18</v>
      </c>
      <c r="H892" s="11" t="n">
        <v>52</v>
      </c>
      <c r="I892" s="11" t="n">
        <v>19</v>
      </c>
      <c r="J892" s="11" t="n">
        <v>989</v>
      </c>
      <c r="K892" s="17" t="s">
        <v>21</v>
      </c>
      <c r="L892" s="1" t="e">
        <f aca="false"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 t="n">
        <v>0</v>
      </c>
      <c r="P892" s="1" t="e">
        <f aca="false">IF(#REF!=#REF!,IF(K892="Stroke",IF(K893="Stroke",IF(#REF!=#REF!,IF(Q892=Q893,IF((J893-J892)&lt;0,1000+J893-J892-O892,J893-J892-O892),""),""),""),""),"")</f>
        <v>#REF!</v>
      </c>
      <c r="Q892" s="11" t="n">
        <v>1</v>
      </c>
      <c r="R892" s="1" t="e">
        <f aca="false">IF(#REF!&lt;&gt;#REF!,COUNTIFS($K$112:$K$1378,$K$112,#REF!,#REF!),"")</f>
        <v>#REF!</v>
      </c>
      <c r="S892" s="1" t="e">
        <f aca="false">IF(AND(#REF!&lt;&gt;#REF!,#REF!=#REF!,M892="positive",M893="negative"),1,"")</f>
        <v>#REF!</v>
      </c>
      <c r="T892" s="1" t="e">
        <f aca="false">IF(AND(#REF!=#REF!,K:K="stroke",M:M="positive",S892&lt;&gt;"1"),1,"")</f>
        <v>#REF!</v>
      </c>
      <c r="U892" s="1" t="e">
        <f aca="false">IF((AND(R892&lt;&gt;"",W892&lt;&gt;1,K:K="stroke",M:M="negative",#REF!=#REF!)),IF(W892&lt;&gt;0,"",1),"")</f>
        <v>#REF!</v>
      </c>
      <c r="V892" s="1" t="e">
        <f aca="false">IF(R892="","",(SUM(S892:U892)+W892))</f>
        <v>#REF!</v>
      </c>
      <c r="W892" s="1" t="e">
        <f aca="false">IF(#REF!&lt;&gt;#REF!,COUNTIFS($K$112:$K$1378,"up",#REF!,#REF!),"")</f>
        <v>#REF!</v>
      </c>
      <c r="X892" s="1" t="e">
        <f aca="false">IF(#REF!&lt;&gt;#REF!,COUNTIFS($K$112:$K$1378,"SRS",#REF!,#REF!),"")</f>
        <v>#REF!</v>
      </c>
      <c r="Y892" s="1" t="e">
        <f aca="false">IF(R892&lt;&gt;"",IF(R892=1,"",COUNTIFS($O$112:$O$1378,"&gt;40",#REF!,#REF!)),"")</f>
        <v>#REF!</v>
      </c>
    </row>
    <row r="893" s="11" customFormat="true" ht="15.75" hidden="false" customHeight="false" outlineLevel="0" collapsed="false">
      <c r="A893" s="11" t="n">
        <f aca="false">I893+(H893*60)+(G893*3600)</f>
        <v>67939</v>
      </c>
      <c r="B893" s="16" t="str">
        <f aca="false">CONCATENATE(D893,E893,F893,G893,H893,I893)</f>
        <v>2017123185219</v>
      </c>
      <c r="C893" s="11" t="str">
        <f aca="false">CONCATENATE(D893,E893,F893)</f>
        <v>2017123</v>
      </c>
      <c r="D893" s="11" t="n">
        <v>2017</v>
      </c>
      <c r="E893" s="11" t="n">
        <v>12</v>
      </c>
      <c r="F893" s="11" t="n">
        <v>3</v>
      </c>
      <c r="G893" s="11" t="n">
        <v>18</v>
      </c>
      <c r="H893" s="11" t="n">
        <v>52</v>
      </c>
      <c r="I893" s="11" t="n">
        <v>19</v>
      </c>
      <c r="J893" s="11" t="n">
        <v>990</v>
      </c>
      <c r="K893" s="17" t="s">
        <v>21</v>
      </c>
      <c r="L893" s="1" t="e">
        <f aca="false"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 t="n">
        <v>0</v>
      </c>
      <c r="P893" s="1" t="e">
        <f aca="false">IF(#REF!=#REF!,IF(K893="Stroke",IF(K894="Stroke",IF(#REF!=#REF!,IF(Q893=Q894,IF((J894-J893)&lt;0,1000+J894-J893-O893,J894-J893-O893),""),""),""),""),"")</f>
        <v>#REF!</v>
      </c>
      <c r="Q893" s="11" t="n">
        <v>1</v>
      </c>
      <c r="R893" s="1" t="e">
        <f aca="false">IF(#REF!&lt;&gt;#REF!,COUNTIFS($K$112:$K$1378,$K$112,#REF!,#REF!),"")</f>
        <v>#REF!</v>
      </c>
      <c r="S893" s="1" t="e">
        <f aca="false">IF(AND(#REF!&lt;&gt;#REF!,#REF!=#REF!,M893="positive",M894="negative"),1,"")</f>
        <v>#REF!</v>
      </c>
      <c r="T893" s="1" t="e">
        <f aca="false">IF(AND(#REF!=#REF!,K:K="stroke",M:M="positive",S893&lt;&gt;"1"),1,"")</f>
        <v>#REF!</v>
      </c>
      <c r="U893" s="1" t="e">
        <f aca="false">IF((AND(R893&lt;&gt;"",W893&lt;&gt;1,K:K="stroke",M:M="negative",#REF!=#REF!)),IF(W893&lt;&gt;0,"",1),"")</f>
        <v>#REF!</v>
      </c>
      <c r="V893" s="1" t="e">
        <f aca="false">IF(R893="","",(SUM(S893:U893)+W893))</f>
        <v>#REF!</v>
      </c>
      <c r="W893" s="1" t="e">
        <f aca="false">IF(#REF!&lt;&gt;#REF!,COUNTIFS($K$112:$K$1378,"up",#REF!,#REF!),"")</f>
        <v>#REF!</v>
      </c>
      <c r="X893" s="1" t="e">
        <f aca="false">IF(#REF!&lt;&gt;#REF!,COUNTIFS($K$112:$K$1378,"SRS",#REF!,#REF!),"")</f>
        <v>#REF!</v>
      </c>
      <c r="Y893" s="1" t="e">
        <f aca="false">IF(R893&lt;&gt;"",IF(R893=1,"",COUNTIFS($O$112:$O$1378,"&gt;40",#REF!,#REF!)),"")</f>
        <v>#REF!</v>
      </c>
      <c r="Z893" s="11" t="s">
        <v>79</v>
      </c>
    </row>
    <row r="894" s="11" customFormat="true" ht="15.75" hidden="false" customHeight="false" outlineLevel="0" collapsed="false">
      <c r="A894" s="11" t="n">
        <f aca="false">I894+(H894*60)+(G894*3600)</f>
        <v>67939</v>
      </c>
      <c r="B894" s="16" t="str">
        <f aca="false">CONCATENATE(D894,E894,F894,G894,H894,I894)</f>
        <v>2017123185219</v>
      </c>
      <c r="C894" s="11" t="str">
        <f aca="false">CONCATENATE(D894,E894,F894)</f>
        <v>2017123</v>
      </c>
      <c r="D894" s="11" t="n">
        <v>2017</v>
      </c>
      <c r="E894" s="11" t="n">
        <v>12</v>
      </c>
      <c r="F894" s="11" t="n">
        <v>3</v>
      </c>
      <c r="G894" s="11" t="n">
        <v>18</v>
      </c>
      <c r="H894" s="11" t="n">
        <v>52</v>
      </c>
      <c r="I894" s="11" t="n">
        <v>19</v>
      </c>
      <c r="J894" s="11" t="n">
        <v>998</v>
      </c>
      <c r="K894" s="17" t="s">
        <v>21</v>
      </c>
      <c r="L894" s="1" t="e">
        <f aca="false"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 t="n">
        <v>0</v>
      </c>
      <c r="P894" s="1" t="e">
        <f aca="false">IF(#REF!=#REF!,IF(K894="Stroke",IF(K895="Stroke",IF(#REF!=#REF!,IF(Q894=Q895,IF((J895-J894)&lt;0,1000+J895-J894-O894,J895-J894-O894),""),""),""),""),"")</f>
        <v>#REF!</v>
      </c>
      <c r="Q894" s="11" t="n">
        <v>1</v>
      </c>
      <c r="R894" s="1" t="e">
        <f aca="false">IF(#REF!&lt;&gt;#REF!,COUNTIFS($K$112:$K$1378,$K$112,#REF!,#REF!),"")</f>
        <v>#REF!</v>
      </c>
      <c r="S894" s="1" t="e">
        <f aca="false">IF(AND(#REF!&lt;&gt;#REF!,#REF!=#REF!,M894="positive",M895="negative"),1,"")</f>
        <v>#REF!</v>
      </c>
      <c r="T894" s="1" t="e">
        <f aca="false">IF(AND(#REF!=#REF!,K:K="stroke",M:M="positive",S894&lt;&gt;"1"),1,"")</f>
        <v>#REF!</v>
      </c>
      <c r="U894" s="1" t="e">
        <f aca="false">IF((AND(R894&lt;&gt;"",W894&lt;&gt;1,K:K="stroke",M:M="negative",#REF!=#REF!)),IF(W894&lt;&gt;0,"",1),"")</f>
        <v>#REF!</v>
      </c>
      <c r="V894" s="1" t="e">
        <f aca="false">IF(R894="","",(SUM(S894:U894)+W894))</f>
        <v>#REF!</v>
      </c>
      <c r="W894" s="1" t="e">
        <f aca="false">IF(#REF!&lt;&gt;#REF!,COUNTIFS($K$112:$K$1378,"up",#REF!,#REF!),"")</f>
        <v>#REF!</v>
      </c>
      <c r="X894" s="1" t="e">
        <f aca="false">IF(#REF!&lt;&gt;#REF!,COUNTIFS($K$112:$K$1378,"SRS",#REF!,#REF!),"")</f>
        <v>#REF!</v>
      </c>
      <c r="Y894" s="1" t="e">
        <f aca="false">IF(R894&lt;&gt;"",IF(R894=1,"",COUNTIFS($O$112:$O$1378,"&gt;40",#REF!,#REF!)),"")</f>
        <v>#REF!</v>
      </c>
    </row>
    <row r="895" s="11" customFormat="true" ht="15.75" hidden="false" customHeight="false" outlineLevel="0" collapsed="false">
      <c r="A895" s="11" t="n">
        <f aca="false">I895+(H895*60)+(G895*3600)</f>
        <v>67940</v>
      </c>
      <c r="B895" s="16" t="str">
        <f aca="false">CONCATENATE(D895,E895,F895,G895,H895,I895)</f>
        <v>2017123185220</v>
      </c>
      <c r="C895" s="11" t="str">
        <f aca="false">CONCATENATE(D895,E895,F895)</f>
        <v>2017123</v>
      </c>
      <c r="D895" s="11" t="n">
        <v>2017</v>
      </c>
      <c r="E895" s="11" t="n">
        <v>12</v>
      </c>
      <c r="F895" s="11" t="n">
        <v>3</v>
      </c>
      <c r="G895" s="11" t="n">
        <v>18</v>
      </c>
      <c r="H895" s="11" t="n">
        <v>52</v>
      </c>
      <c r="I895" s="11" t="n">
        <v>20</v>
      </c>
      <c r="J895" s="11" t="n">
        <v>0</v>
      </c>
      <c r="K895" s="17" t="s">
        <v>21</v>
      </c>
      <c r="L895" s="1" t="e">
        <f aca="false"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 t="n">
        <v>0</v>
      </c>
      <c r="P895" s="1" t="e">
        <f aca="false">IF(#REF!=#REF!,IF(K895="Stroke",IF(K896="Stroke",IF(#REF!=#REF!,IF(Q895=Q896,IF((J896-J895)&lt;0,1000+J896-J895-O895,J896-J895-O895),""),""),""),""),"")</f>
        <v>#REF!</v>
      </c>
      <c r="Q895" s="11" t="n">
        <v>1</v>
      </c>
      <c r="R895" s="1" t="e">
        <f aca="false">IF(#REF!&lt;&gt;#REF!,COUNTIFS($K$112:$K$1378,$K$112,#REF!,#REF!),"")</f>
        <v>#REF!</v>
      </c>
      <c r="S895" s="1" t="e">
        <f aca="false">IF(AND(#REF!&lt;&gt;#REF!,#REF!=#REF!,M895="positive",M896="negative"),1,"")</f>
        <v>#REF!</v>
      </c>
      <c r="T895" s="1" t="e">
        <f aca="false">IF(AND(#REF!=#REF!,K:K="stroke",M:M="positive",S895&lt;&gt;"1"),1,"")</f>
        <v>#REF!</v>
      </c>
      <c r="U895" s="1" t="e">
        <f aca="false">IF((AND(R895&lt;&gt;"",W895&lt;&gt;1,K:K="stroke",M:M="negative",#REF!=#REF!)),IF(W895&lt;&gt;0,"",1),"")</f>
        <v>#REF!</v>
      </c>
      <c r="V895" s="1" t="e">
        <f aca="false">IF(R895="","",(SUM(S895:U895)+W895))</f>
        <v>#REF!</v>
      </c>
      <c r="W895" s="1" t="e">
        <f aca="false">IF(#REF!&lt;&gt;#REF!,COUNTIFS($K$112:$K$1378,"up",#REF!,#REF!),"")</f>
        <v>#REF!</v>
      </c>
      <c r="X895" s="1" t="e">
        <f aca="false">IF(#REF!&lt;&gt;#REF!,COUNTIFS($K$112:$K$1378,"SRS",#REF!,#REF!),"")</f>
        <v>#REF!</v>
      </c>
      <c r="Y895" s="1" t="e">
        <f aca="false">IF(R895&lt;&gt;"",IF(R895=1,"",COUNTIFS($O$112:$O$1378,"&gt;40",#REF!,#REF!)),"")</f>
        <v>#REF!</v>
      </c>
    </row>
    <row r="896" s="11" customFormat="true" ht="15.75" hidden="false" customHeight="false" outlineLevel="0" collapsed="false">
      <c r="A896" s="11" t="n">
        <f aca="false">I896+(H896*60)+(G896*3600)</f>
        <v>67940</v>
      </c>
      <c r="B896" s="16" t="str">
        <f aca="false">CONCATENATE(D896,E896,F896,G896,H896,I896)</f>
        <v>2017123185220</v>
      </c>
      <c r="C896" s="11" t="str">
        <f aca="false">CONCATENATE(D896,E896,F896)</f>
        <v>2017123</v>
      </c>
      <c r="D896" s="11" t="n">
        <v>2017</v>
      </c>
      <c r="E896" s="11" t="n">
        <v>12</v>
      </c>
      <c r="F896" s="11" t="n">
        <v>3</v>
      </c>
      <c r="G896" s="11" t="n">
        <v>18</v>
      </c>
      <c r="H896" s="11" t="n">
        <v>52</v>
      </c>
      <c r="I896" s="11" t="n">
        <v>20</v>
      </c>
      <c r="J896" s="11" t="n">
        <v>7</v>
      </c>
      <c r="K896" s="17" t="s">
        <v>21</v>
      </c>
      <c r="L896" s="1" t="e">
        <f aca="false"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 t="n">
        <v>0</v>
      </c>
      <c r="P896" s="1" t="e">
        <f aca="false">IF(#REF!=#REF!,IF(K896="Stroke",IF(K897="Stroke",IF(#REF!=#REF!,IF(Q896=Q897,IF((J897-J896)&lt;0,1000+J897-J896-O896,J897-J896-O896),""),""),""),""),"")</f>
        <v>#REF!</v>
      </c>
      <c r="Q896" s="11" t="n">
        <v>1</v>
      </c>
      <c r="R896" s="1" t="e">
        <f aca="false">IF(#REF!&lt;&gt;#REF!,COUNTIFS($K$112:$K$1378,$K$112,#REF!,#REF!),"")</f>
        <v>#REF!</v>
      </c>
      <c r="S896" s="1" t="e">
        <f aca="false">IF(AND(#REF!&lt;&gt;#REF!,#REF!=#REF!,M896="positive",M897="negative"),1,"")</f>
        <v>#REF!</v>
      </c>
      <c r="T896" s="1" t="e">
        <f aca="false">IF(AND(#REF!=#REF!,K:K="stroke",M:M="positive",S896&lt;&gt;"1"),1,"")</f>
        <v>#REF!</v>
      </c>
      <c r="U896" s="1" t="e">
        <f aca="false">IF((AND(R896&lt;&gt;"",W896&lt;&gt;1,K:K="stroke",M:M="negative",#REF!=#REF!)),IF(W896&lt;&gt;0,"",1),"")</f>
        <v>#REF!</v>
      </c>
      <c r="V896" s="1" t="e">
        <f aca="false">IF(R896="","",(SUM(S896:U896)+W896))</f>
        <v>#REF!</v>
      </c>
      <c r="W896" s="1" t="e">
        <f aca="false">IF(#REF!&lt;&gt;#REF!,COUNTIFS($K$112:$K$1378,"up",#REF!,#REF!),"")</f>
        <v>#REF!</v>
      </c>
      <c r="X896" s="1" t="e">
        <f aca="false">IF(#REF!&lt;&gt;#REF!,COUNTIFS($K$112:$K$1378,"SRS",#REF!,#REF!),"")</f>
        <v>#REF!</v>
      </c>
      <c r="Y896" s="1" t="e">
        <f aca="false">IF(R896&lt;&gt;"",IF(R896=1,"",COUNTIFS($O$112:$O$1378,"&gt;40",#REF!,#REF!)),"")</f>
        <v>#REF!</v>
      </c>
    </row>
    <row r="897" s="11" customFormat="true" ht="15.75" hidden="false" customHeight="false" outlineLevel="0" collapsed="false">
      <c r="A897" s="11" t="n">
        <f aca="false">I897+(H897*60)+(G897*3600)</f>
        <v>67940</v>
      </c>
      <c r="B897" s="16" t="str">
        <f aca="false">CONCATENATE(D897,E897,F897,G897,H897,I897)</f>
        <v>2017123185220</v>
      </c>
      <c r="C897" s="11" t="str">
        <f aca="false">CONCATENATE(D897,E897,F897)</f>
        <v>2017123</v>
      </c>
      <c r="D897" s="11" t="n">
        <v>2017</v>
      </c>
      <c r="E897" s="11" t="n">
        <v>12</v>
      </c>
      <c r="F897" s="11" t="n">
        <v>3</v>
      </c>
      <c r="G897" s="11" t="n">
        <v>18</v>
      </c>
      <c r="H897" s="11" t="n">
        <v>52</v>
      </c>
      <c r="I897" s="11" t="n">
        <v>20</v>
      </c>
      <c r="J897" s="11" t="n">
        <v>17</v>
      </c>
      <c r="K897" s="17" t="s">
        <v>21</v>
      </c>
      <c r="L897" s="1" t="e">
        <f aca="false"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 t="n">
        <v>0</v>
      </c>
      <c r="P897" s="1" t="e">
        <f aca="false">IF(#REF!=#REF!,IF(K897="Stroke",IF(K898="Stroke",IF(#REF!=#REF!,IF(Q897=Q898,IF((J898-J897)&lt;0,1000+J898-J897-O897,J898-J897-O897),""),""),""),""),"")</f>
        <v>#REF!</v>
      </c>
      <c r="Q897" s="11" t="n">
        <v>1</v>
      </c>
      <c r="R897" s="1" t="e">
        <f aca="false">IF(#REF!&lt;&gt;#REF!,COUNTIFS($K$112:$K$1378,$K$112,#REF!,#REF!),"")</f>
        <v>#REF!</v>
      </c>
      <c r="S897" s="1" t="e">
        <f aca="false">IF(AND(#REF!&lt;&gt;#REF!,#REF!=#REF!,M897="positive",M898="negative"),1,"")</f>
        <v>#REF!</v>
      </c>
      <c r="T897" s="1" t="e">
        <f aca="false">IF(AND(#REF!=#REF!,K:K="stroke",M:M="positive",S897&lt;&gt;"1"),1,"")</f>
        <v>#REF!</v>
      </c>
      <c r="U897" s="1" t="e">
        <f aca="false">IF((AND(R897&lt;&gt;"",W897&lt;&gt;1,K:K="stroke",M:M="negative",#REF!=#REF!)),IF(W897&lt;&gt;0,"",1),"")</f>
        <v>#REF!</v>
      </c>
      <c r="V897" s="1" t="e">
        <f aca="false">IF(R897="","",(SUM(S897:U897)+W897))</f>
        <v>#REF!</v>
      </c>
      <c r="W897" s="1" t="e">
        <f aca="false">IF(#REF!&lt;&gt;#REF!,COUNTIFS($K$112:$K$1378,"up",#REF!,#REF!),"")</f>
        <v>#REF!</v>
      </c>
      <c r="X897" s="1" t="e">
        <f aca="false">IF(#REF!&lt;&gt;#REF!,COUNTIFS($K$112:$K$1378,"SRS",#REF!,#REF!),"")</f>
        <v>#REF!</v>
      </c>
      <c r="Y897" s="1" t="e">
        <f aca="false">IF(R897&lt;&gt;"",IF(R897=1,"",COUNTIFS($O$112:$O$1378,"&gt;40",#REF!,#REF!)),"")</f>
        <v>#REF!</v>
      </c>
    </row>
    <row r="898" s="11" customFormat="true" ht="15.75" hidden="false" customHeight="false" outlineLevel="0" collapsed="false">
      <c r="A898" s="11" t="n">
        <f aca="false">I898+(H898*60)+(G898*3600)</f>
        <v>67940</v>
      </c>
      <c r="B898" s="16" t="str">
        <f aca="false">CONCATENATE(D898,E898,F898,G898,H898,I898)</f>
        <v>2017123185220</v>
      </c>
      <c r="C898" s="11" t="str">
        <f aca="false">CONCATENATE(D898,E898,F898)</f>
        <v>2017123</v>
      </c>
      <c r="D898" s="11" t="n">
        <v>2017</v>
      </c>
      <c r="E898" s="11" t="n">
        <v>12</v>
      </c>
      <c r="F898" s="11" t="n">
        <v>3</v>
      </c>
      <c r="G898" s="11" t="n">
        <v>18</v>
      </c>
      <c r="H898" s="11" t="n">
        <v>52</v>
      </c>
      <c r="I898" s="11" t="n">
        <v>20</v>
      </c>
      <c r="J898" s="11" t="n">
        <v>18</v>
      </c>
      <c r="K898" s="17" t="s">
        <v>21</v>
      </c>
      <c r="L898" s="1" t="e">
        <f aca="false"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 t="n">
        <v>0</v>
      </c>
      <c r="P898" s="1" t="e">
        <f aca="false">IF(#REF!=#REF!,IF(K898="Stroke",IF(K899="Stroke",IF(#REF!=#REF!,IF(Q898=Q899,IF((J899-J898)&lt;0,1000+J899-J898-O898,J899-J898-O898),""),""),""),""),"")</f>
        <v>#REF!</v>
      </c>
      <c r="Q898" s="11" t="n">
        <v>1</v>
      </c>
      <c r="R898" s="1" t="e">
        <f aca="false">IF(#REF!&lt;&gt;#REF!,COUNTIFS($K$112:$K$1378,$K$112,#REF!,#REF!),"")</f>
        <v>#REF!</v>
      </c>
      <c r="S898" s="1" t="e">
        <f aca="false">IF(AND(#REF!&lt;&gt;#REF!,#REF!=#REF!,M898="positive",M899="negative"),1,"")</f>
        <v>#REF!</v>
      </c>
      <c r="T898" s="1" t="e">
        <f aca="false">IF(AND(#REF!=#REF!,K:K="stroke",M:M="positive",S898&lt;&gt;"1"),1,"")</f>
        <v>#REF!</v>
      </c>
      <c r="U898" s="1" t="e">
        <f aca="false">IF((AND(R898&lt;&gt;"",W898&lt;&gt;1,K:K="stroke",M:M="negative",#REF!=#REF!)),IF(W898&lt;&gt;0,"",1),"")</f>
        <v>#REF!</v>
      </c>
      <c r="V898" s="1" t="e">
        <f aca="false">IF(R898="","",(SUM(S898:U898)+W898))</f>
        <v>#REF!</v>
      </c>
      <c r="W898" s="1" t="e">
        <f aca="false">IF(#REF!&lt;&gt;#REF!,COUNTIFS($K$112:$K$1378,"up",#REF!,#REF!),"")</f>
        <v>#REF!</v>
      </c>
      <c r="X898" s="1" t="e">
        <f aca="false">IF(#REF!&lt;&gt;#REF!,COUNTIFS($K$112:$K$1378,"SRS",#REF!,#REF!),"")</f>
        <v>#REF!</v>
      </c>
      <c r="Y898" s="1" t="e">
        <f aca="false">IF(R898&lt;&gt;"",IF(R898=1,"",COUNTIFS($O$112:$O$1378,"&gt;40",#REF!,#REF!)),"")</f>
        <v>#REF!</v>
      </c>
    </row>
    <row r="899" s="11" customFormat="true" ht="15.75" hidden="false" customHeight="false" outlineLevel="0" collapsed="false">
      <c r="A899" s="11" t="n">
        <f aca="false">I899+(H899*60)+(G899*3600)</f>
        <v>67940</v>
      </c>
      <c r="B899" s="16" t="str">
        <f aca="false">CONCATENATE(D899,E899,F899,G899,H899,I899)</f>
        <v>2017123185220</v>
      </c>
      <c r="C899" s="11" t="str">
        <f aca="false">CONCATENATE(D899,E899,F899)</f>
        <v>2017123</v>
      </c>
      <c r="D899" s="11" t="n">
        <v>2017</v>
      </c>
      <c r="E899" s="11" t="n">
        <v>12</v>
      </c>
      <c r="F899" s="11" t="n">
        <v>3</v>
      </c>
      <c r="G899" s="11" t="n">
        <v>18</v>
      </c>
      <c r="H899" s="11" t="n">
        <v>52</v>
      </c>
      <c r="I899" s="11" t="n">
        <v>20</v>
      </c>
      <c r="J899" s="11" t="n">
        <v>29</v>
      </c>
      <c r="K899" s="17" t="s">
        <v>21</v>
      </c>
      <c r="L899" s="1" t="e">
        <f aca="false"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 t="n">
        <v>0</v>
      </c>
      <c r="P899" s="1" t="e">
        <f aca="false">IF(#REF!=#REF!,IF(K899="Stroke",IF(K900="Stroke",IF(#REF!=#REF!,IF(Q899=Q900,IF((J900-J899)&lt;0,1000+J900-J899-O899,J900-J899-O899),""),""),""),""),"")</f>
        <v>#REF!</v>
      </c>
      <c r="Q899" s="11" t="n">
        <v>1</v>
      </c>
      <c r="R899" s="1" t="e">
        <f aca="false">IF(#REF!&lt;&gt;#REF!,COUNTIFS($K$112:$K$1378,$K$112,#REF!,#REF!),"")</f>
        <v>#REF!</v>
      </c>
      <c r="S899" s="1" t="e">
        <f aca="false">IF(AND(#REF!&lt;&gt;#REF!,#REF!=#REF!,M899="positive",M900="negative"),1,"")</f>
        <v>#REF!</v>
      </c>
      <c r="T899" s="1" t="e">
        <f aca="false">IF(AND(#REF!=#REF!,K:K="stroke",M:M="positive",S899&lt;&gt;"1"),1,"")</f>
        <v>#REF!</v>
      </c>
      <c r="U899" s="1" t="e">
        <f aca="false">IF((AND(R899&lt;&gt;"",W899&lt;&gt;1,K:K="stroke",M:M="negative",#REF!=#REF!)),IF(W899&lt;&gt;0,"",1),"")</f>
        <v>#REF!</v>
      </c>
      <c r="V899" s="1" t="e">
        <f aca="false">IF(R899="","",(SUM(S899:U899)+W899))</f>
        <v>#REF!</v>
      </c>
      <c r="W899" s="1" t="e">
        <f aca="false">IF(#REF!&lt;&gt;#REF!,COUNTIFS($K$112:$K$1378,"up",#REF!,#REF!),"")</f>
        <v>#REF!</v>
      </c>
      <c r="X899" s="1" t="e">
        <f aca="false">IF(#REF!&lt;&gt;#REF!,COUNTIFS($K$112:$K$1378,"SRS",#REF!,#REF!),"")</f>
        <v>#REF!</v>
      </c>
      <c r="Y899" s="1" t="e">
        <f aca="false">IF(R899&lt;&gt;"",IF(R899=1,"",COUNTIFS($O$112:$O$1378,"&gt;40",#REF!,#REF!)),"")</f>
        <v>#REF!</v>
      </c>
    </row>
    <row r="900" s="11" customFormat="true" ht="15.75" hidden="false" customHeight="false" outlineLevel="0" collapsed="false">
      <c r="A900" s="11" t="n">
        <f aca="false">I900+(H900*60)+(G900*3600)</f>
        <v>67940</v>
      </c>
      <c r="B900" s="16" t="str">
        <f aca="false">CONCATENATE(D900,E900,F900,G900,H900,I900)</f>
        <v>2017123185220</v>
      </c>
      <c r="C900" s="11" t="str">
        <f aca="false">CONCATENATE(D900,E900,F900)</f>
        <v>2017123</v>
      </c>
      <c r="D900" s="11" t="n">
        <v>2017</v>
      </c>
      <c r="E900" s="11" t="n">
        <v>12</v>
      </c>
      <c r="F900" s="11" t="n">
        <v>3</v>
      </c>
      <c r="G900" s="11" t="n">
        <v>18</v>
      </c>
      <c r="H900" s="11" t="n">
        <v>52</v>
      </c>
      <c r="I900" s="11" t="n">
        <v>20</v>
      </c>
      <c r="J900" s="11" t="n">
        <v>40</v>
      </c>
      <c r="K900" s="17" t="s">
        <v>21</v>
      </c>
      <c r="L900" s="1" t="e">
        <f aca="false"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 t="n">
        <v>0</v>
      </c>
      <c r="P900" s="1" t="e">
        <f aca="false">IF(#REF!=#REF!,IF(K900="Stroke",IF(K901="Stroke",IF(#REF!=#REF!,IF(Q900=Q901,IF((J901-J900)&lt;0,1000+J901-J900-O900,J901-J900-O900),""),""),""),""),"")</f>
        <v>#REF!</v>
      </c>
      <c r="Q900" s="11" t="n">
        <v>1</v>
      </c>
      <c r="R900" s="1" t="e">
        <f aca="false">IF(#REF!&lt;&gt;#REF!,COUNTIFS($K$112:$K$1378,$K$112,#REF!,#REF!),"")</f>
        <v>#REF!</v>
      </c>
      <c r="S900" s="1" t="e">
        <f aca="false">IF(AND(#REF!&lt;&gt;#REF!,#REF!=#REF!,M900="positive",M901="negative"),1,"")</f>
        <v>#REF!</v>
      </c>
      <c r="T900" s="1" t="e">
        <f aca="false">IF(AND(#REF!=#REF!,K:K="stroke",M:M="positive",S900&lt;&gt;"1"),1,"")</f>
        <v>#REF!</v>
      </c>
      <c r="U900" s="1" t="e">
        <f aca="false">IF((AND(R900&lt;&gt;"",W900&lt;&gt;1,K:K="stroke",M:M="negative",#REF!=#REF!)),IF(W900&lt;&gt;0,"",1),"")</f>
        <v>#REF!</v>
      </c>
      <c r="V900" s="1" t="e">
        <f aca="false">IF(R900="","",(SUM(S900:U900)+W900))</f>
        <v>#REF!</v>
      </c>
      <c r="W900" s="1" t="e">
        <f aca="false">IF(#REF!&lt;&gt;#REF!,COUNTIFS($K$112:$K$1378,"up",#REF!,#REF!),"")</f>
        <v>#REF!</v>
      </c>
      <c r="X900" s="1" t="e">
        <f aca="false">IF(#REF!&lt;&gt;#REF!,COUNTIFS($K$112:$K$1378,"SRS",#REF!,#REF!),"")</f>
        <v>#REF!</v>
      </c>
      <c r="Y900" s="1" t="e">
        <f aca="false">IF(R900&lt;&gt;"",IF(R900=1,"",COUNTIFS($O$112:$O$1378,"&gt;40",#REF!,#REF!)),"")</f>
        <v>#REF!</v>
      </c>
    </row>
    <row r="901" s="11" customFormat="true" ht="15.75" hidden="false" customHeight="false" outlineLevel="0" collapsed="false">
      <c r="A901" s="11" t="n">
        <f aca="false">I901+(H901*60)+(G901*3600)</f>
        <v>67940</v>
      </c>
      <c r="B901" s="16" t="str">
        <f aca="false">CONCATENATE(D901,E901,F901,G901,H901,I901)</f>
        <v>2017123185220</v>
      </c>
      <c r="C901" s="11" t="str">
        <f aca="false">CONCATENATE(D901,E901,F901)</f>
        <v>2017123</v>
      </c>
      <c r="D901" s="11" t="n">
        <v>2017</v>
      </c>
      <c r="E901" s="11" t="n">
        <v>12</v>
      </c>
      <c r="F901" s="11" t="n">
        <v>3</v>
      </c>
      <c r="G901" s="11" t="n">
        <v>18</v>
      </c>
      <c r="H901" s="11" t="n">
        <v>52</v>
      </c>
      <c r="I901" s="11" t="n">
        <v>20</v>
      </c>
      <c r="J901" s="11" t="n">
        <v>50</v>
      </c>
      <c r="K901" s="17" t="s">
        <v>21</v>
      </c>
      <c r="L901" s="1" t="e">
        <f aca="false"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 t="n">
        <v>0</v>
      </c>
      <c r="P901" s="1" t="e">
        <f aca="false">IF(#REF!=#REF!,IF(K901="Stroke",IF(K902="Stroke",IF(#REF!=#REF!,IF(Q901=Q902,IF((J902-J901)&lt;0,1000+J902-J901-O901,J902-J901-O901),""),""),""),""),"")</f>
        <v>#REF!</v>
      </c>
      <c r="Q901" s="11" t="n">
        <v>1</v>
      </c>
      <c r="R901" s="1" t="e">
        <f aca="false">IF(#REF!&lt;&gt;#REF!,COUNTIFS($K$112:$K$1378,$K$112,#REF!,#REF!),"")</f>
        <v>#REF!</v>
      </c>
      <c r="S901" s="1" t="e">
        <f aca="false">IF(AND(#REF!&lt;&gt;#REF!,#REF!=#REF!,M901="positive",M902="negative"),1,"")</f>
        <v>#REF!</v>
      </c>
      <c r="T901" s="1" t="e">
        <f aca="false">IF(AND(#REF!=#REF!,K:K="stroke",M:M="positive",S901&lt;&gt;"1"),1,"")</f>
        <v>#REF!</v>
      </c>
      <c r="U901" s="1" t="e">
        <f aca="false">IF((AND(R901&lt;&gt;"",W901&lt;&gt;1,K:K="stroke",M:M="negative",#REF!=#REF!)),IF(W901&lt;&gt;0,"",1),"")</f>
        <v>#REF!</v>
      </c>
      <c r="V901" s="1" t="e">
        <f aca="false">IF(R901="","",(SUM(S901:U901)+W901))</f>
        <v>#REF!</v>
      </c>
      <c r="W901" s="1" t="e">
        <f aca="false">IF(#REF!&lt;&gt;#REF!,COUNTIFS($K$112:$K$1378,"up",#REF!,#REF!),"")</f>
        <v>#REF!</v>
      </c>
      <c r="X901" s="1" t="e">
        <f aca="false">IF(#REF!&lt;&gt;#REF!,COUNTIFS($K$112:$K$1378,"SRS",#REF!,#REF!),"")</f>
        <v>#REF!</v>
      </c>
      <c r="Y901" s="1" t="e">
        <f aca="false">IF(R901&lt;&gt;"",IF(R901=1,"",COUNTIFS($O$112:$O$1378,"&gt;40",#REF!,#REF!)),"")</f>
        <v>#REF!</v>
      </c>
    </row>
    <row r="902" s="11" customFormat="true" ht="15.75" hidden="false" customHeight="false" outlineLevel="0" collapsed="false">
      <c r="A902" s="11" t="n">
        <f aca="false">I902+(H902*60)+(G902*3600)</f>
        <v>67940</v>
      </c>
      <c r="B902" s="16" t="str">
        <f aca="false">CONCATENATE(D902,E902,F902,G902,H902,I902)</f>
        <v>2017123185220</v>
      </c>
      <c r="C902" s="11" t="str">
        <f aca="false">CONCATENATE(D902,E902,F902)</f>
        <v>2017123</v>
      </c>
      <c r="D902" s="11" t="n">
        <v>2017</v>
      </c>
      <c r="E902" s="11" t="n">
        <v>12</v>
      </c>
      <c r="F902" s="11" t="n">
        <v>3</v>
      </c>
      <c r="G902" s="11" t="n">
        <v>18</v>
      </c>
      <c r="H902" s="11" t="n">
        <v>52</v>
      </c>
      <c r="I902" s="11" t="n">
        <v>20</v>
      </c>
      <c r="J902" s="11" t="n">
        <v>55</v>
      </c>
      <c r="K902" s="17" t="s">
        <v>21</v>
      </c>
      <c r="L902" s="1" t="e">
        <f aca="false"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 t="n">
        <v>0</v>
      </c>
      <c r="P902" s="1" t="e">
        <f aca="false">IF(#REF!=#REF!,IF(K902="Stroke",IF(K903="Stroke",IF(#REF!=#REF!,IF(Q902=Q903,IF((J903-J902)&lt;0,1000+J903-J902-O902,J903-J902-O902),""),""),""),""),"")</f>
        <v>#REF!</v>
      </c>
      <c r="Q902" s="11" t="n">
        <v>1</v>
      </c>
      <c r="R902" s="1" t="e">
        <f aca="false">IF(#REF!&lt;&gt;#REF!,COUNTIFS($K$112:$K$1378,$K$112,#REF!,#REF!),"")</f>
        <v>#REF!</v>
      </c>
      <c r="S902" s="1" t="e">
        <f aca="false">IF(AND(#REF!&lt;&gt;#REF!,#REF!=#REF!,M902="positive",M903="negative"),1,"")</f>
        <v>#REF!</v>
      </c>
      <c r="T902" s="1" t="e">
        <f aca="false">IF(AND(#REF!=#REF!,K:K="stroke",M:M="positive",S902&lt;&gt;"1"),1,"")</f>
        <v>#REF!</v>
      </c>
      <c r="U902" s="1" t="e">
        <f aca="false">IF((AND(R902&lt;&gt;"",W902&lt;&gt;1,K:K="stroke",M:M="negative",#REF!=#REF!)),IF(W902&lt;&gt;0,"",1),"")</f>
        <v>#REF!</v>
      </c>
      <c r="V902" s="1" t="e">
        <f aca="false">IF(R902="","",(SUM(S902:U902)+W902))</f>
        <v>#REF!</v>
      </c>
      <c r="W902" s="1" t="e">
        <f aca="false">IF(#REF!&lt;&gt;#REF!,COUNTIFS($K$112:$K$1378,"up",#REF!,#REF!),"")</f>
        <v>#REF!</v>
      </c>
      <c r="X902" s="1" t="e">
        <f aca="false">IF(#REF!&lt;&gt;#REF!,COUNTIFS($K$112:$K$1378,"SRS",#REF!,#REF!),"")</f>
        <v>#REF!</v>
      </c>
      <c r="Y902" s="1" t="e">
        <f aca="false">IF(R902&lt;&gt;"",IF(R902=1,"",COUNTIFS($O$112:$O$1378,"&gt;40",#REF!,#REF!)),"")</f>
        <v>#REF!</v>
      </c>
    </row>
    <row r="903" s="11" customFormat="true" ht="15.75" hidden="false" customHeight="false" outlineLevel="0" collapsed="false">
      <c r="A903" s="11" t="n">
        <f aca="false">I903+(H903*60)+(G903*3600)</f>
        <v>67940</v>
      </c>
      <c r="B903" s="16" t="str">
        <f aca="false">CONCATENATE(D903,E903,F903,G903,H903,I903)</f>
        <v>2017123185220</v>
      </c>
      <c r="C903" s="11" t="str">
        <f aca="false">CONCATENATE(D903,E903,F903)</f>
        <v>2017123</v>
      </c>
      <c r="D903" s="11" t="n">
        <v>2017</v>
      </c>
      <c r="E903" s="11" t="n">
        <v>12</v>
      </c>
      <c r="F903" s="11" t="n">
        <v>3</v>
      </c>
      <c r="G903" s="11" t="n">
        <v>18</v>
      </c>
      <c r="H903" s="11" t="n">
        <v>52</v>
      </c>
      <c r="I903" s="11" t="n">
        <v>20</v>
      </c>
      <c r="J903" s="11" t="n">
        <v>64</v>
      </c>
      <c r="K903" s="17" t="s">
        <v>21</v>
      </c>
      <c r="L903" s="1" t="e">
        <f aca="false"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 t="n">
        <v>0</v>
      </c>
      <c r="P903" s="1" t="e">
        <f aca="false">IF(#REF!=#REF!,IF(K903="Stroke",IF(K904="Stroke",IF(#REF!=#REF!,IF(Q903=Q904,IF((J904-J903)&lt;0,1000+J904-J903-O903,J904-J903-O903),""),""),""),""),"")</f>
        <v>#REF!</v>
      </c>
      <c r="Q903" s="11" t="n">
        <v>1</v>
      </c>
      <c r="R903" s="1" t="e">
        <f aca="false">IF(#REF!&lt;&gt;#REF!,COUNTIFS($K$112:$K$1378,$K$112,#REF!,#REF!),"")</f>
        <v>#REF!</v>
      </c>
      <c r="S903" s="1" t="e">
        <f aca="false">IF(AND(#REF!&lt;&gt;#REF!,#REF!=#REF!,M903="positive",M904="negative"),1,"")</f>
        <v>#REF!</v>
      </c>
      <c r="T903" s="1" t="e">
        <f aca="false">IF(AND(#REF!=#REF!,K:K="stroke",M:M="positive",S903&lt;&gt;"1"),1,"")</f>
        <v>#REF!</v>
      </c>
      <c r="U903" s="1" t="e">
        <f aca="false">IF((AND(R903&lt;&gt;"",W903&lt;&gt;1,K:K="stroke",M:M="negative",#REF!=#REF!)),IF(W903&lt;&gt;0,"",1),"")</f>
        <v>#REF!</v>
      </c>
      <c r="V903" s="1" t="e">
        <f aca="false">IF(R903="","",(SUM(S903:U903)+W903))</f>
        <v>#REF!</v>
      </c>
      <c r="W903" s="1" t="e">
        <f aca="false">IF(#REF!&lt;&gt;#REF!,COUNTIFS($K$112:$K$1378,"up",#REF!,#REF!),"")</f>
        <v>#REF!</v>
      </c>
      <c r="X903" s="1" t="e">
        <f aca="false">IF(#REF!&lt;&gt;#REF!,COUNTIFS($K$112:$K$1378,"SRS",#REF!,#REF!),"")</f>
        <v>#REF!</v>
      </c>
      <c r="Y903" s="1" t="e">
        <f aca="false">IF(R903&lt;&gt;"",IF(R903=1,"",COUNTIFS($O$112:$O$1378,"&gt;40",#REF!,#REF!)),"")</f>
        <v>#REF!</v>
      </c>
    </row>
    <row r="904" customFormat="false" ht="15.75" hidden="false" customHeight="false" outlineLevel="0" collapsed="false">
      <c r="A904" s="11" t="n">
        <f aca="false">I904+(H904*60)+(G904*3600)</f>
        <v>67940</v>
      </c>
      <c r="B904" s="16" t="str">
        <f aca="false">CONCATENATE(D904,E904,F904,G904,H904,I904)</f>
        <v>2017123185220</v>
      </c>
      <c r="C904" s="11" t="str">
        <f aca="false">CONCATENATE(D904,E904,F904)</f>
        <v>2017123</v>
      </c>
      <c r="D904" s="11" t="n">
        <v>2017</v>
      </c>
      <c r="E904" s="11" t="n">
        <v>12</v>
      </c>
      <c r="F904" s="11" t="n">
        <v>3</v>
      </c>
      <c r="G904" s="11" t="n">
        <v>18</v>
      </c>
      <c r="H904" s="11" t="n">
        <v>52</v>
      </c>
      <c r="I904" s="11" t="n">
        <v>20</v>
      </c>
      <c r="J904" s="11" t="n">
        <v>89</v>
      </c>
      <c r="K904" s="17" t="s">
        <v>21</v>
      </c>
      <c r="L904" s="1" t="e">
        <f aca="false"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 t="n">
        <v>0</v>
      </c>
      <c r="P904" s="1" t="e">
        <f aca="false">IF(#REF!=#REF!,IF(K904="Stroke",IF(K905="Stroke",IF(#REF!=#REF!,IF(Q904=Q905,IF((J905-J904)&lt;0,1000+J905-J904-O904,J905-J904-O904),""),""),""),""),"")</f>
        <v>#REF!</v>
      </c>
      <c r="Q904" s="11" t="n">
        <v>1</v>
      </c>
      <c r="R904" s="1" t="e">
        <f aca="false">IF(#REF!&lt;&gt;#REF!,COUNTIFS($K$112:$K$1378,$K$112,#REF!,#REF!),"")</f>
        <v>#REF!</v>
      </c>
      <c r="S904" s="1" t="e">
        <f aca="false">IF(AND(#REF!&lt;&gt;#REF!,#REF!=#REF!,M904="positive",M905="negative"),1,"")</f>
        <v>#REF!</v>
      </c>
      <c r="T904" s="1" t="e">
        <f aca="false">IF(AND(#REF!=#REF!,K:K="stroke",M:M="positive",S904&lt;&gt;"1"),1,"")</f>
        <v>#REF!</v>
      </c>
      <c r="U904" s="1" t="e">
        <f aca="false">IF((AND(R904&lt;&gt;"",W904&lt;&gt;1,K:K="stroke",M:M="negative",#REF!=#REF!)),IF(W904&lt;&gt;0,"",1),"")</f>
        <v>#REF!</v>
      </c>
      <c r="V904" s="1" t="e">
        <f aca="false">IF(R904="","",(SUM(S904:U904)+W904))</f>
        <v>#REF!</v>
      </c>
      <c r="W904" s="1" t="e">
        <f aca="false">IF(#REF!&lt;&gt;#REF!,COUNTIFS($K$112:$K$1378,"up",#REF!,#REF!),"")</f>
        <v>#REF!</v>
      </c>
      <c r="X904" s="1" t="e">
        <f aca="false">IF(#REF!&lt;&gt;#REF!,COUNTIFS($K$112:$K$1378,"SRS",#REF!,#REF!),"")</f>
        <v>#REF!</v>
      </c>
      <c r="Y904" s="1" t="e">
        <f aca="false"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5.75" hidden="false" customHeight="false" outlineLevel="0" collapsed="false">
      <c r="A905" s="11" t="n">
        <f aca="false">I905+(H905*60)+(G905*3600)</f>
        <v>67940</v>
      </c>
      <c r="B905" s="16" t="str">
        <f aca="false">CONCATENATE(D905,E905,F905,G905,H905,I905)</f>
        <v>2017123185220</v>
      </c>
      <c r="C905" s="11" t="str">
        <f aca="false">CONCATENATE(D905,E905,F905)</f>
        <v>2017123</v>
      </c>
      <c r="D905" s="11" t="n">
        <v>2017</v>
      </c>
      <c r="E905" s="11" t="n">
        <v>12</v>
      </c>
      <c r="F905" s="11" t="n">
        <v>3</v>
      </c>
      <c r="G905" s="11" t="n">
        <v>18</v>
      </c>
      <c r="H905" s="11" t="n">
        <v>52</v>
      </c>
      <c r="I905" s="11" t="n">
        <v>20</v>
      </c>
      <c r="J905" s="11" t="n">
        <v>91</v>
      </c>
      <c r="K905" s="17" t="s">
        <v>21</v>
      </c>
      <c r="L905" s="1" t="e">
        <f aca="false"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 t="n">
        <v>0</v>
      </c>
      <c r="P905" s="1" t="e">
        <f aca="false">IF(#REF!=#REF!,IF(K905="Stroke",IF(K906="Stroke",IF(#REF!=#REF!,IF(Q905=Q906,IF((J906-J905)&lt;0,1000+J906-J905-O905,J906-J905-O905),""),""),""),""),"")</f>
        <v>#REF!</v>
      </c>
      <c r="Q905" s="11" t="n">
        <v>1</v>
      </c>
      <c r="R905" s="1" t="e">
        <f aca="false">IF(#REF!&lt;&gt;#REF!,COUNTIFS($K$112:$K$1378,$K$112,#REF!,#REF!),"")</f>
        <v>#REF!</v>
      </c>
      <c r="S905" s="1" t="e">
        <f aca="false">IF(AND(#REF!&lt;&gt;#REF!,#REF!=#REF!,M905="positive",M906="negative"),1,"")</f>
        <v>#REF!</v>
      </c>
      <c r="T905" s="1" t="e">
        <f aca="false">IF(AND(#REF!=#REF!,K:K="stroke",M:M="positive",S905&lt;&gt;"1"),1,"")</f>
        <v>#REF!</v>
      </c>
      <c r="U905" s="1" t="e">
        <f aca="false">IF((AND(R905&lt;&gt;"",W905&lt;&gt;1,K:K="stroke",M:M="negative",#REF!=#REF!)),IF(W905&lt;&gt;0,"",1),"")</f>
        <v>#REF!</v>
      </c>
      <c r="V905" s="1" t="e">
        <f aca="false">IF(R905="","",(SUM(S905:U905)+W905))</f>
        <v>#REF!</v>
      </c>
      <c r="W905" s="1" t="e">
        <f aca="false">IF(#REF!&lt;&gt;#REF!,COUNTIFS($K$112:$K$1378,"up",#REF!,#REF!),"")</f>
        <v>#REF!</v>
      </c>
      <c r="X905" s="1" t="e">
        <f aca="false">IF(#REF!&lt;&gt;#REF!,COUNTIFS($K$112:$K$1378,"SRS",#REF!,#REF!),"")</f>
        <v>#REF!</v>
      </c>
      <c r="Y905" s="1" t="e">
        <f aca="false"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5.75" hidden="false" customHeight="false" outlineLevel="0" collapsed="false">
      <c r="A906" s="11" t="n">
        <f aca="false">I906+(H906*60)+(G906*3600)</f>
        <v>67940</v>
      </c>
      <c r="B906" s="16" t="str">
        <f aca="false">CONCATENATE(D906,E906,F906,G906,H906,I906)</f>
        <v>2017123185220</v>
      </c>
      <c r="C906" s="11" t="str">
        <f aca="false">CONCATENATE(D906,E906,F906)</f>
        <v>2017123</v>
      </c>
      <c r="D906" s="11" t="n">
        <v>2017</v>
      </c>
      <c r="E906" s="11" t="n">
        <v>12</v>
      </c>
      <c r="F906" s="11" t="n">
        <v>3</v>
      </c>
      <c r="G906" s="11" t="n">
        <v>18</v>
      </c>
      <c r="H906" s="11" t="n">
        <v>52</v>
      </c>
      <c r="I906" s="11" t="n">
        <v>20</v>
      </c>
      <c r="J906" s="11" t="n">
        <v>103</v>
      </c>
      <c r="K906" s="17" t="s">
        <v>21</v>
      </c>
      <c r="L906" s="1" t="e">
        <f aca="false"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 t="n">
        <v>0</v>
      </c>
      <c r="P906" s="1" t="e">
        <f aca="false">IF(#REF!=#REF!,IF(K906="Stroke",IF(K907="Stroke",IF(#REF!=#REF!,IF(Q906=Q907,IF((J907-J906)&lt;0,1000+J907-J906-O906,J907-J906-O906),""),""),""),""),"")</f>
        <v>#REF!</v>
      </c>
      <c r="Q906" s="11" t="n">
        <v>1</v>
      </c>
      <c r="R906" s="1" t="e">
        <f aca="false">IF(#REF!&lt;&gt;#REF!,COUNTIFS($K$112:$K$1378,$K$112,#REF!,#REF!),"")</f>
        <v>#REF!</v>
      </c>
      <c r="S906" s="1" t="e">
        <f aca="false">IF(AND(#REF!&lt;&gt;#REF!,#REF!=#REF!,M906="positive",M907="negative"),1,"")</f>
        <v>#REF!</v>
      </c>
      <c r="T906" s="1" t="e">
        <f aca="false">IF(AND(#REF!=#REF!,K:K="stroke",M:M="positive",S906&lt;&gt;"1"),1,"")</f>
        <v>#REF!</v>
      </c>
      <c r="U906" s="1" t="e">
        <f aca="false">IF((AND(R906&lt;&gt;"",W906&lt;&gt;1,K:K="stroke",M:M="negative",#REF!=#REF!)),IF(W906&lt;&gt;0,"",1),"")</f>
        <v>#REF!</v>
      </c>
      <c r="V906" s="1" t="e">
        <f aca="false">IF(R906="","",(SUM(S906:U906)+W906))</f>
        <v>#REF!</v>
      </c>
      <c r="W906" s="1" t="e">
        <f aca="false">IF(#REF!&lt;&gt;#REF!,COUNTIFS($K$112:$K$1378,"up",#REF!,#REF!),"")</f>
        <v>#REF!</v>
      </c>
      <c r="X906" s="1" t="e">
        <f aca="false">IF(#REF!&lt;&gt;#REF!,COUNTIFS($K$112:$K$1378,"SRS",#REF!,#REF!),"")</f>
        <v>#REF!</v>
      </c>
      <c r="Y906" s="1" t="e">
        <f aca="false"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5.75" hidden="false" customHeight="false" outlineLevel="0" collapsed="false">
      <c r="A907" s="11" t="n">
        <f aca="false">I907+(H907*60)+(G907*3600)</f>
        <v>67940</v>
      </c>
      <c r="B907" s="16" t="str">
        <f aca="false">CONCATENATE(D907,E907,F907,G907,H907,I907)</f>
        <v>2017123185220</v>
      </c>
      <c r="C907" s="11" t="str">
        <f aca="false">CONCATENATE(D907,E907,F907)</f>
        <v>2017123</v>
      </c>
      <c r="D907" s="11" t="n">
        <v>2017</v>
      </c>
      <c r="E907" s="11" t="n">
        <v>12</v>
      </c>
      <c r="F907" s="11" t="n">
        <v>3</v>
      </c>
      <c r="G907" s="11" t="n">
        <v>18</v>
      </c>
      <c r="H907" s="11" t="n">
        <v>52</v>
      </c>
      <c r="I907" s="11" t="n">
        <v>20</v>
      </c>
      <c r="J907" s="11" t="n">
        <v>112</v>
      </c>
      <c r="K907" s="17" t="s">
        <v>21</v>
      </c>
      <c r="L907" s="1" t="e">
        <f aca="false"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 t="n">
        <v>0</v>
      </c>
      <c r="P907" s="1" t="e">
        <f aca="false">IF(#REF!=#REF!,IF(K907="Stroke",IF(K908="Stroke",IF(#REF!=#REF!,IF(Q907=Q908,IF((J908-J907)&lt;0,1000+J908-J907-O907,J908-J907-O907),""),""),""),""),"")</f>
        <v>#REF!</v>
      </c>
      <c r="Q907" s="11" t="n">
        <v>1</v>
      </c>
      <c r="R907" s="1" t="e">
        <f aca="false">IF(#REF!&lt;&gt;#REF!,COUNTIFS($K$112:$K$1378,$K$112,#REF!,#REF!),"")</f>
        <v>#REF!</v>
      </c>
      <c r="S907" s="1" t="e">
        <f aca="false">IF(AND(#REF!&lt;&gt;#REF!,#REF!=#REF!,M907="positive",M908="negative"),1,"")</f>
        <v>#REF!</v>
      </c>
      <c r="T907" s="1" t="e">
        <f aca="false">IF(AND(#REF!=#REF!,K:K="stroke",M:M="positive",S907&lt;&gt;"1"),1,"")</f>
        <v>#REF!</v>
      </c>
      <c r="U907" s="1" t="e">
        <f aca="false">IF((AND(R907&lt;&gt;"",W907&lt;&gt;1,K:K="stroke",M:M="negative",#REF!=#REF!)),IF(W907&lt;&gt;0,"",1),"")</f>
        <v>#REF!</v>
      </c>
      <c r="V907" s="1" t="e">
        <f aca="false">IF(R907="","",(SUM(S907:U907)+W907))</f>
        <v>#REF!</v>
      </c>
      <c r="W907" s="1" t="e">
        <f aca="false">IF(#REF!&lt;&gt;#REF!,COUNTIFS($K$112:$K$1378,"up",#REF!,#REF!),"")</f>
        <v>#REF!</v>
      </c>
      <c r="X907" s="1" t="e">
        <f aca="false">IF(#REF!&lt;&gt;#REF!,COUNTIFS($K$112:$K$1378,"SRS",#REF!,#REF!),"")</f>
        <v>#REF!</v>
      </c>
      <c r="Y907" s="1" t="e">
        <f aca="false"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5.75" hidden="false" customHeight="false" outlineLevel="0" collapsed="false">
      <c r="A908" s="11" t="n">
        <f aca="false">I908+(H908*60)+(G908*3600)</f>
        <v>67940</v>
      </c>
      <c r="B908" s="16" t="str">
        <f aca="false">CONCATENATE(D908,E908,F908,G908,H908,I908)</f>
        <v>2017123185220</v>
      </c>
      <c r="C908" s="11" t="str">
        <f aca="false">CONCATENATE(D908,E908,F908)</f>
        <v>2017123</v>
      </c>
      <c r="D908" s="11" t="n">
        <v>2017</v>
      </c>
      <c r="E908" s="11" t="n">
        <v>12</v>
      </c>
      <c r="F908" s="11" t="n">
        <v>3</v>
      </c>
      <c r="G908" s="11" t="n">
        <v>18</v>
      </c>
      <c r="H908" s="11" t="n">
        <v>52</v>
      </c>
      <c r="I908" s="11" t="n">
        <v>20</v>
      </c>
      <c r="J908" s="11" t="n">
        <v>125</v>
      </c>
      <c r="K908" s="17" t="s">
        <v>21</v>
      </c>
      <c r="L908" s="1" t="e">
        <f aca="false"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 t="n">
        <v>0</v>
      </c>
      <c r="P908" s="1" t="e">
        <f aca="false">IF(#REF!=#REF!,IF(K908="Stroke",IF(K909="Stroke",IF(#REF!=#REF!,IF(Q908=Q909,IF((J909-J908)&lt;0,1000+J909-J908-O908,J909-J908-O908),""),""),""),""),"")</f>
        <v>#REF!</v>
      </c>
      <c r="Q908" s="11" t="n">
        <v>1</v>
      </c>
      <c r="R908" s="1" t="e">
        <f aca="false">IF(#REF!&lt;&gt;#REF!,COUNTIFS($K$112:$K$1378,$K$112,#REF!,#REF!),"")</f>
        <v>#REF!</v>
      </c>
      <c r="S908" s="1" t="e">
        <f aca="false">IF(AND(#REF!&lt;&gt;#REF!,#REF!=#REF!,M908="positive",M909="negative"),1,"")</f>
        <v>#REF!</v>
      </c>
      <c r="T908" s="1" t="e">
        <f aca="false">IF(AND(#REF!=#REF!,K:K="stroke",M:M="positive",S908&lt;&gt;"1"),1,"")</f>
        <v>#REF!</v>
      </c>
      <c r="U908" s="1" t="e">
        <f aca="false">IF((AND(R908&lt;&gt;"",W908&lt;&gt;1,K:K="stroke",M:M="negative",#REF!=#REF!)),IF(W908&lt;&gt;0,"",1),"")</f>
        <v>#REF!</v>
      </c>
      <c r="V908" s="1" t="e">
        <f aca="false">IF(R908="","",(SUM(S908:U908)+W908))</f>
        <v>#REF!</v>
      </c>
      <c r="W908" s="1" t="e">
        <f aca="false">IF(#REF!&lt;&gt;#REF!,COUNTIFS($K$112:$K$1378,"up",#REF!,#REF!),"")</f>
        <v>#REF!</v>
      </c>
      <c r="X908" s="1" t="e">
        <f aca="false">IF(#REF!&lt;&gt;#REF!,COUNTIFS($K$112:$K$1378,"SRS",#REF!,#REF!),"")</f>
        <v>#REF!</v>
      </c>
      <c r="Y908" s="1" t="e">
        <f aca="false"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5.75" hidden="false" customHeight="false" outlineLevel="0" collapsed="false">
      <c r="A909" s="11" t="n">
        <f aca="false">I909+(H909*60)+(G909*3600)</f>
        <v>67940</v>
      </c>
      <c r="B909" s="16" t="str">
        <f aca="false">CONCATENATE(D909,E909,F909,G909,H909,I909)</f>
        <v>2017123185220</v>
      </c>
      <c r="C909" s="11" t="str">
        <f aca="false">CONCATENATE(D909,E909,F909)</f>
        <v>2017123</v>
      </c>
      <c r="D909" s="11" t="n">
        <v>2017</v>
      </c>
      <c r="E909" s="11" t="n">
        <v>12</v>
      </c>
      <c r="F909" s="11" t="n">
        <v>3</v>
      </c>
      <c r="G909" s="11" t="n">
        <v>18</v>
      </c>
      <c r="H909" s="11" t="n">
        <v>52</v>
      </c>
      <c r="I909" s="11" t="n">
        <v>20</v>
      </c>
      <c r="J909" s="11" t="n">
        <v>137</v>
      </c>
      <c r="K909" s="17" t="s">
        <v>21</v>
      </c>
      <c r="L909" s="1" t="e">
        <f aca="false"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 t="n">
        <v>0</v>
      </c>
      <c r="P909" s="1" t="e">
        <f aca="false">IF(#REF!=#REF!,IF(K909="Stroke",IF(K910="Stroke",IF(#REF!=#REF!,IF(Q909=Q910,IF((J910-J909)&lt;0,1000+J910-J909-O909,J910-J909-O909),""),""),""),""),"")</f>
        <v>#REF!</v>
      </c>
      <c r="Q909" s="11" t="n">
        <v>1</v>
      </c>
      <c r="R909" s="1" t="e">
        <f aca="false">IF(#REF!&lt;&gt;#REF!,COUNTIFS($K$112:$K$1378,$K$112,#REF!,#REF!),"")</f>
        <v>#REF!</v>
      </c>
      <c r="S909" s="1" t="e">
        <f aca="false">IF(AND(#REF!&lt;&gt;#REF!,#REF!=#REF!,M909="positive",M910="negative"),1,"")</f>
        <v>#REF!</v>
      </c>
      <c r="T909" s="1" t="e">
        <f aca="false">IF(AND(#REF!=#REF!,K:K="stroke",M:M="positive",S909&lt;&gt;"1"),1,"")</f>
        <v>#REF!</v>
      </c>
      <c r="U909" s="1" t="e">
        <f aca="false">IF((AND(R909&lt;&gt;"",W909&lt;&gt;1,K:K="stroke",M:M="negative",#REF!=#REF!)),IF(W909&lt;&gt;0,"",1),"")</f>
        <v>#REF!</v>
      </c>
      <c r="V909" s="1" t="e">
        <f aca="false">IF(R909="","",(SUM(S909:U909)+W909))</f>
        <v>#REF!</v>
      </c>
      <c r="W909" s="1" t="e">
        <f aca="false">IF(#REF!&lt;&gt;#REF!,COUNTIFS($K$112:$K$1378,"up",#REF!,#REF!),"")</f>
        <v>#REF!</v>
      </c>
      <c r="X909" s="1" t="e">
        <f aca="false">IF(#REF!&lt;&gt;#REF!,COUNTIFS($K$112:$K$1378,"SRS",#REF!,#REF!),"")</f>
        <v>#REF!</v>
      </c>
      <c r="Y909" s="1" t="e">
        <f aca="false"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5.75" hidden="false" customHeight="false" outlineLevel="0" collapsed="false">
      <c r="A910" s="11" t="n">
        <f aca="false">I910+(H910*60)+(G910*3600)</f>
        <v>67940</v>
      </c>
      <c r="B910" s="16" t="str">
        <f aca="false">CONCATENATE(D910,E910,F910,G910,H910,I910)</f>
        <v>2017123185220</v>
      </c>
      <c r="C910" s="11" t="str">
        <f aca="false">CONCATENATE(D910,E910,F910)</f>
        <v>2017123</v>
      </c>
      <c r="D910" s="11" t="n">
        <v>2017</v>
      </c>
      <c r="E910" s="11" t="n">
        <v>12</v>
      </c>
      <c r="F910" s="11" t="n">
        <v>3</v>
      </c>
      <c r="G910" s="11" t="n">
        <v>18</v>
      </c>
      <c r="H910" s="11" t="n">
        <v>52</v>
      </c>
      <c r="I910" s="11" t="n">
        <v>20</v>
      </c>
      <c r="J910" s="11" t="n">
        <v>159</v>
      </c>
      <c r="K910" s="17" t="s">
        <v>21</v>
      </c>
      <c r="L910" s="1" t="e">
        <f aca="false"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 t="n">
        <v>0</v>
      </c>
      <c r="P910" s="1" t="e">
        <f aca="false">IF(#REF!=#REF!,IF(K910="Stroke",IF(K911="Stroke",IF(#REF!=#REF!,IF(Q910=Q911,IF((J911-J910)&lt;0,1000+J911-J910-O910,J911-J910-O910),""),""),""),""),"")</f>
        <v>#REF!</v>
      </c>
      <c r="Q910" s="11" t="n">
        <v>1</v>
      </c>
      <c r="R910" s="1" t="e">
        <f aca="false">IF(#REF!&lt;&gt;#REF!,COUNTIFS($K$112:$K$1378,$K$112,#REF!,#REF!),"")</f>
        <v>#REF!</v>
      </c>
      <c r="S910" s="1" t="e">
        <f aca="false">IF(AND(#REF!&lt;&gt;#REF!,#REF!=#REF!,M910="positive",M911="negative"),1,"")</f>
        <v>#REF!</v>
      </c>
      <c r="T910" s="1" t="e">
        <f aca="false">IF(AND(#REF!=#REF!,K:K="stroke",M:M="positive",S910&lt;&gt;"1"),1,"")</f>
        <v>#REF!</v>
      </c>
      <c r="U910" s="1" t="e">
        <f aca="false">IF((AND(R910&lt;&gt;"",W910&lt;&gt;1,K:K="stroke",M:M="negative",#REF!=#REF!)),IF(W910&lt;&gt;0,"",1),"")</f>
        <v>#REF!</v>
      </c>
      <c r="V910" s="1" t="e">
        <f aca="false">IF(R910="","",(SUM(S910:U910)+W910))</f>
        <v>#REF!</v>
      </c>
      <c r="W910" s="1" t="e">
        <f aca="false">IF(#REF!&lt;&gt;#REF!,COUNTIFS($K$112:$K$1378,"up",#REF!,#REF!),"")</f>
        <v>#REF!</v>
      </c>
      <c r="X910" s="1" t="e">
        <f aca="false">IF(#REF!&lt;&gt;#REF!,COUNTIFS($K$112:$K$1378,"SRS",#REF!,#REF!),"")</f>
        <v>#REF!</v>
      </c>
      <c r="Y910" s="1" t="e">
        <f aca="false"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="5" customFormat="true" ht="15.75" hidden="false" customHeight="false" outlineLevel="0" collapsed="false">
      <c r="A911" s="11" t="n">
        <f aca="false">I911+(H911*60)+(G911*3600)</f>
        <v>67940</v>
      </c>
      <c r="B911" s="16" t="str">
        <f aca="false">CONCATENATE(D911,E911,F911,G911,H911,I911)</f>
        <v>2017123185220</v>
      </c>
      <c r="C911" s="11" t="str">
        <f aca="false">CONCATENATE(D911,E911,F911)</f>
        <v>2017123</v>
      </c>
      <c r="D911" s="11" t="n">
        <v>2017</v>
      </c>
      <c r="E911" s="11" t="n">
        <v>12</v>
      </c>
      <c r="F911" s="11" t="n">
        <v>3</v>
      </c>
      <c r="G911" s="11" t="n">
        <v>18</v>
      </c>
      <c r="H911" s="11" t="n">
        <v>52</v>
      </c>
      <c r="I911" s="11" t="n">
        <v>20</v>
      </c>
      <c r="J911" s="11" t="n">
        <v>256</v>
      </c>
      <c r="K911" s="17" t="s">
        <v>21</v>
      </c>
      <c r="L911" s="1" t="e">
        <f aca="false"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 t="n">
        <v>0</v>
      </c>
      <c r="P911" s="1" t="e">
        <f aca="false">IF(#REF!=#REF!,IF(K911="Stroke",IF(K912="Stroke",IF(#REF!=#REF!,IF(Q911=Q912,IF((J912-J911)&lt;0,1000+J912-J911-O911,J912-J911-O911),""),""),""),""),"")</f>
        <v>#REF!</v>
      </c>
      <c r="Q911" s="11" t="n">
        <v>1</v>
      </c>
      <c r="R911" s="1" t="e">
        <f aca="false">IF(#REF!&lt;&gt;#REF!,COUNTIFS($K$112:$K$1378,$K$112,#REF!,#REF!),"")</f>
        <v>#REF!</v>
      </c>
      <c r="S911" s="1" t="e">
        <f aca="false">IF(AND(#REF!&lt;&gt;#REF!,#REF!=#REF!,M911="positive",M912="negative"),1,"")</f>
        <v>#REF!</v>
      </c>
      <c r="T911" s="1" t="e">
        <f aca="false">IF(AND(#REF!=#REF!,K:K="stroke",M:M="positive",S911&lt;&gt;"1"),1,"")</f>
        <v>#REF!</v>
      </c>
      <c r="U911" s="1" t="e">
        <f aca="false">IF((AND(R911&lt;&gt;"",W911&lt;&gt;1,K:K="stroke",M:M="negative",#REF!=#REF!)),IF(W911&lt;&gt;0,"",1),"")</f>
        <v>#REF!</v>
      </c>
      <c r="V911" s="1" t="e">
        <f aca="false">IF(R911="","",(SUM(S911:U911)+W911))</f>
        <v>#REF!</v>
      </c>
      <c r="W911" s="1" t="e">
        <f aca="false">IF(#REF!&lt;&gt;#REF!,COUNTIFS($K$112:$K$1378,"up",#REF!,#REF!),"")</f>
        <v>#REF!</v>
      </c>
      <c r="X911" s="1" t="e">
        <f aca="false">IF(#REF!&lt;&gt;#REF!,COUNTIFS($K$112:$K$1378,"SRS",#REF!,#REF!),"")</f>
        <v>#REF!</v>
      </c>
      <c r="Y911" s="1" t="e">
        <f aca="false"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="5" customFormat="true" ht="15.75" hidden="false" customHeight="false" outlineLevel="0" collapsed="false">
      <c r="A912" s="11" t="n">
        <f aca="false">I912+(H912*60)+(G912*3600)</f>
        <v>67940</v>
      </c>
      <c r="B912" s="16" t="str">
        <f aca="false">CONCATENATE(D912,E912,F912,G912,H912,I912)</f>
        <v>2017123185220</v>
      </c>
      <c r="C912" s="11" t="str">
        <f aca="false">CONCATENATE(D912,E912,F912)</f>
        <v>2017123</v>
      </c>
      <c r="D912" s="11" t="n">
        <v>2017</v>
      </c>
      <c r="E912" s="11" t="n">
        <v>12</v>
      </c>
      <c r="F912" s="11" t="n">
        <v>3</v>
      </c>
      <c r="G912" s="11" t="n">
        <v>18</v>
      </c>
      <c r="H912" s="11" t="n">
        <v>52</v>
      </c>
      <c r="I912" s="11" t="n">
        <v>20</v>
      </c>
      <c r="J912" s="11" t="n">
        <v>534</v>
      </c>
      <c r="K912" s="17" t="s">
        <v>21</v>
      </c>
      <c r="L912" s="1" t="e">
        <f aca="false"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 t="n">
        <v>0</v>
      </c>
      <c r="P912" s="1" t="e">
        <f aca="false">IF(#REF!=#REF!,IF(K912="Stroke",IF(K913="Stroke",IF(#REF!=#REF!,IF(Q912=Q913,IF((J913-J912)&lt;0,1000+J913-J912-O912,J913-J912-O912),""),""),""),""),"")</f>
        <v>#REF!</v>
      </c>
      <c r="Q912" s="11" t="n">
        <v>1</v>
      </c>
      <c r="R912" s="1" t="e">
        <f aca="false">IF(#REF!&lt;&gt;#REF!,COUNTIFS($K$112:$K$1378,$K$112,#REF!,#REF!),"")</f>
        <v>#REF!</v>
      </c>
      <c r="S912" s="1" t="e">
        <f aca="false">IF(AND(#REF!&lt;&gt;#REF!,#REF!=#REF!,M912="positive",M913="negative"),1,"")</f>
        <v>#REF!</v>
      </c>
      <c r="T912" s="1" t="e">
        <f aca="false">IF(AND(#REF!=#REF!,K:K="stroke",M:M="positive",S912&lt;&gt;"1"),1,"")</f>
        <v>#REF!</v>
      </c>
      <c r="U912" s="1" t="e">
        <f aca="false">IF((AND(R912&lt;&gt;"",W912&lt;&gt;1,K:K="stroke",M:M="negative",#REF!=#REF!)),IF(W912&lt;&gt;0,"",1),"")</f>
        <v>#REF!</v>
      </c>
      <c r="V912" s="1" t="e">
        <f aca="false">IF(R912="","",(SUM(S912:U912)+W912))</f>
        <v>#REF!</v>
      </c>
      <c r="W912" s="1" t="e">
        <f aca="false">IF(#REF!&lt;&gt;#REF!,COUNTIFS($K$112:$K$1378,"up",#REF!,#REF!),"")</f>
        <v>#REF!</v>
      </c>
      <c r="X912" s="1" t="e">
        <f aca="false">IF(#REF!&lt;&gt;#REF!,COUNTIFS($K$112:$K$1378,"SRS",#REF!,#REF!),"")</f>
        <v>#REF!</v>
      </c>
      <c r="Y912" s="1" t="e">
        <f aca="false"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5.75" hidden="false" customHeight="false" outlineLevel="0" collapsed="false">
      <c r="A913" s="14" t="n">
        <f aca="false">I913+(H913*60)+(G913*3600)</f>
        <v>78575</v>
      </c>
      <c r="B913" s="22" t="str">
        <f aca="false">CONCATENATE(D913,E913,F913,G913,H913,I913)</f>
        <v>2018123214935</v>
      </c>
      <c r="C913" s="14" t="str">
        <f aca="false">CONCATENATE(D913,E913,F913)</f>
        <v>2018123</v>
      </c>
      <c r="D913" s="14" t="n">
        <v>2018</v>
      </c>
      <c r="E913" s="14" t="n">
        <v>1</v>
      </c>
      <c r="F913" s="14" t="n">
        <v>23</v>
      </c>
      <c r="G913" s="14" t="n">
        <v>21</v>
      </c>
      <c r="H913" s="14" t="n">
        <v>49</v>
      </c>
      <c r="I913" s="14" t="n">
        <v>35</v>
      </c>
      <c r="J913" s="14" t="n">
        <v>876</v>
      </c>
      <c r="K913" s="14" t="s">
        <v>11</v>
      </c>
      <c r="L913" s="14" t="e">
        <f aca="false"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4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="5" customFormat="true" ht="15.75" hidden="false" customHeight="false" outlineLevel="0" collapsed="false">
      <c r="A914" s="31" t="n">
        <f aca="false">I914+(H914*60)+(G914*3600)</f>
        <v>78575</v>
      </c>
      <c r="B914" s="32" t="str">
        <f aca="false">CONCATENATE(D914,E914,F914,G914,H914,I914)</f>
        <v>2018123214935</v>
      </c>
      <c r="C914" s="31" t="str">
        <f aca="false">CONCATENATE(D914,E914,F914)</f>
        <v>2018123</v>
      </c>
      <c r="D914" s="31" t="n">
        <v>2018</v>
      </c>
      <c r="E914" s="31" t="n">
        <v>1</v>
      </c>
      <c r="F914" s="31" t="n">
        <v>23</v>
      </c>
      <c r="G914" s="31" t="n">
        <v>21</v>
      </c>
      <c r="H914" s="31" t="n">
        <v>49</v>
      </c>
      <c r="I914" s="31" t="n">
        <v>35</v>
      </c>
      <c r="J914" s="31" t="n">
        <v>900</v>
      </c>
      <c r="K914" s="31" t="s">
        <v>80</v>
      </c>
      <c r="L914" s="31" t="e">
        <f aca="false">IF(#REF!=#REF!,IF(K914="Stroke",IF(K915="Stroke",IF((J915-J914)&lt;0,1000+J915-J914,J915-J914),""),""),"")</f>
        <v>#REF!</v>
      </c>
      <c r="M914" s="31" t="s">
        <v>1</v>
      </c>
      <c r="N914" s="31" t="s">
        <v>2</v>
      </c>
      <c r="O914" s="31" t="n">
        <v>0</v>
      </c>
      <c r="P914" s="1" t="e">
        <f aca="false">IF(#REF!=#REF!,IF(K914="Stroke",IF(K915="Stroke",IF(#REF!=#REF!,IF(Q914=Q915,IF((J915-J914)&lt;0,1000+J915-J914-O914,J915-J914-O914),""),""),""),""),"")</f>
        <v>#REF!</v>
      </c>
      <c r="Q914" s="31" t="n">
        <v>0</v>
      </c>
      <c r="R914" s="1" t="e">
        <f aca="false">IF(#REF!&lt;&gt;#REF!,COUNTIFS($K$112:$K$1378,$K$112,#REF!,#REF!),"")</f>
        <v>#REF!</v>
      </c>
      <c r="S914" s="1" t="e">
        <f aca="false">IF(AND(#REF!&lt;&gt;#REF!,#REF!=#REF!,M914="positive",M915="negative"),1,"")</f>
        <v>#REF!</v>
      </c>
      <c r="T914" s="1" t="e">
        <f aca="false">IF(AND(#REF!=#REF!,K:K="stroke",M:M="positive",S914&lt;&gt;"1"),1,"")</f>
        <v>#REF!</v>
      </c>
      <c r="U914" s="1" t="e">
        <f aca="false">IF((AND(R914&lt;&gt;"",W914&lt;&gt;1,K:K="stroke",M:M="negative",#REF!=#REF!)),IF(W914&lt;&gt;0,"",1),"")</f>
        <v>#REF!</v>
      </c>
      <c r="V914" s="1" t="e">
        <f aca="false">IF(R914="","",(SUM(S914:U914)+W914))</f>
        <v>#REF!</v>
      </c>
      <c r="W914" s="1" t="e">
        <f aca="false">IF(#REF!&lt;&gt;#REF!,COUNTIFS($K$112:$K$1378,"up",#REF!,#REF!),"")</f>
        <v>#REF!</v>
      </c>
      <c r="X914" s="1" t="e">
        <f aca="false">IF(#REF!&lt;&gt;#REF!,COUNTIFS($K$112:$K$1378,"SRS",#REF!,#REF!),"")</f>
        <v>#REF!</v>
      </c>
      <c r="Y914" s="1" t="e">
        <f aca="false">IF(R914&lt;&gt;"",IF(R914=1,"",COUNTIFS($O$112:$O$1378,"&gt;40",#REF!,#REF!)),"")</f>
        <v>#REF!</v>
      </c>
      <c r="Z914" s="31" t="s">
        <v>81</v>
      </c>
      <c r="AA914" s="31"/>
      <c r="AB914" s="31"/>
      <c r="AC914" s="31"/>
      <c r="AD914" s="1"/>
      <c r="AE914" s="1"/>
      <c r="AF914" s="1"/>
      <c r="AG914" s="1"/>
      <c r="AH914" s="1"/>
    </row>
    <row r="915" customFormat="false" ht="15.75" hidden="false" customHeight="false" outlineLevel="0" collapsed="false">
      <c r="A915" s="14" t="n">
        <f aca="false">I915+(H915*60)+(G915*3600)</f>
        <v>79040</v>
      </c>
      <c r="B915" s="22" t="str">
        <f aca="false">CONCATENATE(D915,E915,F915,G915,H915,I915)</f>
        <v>2018123215720</v>
      </c>
      <c r="C915" s="14" t="str">
        <f aca="false">CONCATENATE(D915,E915,F915)</f>
        <v>2018123</v>
      </c>
      <c r="D915" s="14" t="n">
        <v>2018</v>
      </c>
      <c r="E915" s="14" t="n">
        <v>1</v>
      </c>
      <c r="F915" s="14" t="n">
        <v>23</v>
      </c>
      <c r="G915" s="14" t="n">
        <v>21</v>
      </c>
      <c r="H915" s="14" t="n">
        <v>57</v>
      </c>
      <c r="I915" s="14" t="n">
        <v>20</v>
      </c>
      <c r="J915" s="14" t="n">
        <v>989</v>
      </c>
      <c r="K915" s="14" t="s">
        <v>82</v>
      </c>
      <c r="L915" s="14" t="e">
        <f aca="false">IF(#REF!=#REF!,IF(K915="Stroke",IF(K916="Stroke",IF((J916-J915)&lt;0,1000+J916-J915,J916-J915),""),""),"")</f>
        <v>#REF!</v>
      </c>
      <c r="M915" s="14" t="s">
        <v>62</v>
      </c>
      <c r="N915" s="14" t="s">
        <v>41</v>
      </c>
      <c r="O915" s="14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4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4" t="s">
        <v>83</v>
      </c>
      <c r="AA915" s="14"/>
      <c r="AB915" s="14"/>
      <c r="AC915" s="14"/>
      <c r="AD915" s="5"/>
      <c r="AE915" s="5"/>
      <c r="AF915" s="5"/>
      <c r="AG915" s="5"/>
      <c r="AH915" s="5"/>
    </row>
    <row r="916" customFormat="false" ht="15.75" hidden="false" customHeight="false" outlineLevel="0" collapsed="false">
      <c r="A916" s="31" t="n">
        <f aca="false">I916+(H916*60)+(G916*3600)</f>
        <v>79041</v>
      </c>
      <c r="B916" s="32" t="str">
        <f aca="false">CONCATENATE(D916,E916,F916,G916,H916,I916)</f>
        <v>2018123215721</v>
      </c>
      <c r="C916" s="31" t="str">
        <f aca="false">CONCATENATE(D916,E916,F916)</f>
        <v>2018123</v>
      </c>
      <c r="D916" s="31" t="n">
        <v>2018</v>
      </c>
      <c r="E916" s="31" t="n">
        <v>1</v>
      </c>
      <c r="F916" s="31" t="n">
        <v>23</v>
      </c>
      <c r="G916" s="31" t="n">
        <v>21</v>
      </c>
      <c r="H916" s="31" t="n">
        <v>57</v>
      </c>
      <c r="I916" s="31" t="n">
        <v>21</v>
      </c>
      <c r="J916" s="31" t="n">
        <v>29</v>
      </c>
      <c r="K916" s="31" t="s">
        <v>0</v>
      </c>
      <c r="L916" s="31" t="e">
        <f aca="false">IF(#REF!=#REF!,IF(K916="Stroke",IF(K917="Stroke",IF((J917-J916)&lt;0,1000+J917-J916,J917-J916),""),""),"")</f>
        <v>#REF!</v>
      </c>
      <c r="M916" s="31" t="s">
        <v>1</v>
      </c>
      <c r="N916" s="31" t="s">
        <v>2</v>
      </c>
      <c r="O916" s="31" t="n">
        <v>447</v>
      </c>
      <c r="P916" s="1" t="e">
        <f aca="false">IF(#REF!=#REF!,IF(K916="Stroke",IF(K917="Stroke",IF(#REF!=#REF!,IF(Q916=Q917,IF((J917-J916)&lt;0,1000+J917-J916-O916,J917-J916-O916),""),""),""),""),"")</f>
        <v>#REF!</v>
      </c>
      <c r="Q916" s="31" t="n">
        <v>1</v>
      </c>
      <c r="R916" s="1" t="e">
        <f aca="false">IF(#REF!&lt;&gt;#REF!,COUNTIFS($K$112:$K$1378,$K$112,#REF!,#REF!),"")</f>
        <v>#REF!</v>
      </c>
      <c r="S916" s="1" t="e">
        <f aca="false">IF(AND(#REF!&lt;&gt;#REF!,#REF!=#REF!,M916="positive",M917="negative"),1,"")</f>
        <v>#REF!</v>
      </c>
      <c r="T916" s="1" t="e">
        <f aca="false">IF(AND(#REF!=#REF!,K:K="stroke",M:M="positive",S916&lt;&gt;"1"),1,"")</f>
        <v>#REF!</v>
      </c>
      <c r="U916" s="1" t="e">
        <f aca="false">IF((AND(R916&lt;&gt;"",W916&lt;&gt;1,K:K="stroke",M:M="negative",#REF!=#REF!)),IF(W916&lt;&gt;0,"",1),"")</f>
        <v>#REF!</v>
      </c>
      <c r="V916" s="1" t="e">
        <f aca="false">IF(R916="","",(SUM(S916:U916)+W916))</f>
        <v>#REF!</v>
      </c>
      <c r="W916" s="1" t="e">
        <f aca="false">IF(#REF!&lt;&gt;#REF!,COUNTIFS($K$112:$K$1378,"up",#REF!,#REF!),"")</f>
        <v>#REF!</v>
      </c>
      <c r="X916" s="1" t="e">
        <f aca="false">IF(#REF!&lt;&gt;#REF!,COUNTIFS($K$112:$K$1378,"SRS",#REF!,#REF!),"")</f>
        <v>#REF!</v>
      </c>
      <c r="Y916" s="1" t="e">
        <f aca="false">IF(R916&lt;&gt;"",IF(R916=1,"",COUNTIFS($O$112:$O$1378,"&gt;40",#REF!,#REF!)),"")</f>
        <v>#REF!</v>
      </c>
      <c r="Z916" s="31" t="s">
        <v>84</v>
      </c>
      <c r="AA916" s="31" t="s">
        <v>85</v>
      </c>
      <c r="AB916" s="31"/>
      <c r="AC916" s="31"/>
    </row>
    <row r="917" s="5" customFormat="true" ht="15.75" hidden="false" customHeight="false" outlineLevel="0" collapsed="false">
      <c r="A917" s="31" t="n">
        <f aca="false">I917+(H917*60)+(G917*3600)</f>
        <v>79041</v>
      </c>
      <c r="B917" s="32" t="str">
        <f aca="false">CONCATENATE(D917,E917,F917,G917,H917,I917)</f>
        <v>2018123215721</v>
      </c>
      <c r="C917" s="31" t="str">
        <f aca="false">CONCATENATE(D917,E917,F917)</f>
        <v>2018123</v>
      </c>
      <c r="D917" s="31" t="n">
        <v>2018</v>
      </c>
      <c r="E917" s="31" t="n">
        <v>1</v>
      </c>
      <c r="F917" s="31" t="n">
        <v>23</v>
      </c>
      <c r="G917" s="31" t="n">
        <v>21</v>
      </c>
      <c r="H917" s="31" t="n">
        <v>57</v>
      </c>
      <c r="I917" s="31" t="n">
        <v>21</v>
      </c>
      <c r="J917" s="31" t="n">
        <v>41</v>
      </c>
      <c r="K917" s="31" t="s">
        <v>4</v>
      </c>
      <c r="L917" s="31" t="e">
        <f aca="false">IF(#REF!=#REF!,IF(K917="Stroke",IF(K918="Stroke",IF((J918-J917)&lt;0,1000+J918-J917,J918-J917),""),""),"")</f>
        <v>#REF!</v>
      </c>
      <c r="M917" s="31" t="s">
        <v>1</v>
      </c>
      <c r="N917" s="31" t="s">
        <v>2</v>
      </c>
      <c r="O917" s="31" t="n">
        <v>0</v>
      </c>
      <c r="P917" s="1" t="e">
        <f aca="false">IF(#REF!=#REF!,IF(K917="Stroke",IF(K918="Stroke",IF(#REF!=#REF!,IF(Q917=Q918,IF((J918-J917)&lt;0,1000+J918-J917-O917,J918-J917-O917),""),""),""),""),"")</f>
        <v>#REF!</v>
      </c>
      <c r="Q917" s="31" t="n">
        <v>1</v>
      </c>
      <c r="R917" s="1" t="e">
        <f aca="false">IF(#REF!&lt;&gt;#REF!,COUNTIFS($K$112:$K$1378,$K$112,#REF!,#REF!),"")</f>
        <v>#REF!</v>
      </c>
      <c r="S917" s="1" t="e">
        <f aca="false">IF(AND(#REF!&lt;&gt;#REF!,#REF!=#REF!,M917="positive",M918="negative"),1,"")</f>
        <v>#REF!</v>
      </c>
      <c r="T917" s="1" t="e">
        <f aca="false">IF(AND(#REF!=#REF!,K:K="stroke",M:M="positive",S917&lt;&gt;"1"),1,"")</f>
        <v>#REF!</v>
      </c>
      <c r="U917" s="1" t="e">
        <f aca="false">IF((AND(R917&lt;&gt;"",W917&lt;&gt;1,K:K="stroke",M:M="negative",#REF!=#REF!)),IF(W917&lt;&gt;0,"",1),"")</f>
        <v>#REF!</v>
      </c>
      <c r="V917" s="1" t="e">
        <f aca="false">IF(R917="","",(SUM(S917:U917)+W917))</f>
        <v>#REF!</v>
      </c>
      <c r="W917" s="1" t="e">
        <f aca="false">IF(#REF!&lt;&gt;#REF!,COUNTIFS($K$112:$K$1378,"up",#REF!,#REF!),"")</f>
        <v>#REF!</v>
      </c>
      <c r="X917" s="1" t="e">
        <f aca="false">IF(#REF!&lt;&gt;#REF!,COUNTIFS($K$112:$K$1378,"SRS",#REF!,#REF!),"")</f>
        <v>#REF!</v>
      </c>
      <c r="Y917" s="1" t="e">
        <f aca="false">IF(R917&lt;&gt;"",IF(R917=1,"",COUNTIFS($O$112:$O$1378,"&gt;40",#REF!,#REF!)),"")</f>
        <v>#REF!</v>
      </c>
      <c r="Z917" s="31" t="s">
        <v>86</v>
      </c>
      <c r="AA917" s="31"/>
      <c r="AB917" s="31"/>
      <c r="AC917" s="31"/>
      <c r="AD917" s="1"/>
      <c r="AE917" s="1"/>
      <c r="AF917" s="1"/>
      <c r="AG917" s="1"/>
      <c r="AH917" s="1"/>
    </row>
    <row r="918" customFormat="false" ht="15.75" hidden="false" customHeight="false" outlineLevel="0" collapsed="false">
      <c r="A918" s="14" t="n">
        <f aca="false">I918+(H918*60)+(G918*3600)</f>
        <v>65780</v>
      </c>
      <c r="B918" s="22" t="str">
        <f aca="false">CONCATENATE(D918,E918,F918,G918,H918,I918)</f>
        <v>2018124181620</v>
      </c>
      <c r="C918" s="14" t="str">
        <f aca="false">CONCATENATE(D918,E918,F918)</f>
        <v>2018124</v>
      </c>
      <c r="D918" s="14" t="n">
        <v>2018</v>
      </c>
      <c r="E918" s="14" t="n">
        <v>1</v>
      </c>
      <c r="F918" s="14" t="n">
        <v>24</v>
      </c>
      <c r="G918" s="14" t="n">
        <v>18</v>
      </c>
      <c r="H918" s="14" t="n">
        <v>16</v>
      </c>
      <c r="I918" s="14" t="n">
        <v>20</v>
      </c>
      <c r="J918" s="14" t="n">
        <v>735</v>
      </c>
      <c r="K918" s="14" t="s">
        <v>87</v>
      </c>
      <c r="L918" s="14" t="e">
        <f aca="false"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4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4" t="s">
        <v>88</v>
      </c>
      <c r="AA918" s="14"/>
      <c r="AB918" s="14"/>
      <c r="AC918" s="14"/>
      <c r="AD918" s="5"/>
      <c r="AE918" s="5"/>
      <c r="AF918" s="5"/>
      <c r="AG918" s="5"/>
      <c r="AH918" s="5"/>
    </row>
    <row r="919" customFormat="false" ht="15.75" hidden="false" customHeight="false" outlineLevel="0" collapsed="false">
      <c r="A919" s="31" t="n">
        <f aca="false">I919+(H919*60)+(G919*3600)</f>
        <v>65780</v>
      </c>
      <c r="B919" s="32" t="str">
        <f aca="false">CONCATENATE(D919,E919,F919,G919,H919,I919)</f>
        <v>2018124181620</v>
      </c>
      <c r="C919" s="31" t="str">
        <f aca="false">CONCATENATE(D919,E919,F919)</f>
        <v>2018124</v>
      </c>
      <c r="D919" s="31" t="n">
        <v>2018</v>
      </c>
      <c r="E919" s="31" t="n">
        <v>1</v>
      </c>
      <c r="F919" s="31" t="n">
        <v>24</v>
      </c>
      <c r="G919" s="31" t="n">
        <v>18</v>
      </c>
      <c r="H919" s="31" t="n">
        <v>16</v>
      </c>
      <c r="I919" s="31" t="n">
        <v>20</v>
      </c>
      <c r="J919" s="31" t="n">
        <v>979</v>
      </c>
      <c r="K919" s="31" t="s">
        <v>87</v>
      </c>
      <c r="L919" s="31" t="e">
        <f aca="false">IF(#REF!=#REF!,IF(K919="Stroke",IF(K920="Stroke",IF((J920-J919)&lt;0,1000+J920-J919,J920-J919),""),""),"")</f>
        <v>#REF!</v>
      </c>
      <c r="M919" s="31" t="s">
        <v>1</v>
      </c>
      <c r="N919" s="31" t="s">
        <v>2</v>
      </c>
      <c r="O919" s="31" t="n">
        <v>0</v>
      </c>
      <c r="P919" s="1" t="e">
        <f aca="false">IF(#REF!=#REF!,IF(K919="Stroke",IF(K920="Stroke",IF(#REF!=#REF!,IF(Q919=Q920,IF((J920-J919)&lt;0,1000+J920-J919-O919,J920-J919-O919),""),""),""),""),"")</f>
        <v>#REF!</v>
      </c>
      <c r="Q919" s="31" t="n">
        <v>0</v>
      </c>
      <c r="R919" s="1" t="e">
        <f aca="false">IF(#REF!&lt;&gt;#REF!,COUNTIFS($K$112:$K$1378,$K$112,#REF!,#REF!),"")</f>
        <v>#REF!</v>
      </c>
      <c r="S919" s="1" t="e">
        <f aca="false">IF(AND(#REF!&lt;&gt;#REF!,#REF!=#REF!,M919="positive",M920="negative"),1,"")</f>
        <v>#REF!</v>
      </c>
      <c r="T919" s="1" t="e">
        <f aca="false">IF(AND(#REF!=#REF!,K:K="stroke",M:M="positive",S919&lt;&gt;"1"),1,"")</f>
        <v>#REF!</v>
      </c>
      <c r="U919" s="1" t="e">
        <f aca="false">IF((AND(R919&lt;&gt;"",W919&lt;&gt;1,K:K="stroke",M:M="negative",#REF!=#REF!)),IF(W919&lt;&gt;0,"",1),"")</f>
        <v>#REF!</v>
      </c>
      <c r="V919" s="1" t="e">
        <f aca="false">IF(R919="","",(SUM(S919:U919)+W919))</f>
        <v>#REF!</v>
      </c>
      <c r="W919" s="1" t="e">
        <f aca="false">IF(#REF!&lt;&gt;#REF!,COUNTIFS($K$112:$K$1378,"up",#REF!,#REF!),"")</f>
        <v>#REF!</v>
      </c>
      <c r="X919" s="1" t="e">
        <f aca="false">IF(#REF!&lt;&gt;#REF!,COUNTIFS($K$112:$K$1378,"SRS",#REF!,#REF!),"")</f>
        <v>#REF!</v>
      </c>
      <c r="Y919" s="1" t="e">
        <f aca="false">IF(R919&lt;&gt;"",IF(R919=1,"",COUNTIFS($O$112:$O$1378,"&gt;40",#REF!,#REF!)),"")</f>
        <v>#REF!</v>
      </c>
      <c r="Z919" s="31" t="s">
        <v>89</v>
      </c>
      <c r="AA919" s="31" t="s">
        <v>90</v>
      </c>
      <c r="AB919" s="31"/>
      <c r="AC919" s="31"/>
    </row>
    <row r="920" s="5" customFormat="true" ht="15.75" hidden="false" customHeight="false" outlineLevel="0" collapsed="false">
      <c r="A920" s="31" t="n">
        <f aca="false">I920+(H920*60)+(G920*3600)</f>
        <v>65781</v>
      </c>
      <c r="B920" s="32" t="str">
        <f aca="false">CONCATENATE(D920,E920,F920,G920,H920,I920)</f>
        <v>2018124181621</v>
      </c>
      <c r="C920" s="31" t="str">
        <f aca="false">CONCATENATE(D920,E920,F920)</f>
        <v>2018124</v>
      </c>
      <c r="D920" s="31" t="n">
        <v>2018</v>
      </c>
      <c r="E920" s="31" t="n">
        <v>1</v>
      </c>
      <c r="F920" s="31" t="n">
        <v>24</v>
      </c>
      <c r="G920" s="31" t="n">
        <v>18</v>
      </c>
      <c r="H920" s="31" t="n">
        <v>16</v>
      </c>
      <c r="I920" s="31" t="n">
        <v>21</v>
      </c>
      <c r="J920" s="31" t="n">
        <v>50</v>
      </c>
      <c r="K920" s="31" t="s">
        <v>11</v>
      </c>
      <c r="L920" s="31" t="e">
        <f aca="false">IF(#REF!=#REF!,IF(K920="Stroke",IF(K921="Stroke",IF((J921-J920)&lt;0,1000+J921-J920,J921-J920),""),""),"")</f>
        <v>#REF!</v>
      </c>
      <c r="M920" s="31" t="s">
        <v>1</v>
      </c>
      <c r="N920" s="31" t="s">
        <v>41</v>
      </c>
      <c r="O920" s="31" t="n">
        <v>0</v>
      </c>
      <c r="P920" s="1" t="e">
        <f aca="false">IF(#REF!=#REF!,IF(K920="Stroke",IF(K921="Stroke",IF(#REF!=#REF!,IF(Q920=Q921,IF((J921-J920)&lt;0,1000+J921-J920-O920,J921-J920-O920),""),""),""),""),"")</f>
        <v>#REF!</v>
      </c>
      <c r="Q920" s="31" t="n">
        <v>0</v>
      </c>
      <c r="R920" s="1" t="e">
        <f aca="false">IF(#REF!&lt;&gt;#REF!,COUNTIFS($K$112:$K$1378,$K$112,#REF!,#REF!),"")</f>
        <v>#REF!</v>
      </c>
      <c r="S920" s="1" t="e">
        <f aca="false">IF(AND(#REF!&lt;&gt;#REF!,#REF!=#REF!,M920="positive",M921="negative"),1,"")</f>
        <v>#REF!</v>
      </c>
      <c r="T920" s="1" t="e">
        <f aca="false">IF(AND(#REF!=#REF!,K:K="stroke",M:M="positive",S920&lt;&gt;"1"),1,"")</f>
        <v>#REF!</v>
      </c>
      <c r="U920" s="1" t="e">
        <f aca="false">IF((AND(R920&lt;&gt;"",W920&lt;&gt;1,K:K="stroke",M:M="negative",#REF!=#REF!)),IF(W920&lt;&gt;0,"",1),"")</f>
        <v>#REF!</v>
      </c>
      <c r="V920" s="1" t="e">
        <f aca="false">IF(R920="","",(SUM(S920:U920)+W920))</f>
        <v>#REF!</v>
      </c>
      <c r="W920" s="1" t="e">
        <f aca="false">IF(#REF!&lt;&gt;#REF!,COUNTIFS($K$112:$K$1378,"up",#REF!,#REF!),"")</f>
        <v>#REF!</v>
      </c>
      <c r="X920" s="1" t="e">
        <f aca="false">IF(#REF!&lt;&gt;#REF!,COUNTIFS($K$112:$K$1378,"SRS",#REF!,#REF!),"")</f>
        <v>#REF!</v>
      </c>
      <c r="Y920" s="1" t="e">
        <f aca="false">IF(R920&lt;&gt;"",IF(R920=1,"",COUNTIFS($O$112:$O$1378,"&gt;40",#REF!,#REF!)),"")</f>
        <v>#REF!</v>
      </c>
      <c r="Z920" s="31" t="s">
        <v>91</v>
      </c>
      <c r="AA920" s="31"/>
      <c r="AB920" s="31"/>
      <c r="AC920" s="31"/>
      <c r="AD920" s="1"/>
      <c r="AE920" s="1"/>
      <c r="AF920" s="1"/>
      <c r="AG920" s="1"/>
      <c r="AH920" s="1"/>
    </row>
    <row r="921" customFormat="false" ht="15.75" hidden="false" customHeight="false" outlineLevel="0" collapsed="false">
      <c r="A921" s="14" t="n">
        <f aca="false">I921+(H921*60)+(G921*3600)</f>
        <v>65903</v>
      </c>
      <c r="B921" s="22" t="str">
        <f aca="false">CONCATENATE(D921,E921,F921,G921,H921,I921)</f>
        <v>2018124181823</v>
      </c>
      <c r="C921" s="14" t="str">
        <f aca="false">CONCATENATE(D921,E921,F921)</f>
        <v>2018124</v>
      </c>
      <c r="D921" s="14" t="n">
        <v>2018</v>
      </c>
      <c r="E921" s="14" t="n">
        <v>1</v>
      </c>
      <c r="F921" s="14" t="n">
        <v>24</v>
      </c>
      <c r="G921" s="14" t="n">
        <v>18</v>
      </c>
      <c r="H921" s="14" t="n">
        <v>18</v>
      </c>
      <c r="I921" s="14" t="n">
        <v>23</v>
      </c>
      <c r="J921" s="14" t="n">
        <v>843</v>
      </c>
      <c r="K921" s="14" t="s">
        <v>11</v>
      </c>
      <c r="L921" s="14" t="e">
        <f aca="false"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4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4" t="s">
        <v>92</v>
      </c>
      <c r="AA921" s="14"/>
      <c r="AB921" s="14"/>
      <c r="AC921" s="14"/>
      <c r="AD921" s="5"/>
      <c r="AE921" s="5"/>
      <c r="AF921" s="5"/>
      <c r="AG921" s="5"/>
      <c r="AH921" s="5"/>
    </row>
    <row r="922" customFormat="false" ht="15.75" hidden="false" customHeight="false" outlineLevel="0" collapsed="false">
      <c r="A922" s="31" t="n">
        <f aca="false">I922+(H922*60)+(G922*3600)</f>
        <v>65903</v>
      </c>
      <c r="B922" s="32" t="str">
        <f aca="false">CONCATENATE(D922,E922,F922,G922,H922,I922)</f>
        <v>2018124181823</v>
      </c>
      <c r="C922" s="31" t="str">
        <f aca="false">CONCATENATE(D922,E922,F922)</f>
        <v>2018124</v>
      </c>
      <c r="D922" s="31" t="n">
        <v>2018</v>
      </c>
      <c r="E922" s="31" t="n">
        <v>1</v>
      </c>
      <c r="F922" s="31" t="n">
        <v>24</v>
      </c>
      <c r="G922" s="31" t="n">
        <v>18</v>
      </c>
      <c r="H922" s="31" t="n">
        <v>18</v>
      </c>
      <c r="I922" s="31" t="n">
        <v>23</v>
      </c>
      <c r="J922" s="31" t="n">
        <v>927</v>
      </c>
      <c r="K922" s="31" t="s">
        <v>11</v>
      </c>
      <c r="L922" s="31" t="e">
        <f aca="false">IF(#REF!=#REF!,IF(K922="Stroke",IF(K923="Stroke",IF((J923-J922)&lt;0,1000+J923-J922,J923-J922),""),""),"")</f>
        <v>#REF!</v>
      </c>
      <c r="M922" s="31" t="s">
        <v>62</v>
      </c>
      <c r="N922" s="31" t="s">
        <v>41</v>
      </c>
      <c r="O922" s="31" t="n">
        <v>0</v>
      </c>
      <c r="P922" s="1" t="e">
        <f aca="false">IF(#REF!=#REF!,IF(K922="Stroke",IF(K923="Stroke",IF(#REF!=#REF!,IF(Q922=Q923,IF((J923-J922)&lt;0,1000+J923-J922-O922,J923-J922-O922),""),""),""),""),"")</f>
        <v>#REF!</v>
      </c>
      <c r="Q922" s="31" t="n">
        <v>0</v>
      </c>
      <c r="R922" s="1" t="e">
        <f aca="false">IF(#REF!&lt;&gt;#REF!,COUNTIFS($K$112:$K$1378,$K$112,#REF!,#REF!),"")</f>
        <v>#REF!</v>
      </c>
      <c r="S922" s="1" t="e">
        <f aca="false">IF(AND(#REF!&lt;&gt;#REF!,#REF!=#REF!,M922="positive",M923="negative"),1,"")</f>
        <v>#REF!</v>
      </c>
      <c r="T922" s="1" t="e">
        <f aca="false">IF(AND(#REF!=#REF!,K:K="stroke",M:M="positive",S922&lt;&gt;"1"),1,"")</f>
        <v>#REF!</v>
      </c>
      <c r="U922" s="1" t="e">
        <f aca="false">IF((AND(R922&lt;&gt;"",W922&lt;&gt;1,K:K="stroke",M:M="negative",#REF!=#REF!)),IF(W922&lt;&gt;0,"",1),"")</f>
        <v>#REF!</v>
      </c>
      <c r="V922" s="1" t="e">
        <f aca="false">IF(R922="","",(SUM(S922:U922)+W922))</f>
        <v>#REF!</v>
      </c>
      <c r="W922" s="1" t="e">
        <f aca="false">IF(#REF!&lt;&gt;#REF!,COUNTIFS($K$112:$K$1378,"up",#REF!,#REF!),"")</f>
        <v>#REF!</v>
      </c>
      <c r="X922" s="1" t="e">
        <f aca="false">IF(#REF!&lt;&gt;#REF!,COUNTIFS($K$112:$K$1378,"SRS",#REF!,#REF!),"")</f>
        <v>#REF!</v>
      </c>
      <c r="Y922" s="1" t="e">
        <f aca="false">IF(R922&lt;&gt;"",IF(R922=1,"",COUNTIFS($O$112:$O$1378,"&gt;40",#REF!,#REF!)),"")</f>
        <v>#REF!</v>
      </c>
      <c r="Z922" s="31" t="s">
        <v>83</v>
      </c>
      <c r="AA922" s="31"/>
      <c r="AB922" s="31"/>
      <c r="AC922" s="31"/>
    </row>
    <row r="923" customFormat="false" ht="15.75" hidden="false" customHeight="false" outlineLevel="0" collapsed="false">
      <c r="A923" s="31" t="n">
        <f aca="false">I923+(H923*60)+(G923*3600)</f>
        <v>65903</v>
      </c>
      <c r="B923" s="32" t="str">
        <f aca="false">CONCATENATE(D923,E923,F923,G923,H923,I923)</f>
        <v>2018124181823</v>
      </c>
      <c r="C923" s="31" t="str">
        <f aca="false">CONCATENATE(D923,E923,F923)</f>
        <v>2018124</v>
      </c>
      <c r="D923" s="31" t="n">
        <v>2018</v>
      </c>
      <c r="E923" s="31" t="n">
        <v>1</v>
      </c>
      <c r="F923" s="31" t="n">
        <v>24</v>
      </c>
      <c r="G923" s="31" t="n">
        <v>18</v>
      </c>
      <c r="H923" s="31" t="n">
        <v>18</v>
      </c>
      <c r="I923" s="31" t="n">
        <v>23</v>
      </c>
      <c r="J923" s="31" t="n">
        <v>953</v>
      </c>
      <c r="K923" s="31" t="s">
        <v>80</v>
      </c>
      <c r="L923" s="31" t="e">
        <f aca="false">IF(#REF!=#REF!,IF(K923="Stroke",IF(K924="Stroke",IF((J924-J923)&lt;0,1000+J924-J923,J924-J923),""),""),"")</f>
        <v>#REF!</v>
      </c>
      <c r="M923" s="31" t="s">
        <v>62</v>
      </c>
      <c r="N923" s="31" t="s">
        <v>41</v>
      </c>
      <c r="O923" s="31" t="n">
        <v>0</v>
      </c>
      <c r="P923" s="1" t="e">
        <f aca="false">IF(#REF!=#REF!,IF(K923="Stroke",IF(K924="Stroke",IF(#REF!=#REF!,IF(Q923=Q924,IF((J924-J923)&lt;0,1000+J924-J923-O923,J924-J923-O923),""),""),""),""),"")</f>
        <v>#REF!</v>
      </c>
      <c r="Q923" s="31" t="n">
        <v>0</v>
      </c>
      <c r="R923" s="1" t="e">
        <f aca="false">IF(#REF!&lt;&gt;#REF!,COUNTIFS($K$112:$K$1378,$K$112,#REF!,#REF!),"")</f>
        <v>#REF!</v>
      </c>
      <c r="S923" s="1" t="e">
        <f aca="false">IF(AND(#REF!&lt;&gt;#REF!,#REF!=#REF!,M923="positive",M924="negative"),1,"")</f>
        <v>#REF!</v>
      </c>
      <c r="T923" s="1" t="e">
        <f aca="false">IF(AND(#REF!=#REF!,K:K="stroke",M:M="positive",S923&lt;&gt;"1"),1,"")</f>
        <v>#REF!</v>
      </c>
      <c r="U923" s="1" t="e">
        <f aca="false">IF((AND(R923&lt;&gt;"",W923&lt;&gt;1,K:K="stroke",M:M="negative",#REF!=#REF!)),IF(W923&lt;&gt;0,"",1),"")</f>
        <v>#REF!</v>
      </c>
      <c r="V923" s="1" t="e">
        <f aca="false">IF(R923="","",(SUM(S923:U923)+W923))</f>
        <v>#REF!</v>
      </c>
      <c r="W923" s="1" t="e">
        <f aca="false">IF(#REF!&lt;&gt;#REF!,COUNTIFS($K$112:$K$1378,"up",#REF!,#REF!),"")</f>
        <v>#REF!</v>
      </c>
      <c r="X923" s="1" t="e">
        <f aca="false">IF(#REF!&lt;&gt;#REF!,COUNTIFS($K$112:$K$1378,"SRS",#REF!,#REF!),"")</f>
        <v>#REF!</v>
      </c>
      <c r="Y923" s="1" t="e">
        <f aca="false">IF(R923&lt;&gt;"",IF(R923=1,"",COUNTIFS($O$112:$O$1378,"&gt;40",#REF!,#REF!)),"")</f>
        <v>#REF!</v>
      </c>
      <c r="Z923" s="31" t="s">
        <v>93</v>
      </c>
      <c r="AA923" s="31"/>
      <c r="AB923" s="31"/>
      <c r="AC923" s="31"/>
    </row>
    <row r="924" s="5" customFormat="true" ht="15.75" hidden="false" customHeight="false" outlineLevel="0" collapsed="false">
      <c r="A924" s="31" t="n">
        <f aca="false">I924+(H924*60)+(G924*3600)</f>
        <v>65904</v>
      </c>
      <c r="B924" s="32" t="str">
        <f aca="false">CONCATENATE(D924,E924,F924,G924,H924,I924)</f>
        <v>2018124181824</v>
      </c>
      <c r="C924" s="31" t="str">
        <f aca="false">CONCATENATE(D924,E924,F924)</f>
        <v>2018124</v>
      </c>
      <c r="D924" s="31" t="n">
        <v>2018</v>
      </c>
      <c r="E924" s="31" t="n">
        <v>1</v>
      </c>
      <c r="F924" s="31" t="n">
        <v>24</v>
      </c>
      <c r="G924" s="31" t="n">
        <v>18</v>
      </c>
      <c r="H924" s="31" t="n">
        <v>18</v>
      </c>
      <c r="I924" s="31" t="n">
        <v>24</v>
      </c>
      <c r="J924" s="31" t="n">
        <v>16</v>
      </c>
      <c r="K924" s="31" t="s">
        <v>80</v>
      </c>
      <c r="L924" s="31" t="e">
        <f aca="false">IF(#REF!=#REF!,IF(K924="Stroke",IF(K925="Stroke",IF((J925-J924)&lt;0,1000+J925-J924,J925-J924),""),""),"")</f>
        <v>#REF!</v>
      </c>
      <c r="M924" s="31" t="s">
        <v>62</v>
      </c>
      <c r="N924" s="31" t="s">
        <v>41</v>
      </c>
      <c r="O924" s="31" t="n">
        <v>0</v>
      </c>
      <c r="P924" s="1" t="e">
        <f aca="false">IF(#REF!=#REF!,IF(K924="Stroke",IF(K925="Stroke",IF(#REF!=#REF!,IF(Q924=Q925,IF((J925-J924)&lt;0,1000+J925-J924-O924,J925-J924-O924),""),""),""),""),"")</f>
        <v>#REF!</v>
      </c>
      <c r="Q924" s="31" t="n">
        <v>0</v>
      </c>
      <c r="R924" s="1" t="e">
        <f aca="false">IF(#REF!&lt;&gt;#REF!,COUNTIFS($K$112:$K$1378,$K$112,#REF!,#REF!),"")</f>
        <v>#REF!</v>
      </c>
      <c r="S924" s="1" t="e">
        <f aca="false">IF(AND(#REF!&lt;&gt;#REF!,#REF!=#REF!,M924="positive",M925="negative"),1,"")</f>
        <v>#REF!</v>
      </c>
      <c r="T924" s="1" t="e">
        <f aca="false">IF(AND(#REF!=#REF!,K:K="stroke",M:M="positive",S924&lt;&gt;"1"),1,"")</f>
        <v>#REF!</v>
      </c>
      <c r="U924" s="1" t="e">
        <f aca="false">IF((AND(R924&lt;&gt;"",W924&lt;&gt;1,K:K="stroke",M:M="negative",#REF!=#REF!)),IF(W924&lt;&gt;0,"",1),"")</f>
        <v>#REF!</v>
      </c>
      <c r="V924" s="1" t="e">
        <f aca="false">IF(R924="","",(SUM(S924:U924)+W924))</f>
        <v>#REF!</v>
      </c>
      <c r="W924" s="1" t="e">
        <f aca="false">IF(#REF!&lt;&gt;#REF!,COUNTIFS($K$112:$K$1378,"up",#REF!,#REF!),"")</f>
        <v>#REF!</v>
      </c>
      <c r="X924" s="1" t="e">
        <f aca="false">IF(#REF!&lt;&gt;#REF!,COUNTIFS($K$112:$K$1378,"SRS",#REF!,#REF!),"")</f>
        <v>#REF!</v>
      </c>
      <c r="Y924" s="1" t="e">
        <f aca="false">IF(R924&lt;&gt;"",IF(R924=1,"",COUNTIFS($O$112:$O$1378,"&gt;40",#REF!,#REF!)),"")</f>
        <v>#REF!</v>
      </c>
      <c r="Z924" s="31" t="s">
        <v>93</v>
      </c>
      <c r="AA924" s="31"/>
      <c r="AB924" s="31"/>
      <c r="AC924" s="31"/>
      <c r="AD924" s="1"/>
      <c r="AE924" s="1"/>
      <c r="AF924" s="1"/>
      <c r="AG924" s="1"/>
      <c r="AH924" s="1"/>
    </row>
    <row r="925" customFormat="false" ht="15.75" hidden="false" customHeight="false" outlineLevel="0" collapsed="false">
      <c r="A925" s="14" t="n">
        <f aca="false">I925+(H925*60)+(G925*3600)</f>
        <v>66048</v>
      </c>
      <c r="B925" s="22" t="str">
        <f aca="false">CONCATENATE(D925,E925,F925,G925,H925,I925)</f>
        <v>2018124182048</v>
      </c>
      <c r="C925" s="14" t="str">
        <f aca="false">CONCATENATE(D925,E925,F925)</f>
        <v>2018124</v>
      </c>
      <c r="D925" s="14" t="n">
        <v>2018</v>
      </c>
      <c r="E925" s="14" t="n">
        <v>1</v>
      </c>
      <c r="F925" s="14" t="n">
        <v>24</v>
      </c>
      <c r="G925" s="14" t="n">
        <v>18</v>
      </c>
      <c r="H925" s="14" t="n">
        <v>20</v>
      </c>
      <c r="I925" s="14" t="n">
        <v>48</v>
      </c>
      <c r="J925" s="14" t="n">
        <v>845</v>
      </c>
      <c r="K925" s="14" t="s">
        <v>17</v>
      </c>
      <c r="L925" s="14" t="e">
        <f aca="false"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4" t="s">
        <v>69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4" t="s">
        <v>94</v>
      </c>
      <c r="AA925" s="14" t="s">
        <v>95</v>
      </c>
      <c r="AB925" s="14"/>
      <c r="AC925" s="14"/>
      <c r="AD925" s="5"/>
      <c r="AE925" s="5"/>
      <c r="AF925" s="5"/>
      <c r="AG925" s="5"/>
      <c r="AH925" s="5"/>
    </row>
    <row r="926" customFormat="false" ht="15.75" hidden="false" customHeight="false" outlineLevel="0" collapsed="false">
      <c r="A926" s="31" t="n">
        <f aca="false">I926+(H926*60)+(G926*3600)</f>
        <v>66048</v>
      </c>
      <c r="B926" s="32" t="str">
        <f aca="false">CONCATENATE(D926,E926,F926,G926,H926,I926)</f>
        <v>2018124182048</v>
      </c>
      <c r="C926" s="31" t="str">
        <f aca="false">CONCATENATE(D926,E926,F926)</f>
        <v>2018124</v>
      </c>
      <c r="D926" s="31" t="n">
        <v>2018</v>
      </c>
      <c r="E926" s="31" t="n">
        <v>1</v>
      </c>
      <c r="F926" s="31" t="n">
        <v>24</v>
      </c>
      <c r="G926" s="31" t="n">
        <v>18</v>
      </c>
      <c r="H926" s="31" t="n">
        <v>20</v>
      </c>
      <c r="I926" s="31" t="n">
        <v>48</v>
      </c>
      <c r="J926" s="31" t="n">
        <v>891</v>
      </c>
      <c r="K926" s="17" t="s">
        <v>21</v>
      </c>
      <c r="L926" s="31" t="e">
        <f aca="false">IF(#REF!=#REF!,IF(K926="Stroke",IF(K927="Stroke",IF((J927-J926)&lt;0,1000+J927-J926,J927-J926),""),""),"")</f>
        <v>#REF!</v>
      </c>
      <c r="M926" s="31"/>
      <c r="N926" s="31" t="s">
        <v>2</v>
      </c>
      <c r="O926" s="31" t="n">
        <v>0</v>
      </c>
      <c r="P926" s="1" t="e">
        <f aca="false">IF(#REF!=#REF!,IF(K926="Stroke",IF(K927="Stroke",IF(#REF!=#REF!,IF(Q926=Q927,IF((J927-J926)&lt;0,1000+J927-J926-O926,J927-J926-O926),""),""),""),""),"")</f>
        <v>#REF!</v>
      </c>
      <c r="Q926" s="31" t="s">
        <v>69</v>
      </c>
      <c r="R926" s="1" t="e">
        <f aca="false">IF(#REF!&lt;&gt;#REF!,COUNTIFS($K$112:$K$1378,$K$112,#REF!,#REF!),"")</f>
        <v>#REF!</v>
      </c>
      <c r="S926" s="1" t="e">
        <f aca="false">IF(AND(#REF!&lt;&gt;#REF!,#REF!=#REF!,M926="positive",M927="negative"),1,"")</f>
        <v>#REF!</v>
      </c>
      <c r="T926" s="1" t="e">
        <f aca="false">IF(AND(#REF!=#REF!,K:K="stroke",M:M="positive",S926&lt;&gt;"1"),1,"")</f>
        <v>#REF!</v>
      </c>
      <c r="U926" s="1" t="e">
        <f aca="false">IF((AND(R926&lt;&gt;"",W926&lt;&gt;1,K:K="stroke",M:M="negative",#REF!=#REF!)),IF(W926&lt;&gt;0,"",1),"")</f>
        <v>#REF!</v>
      </c>
      <c r="V926" s="1" t="e">
        <f aca="false">IF(R926="","",(SUM(S926:U926)+W926))</f>
        <v>#REF!</v>
      </c>
      <c r="W926" s="1" t="e">
        <f aca="false">IF(#REF!&lt;&gt;#REF!,COUNTIFS($K$112:$K$1378,"up",#REF!,#REF!),"")</f>
        <v>#REF!</v>
      </c>
      <c r="X926" s="1" t="e">
        <f aca="false">IF(#REF!&lt;&gt;#REF!,COUNTIFS($K$112:$K$1378,"SRS",#REF!,#REF!),"")</f>
        <v>#REF!</v>
      </c>
      <c r="Y926" s="1" t="e">
        <f aca="false">IF(R926&lt;&gt;"",IF(R926=1,"",COUNTIFS($O$112:$O$1378,"&gt;40",#REF!,#REF!)),"")</f>
        <v>#REF!</v>
      </c>
      <c r="Z926" s="31" t="s">
        <v>96</v>
      </c>
      <c r="AA926" s="31"/>
      <c r="AB926" s="31"/>
      <c r="AC926" s="31"/>
    </row>
    <row r="927" customFormat="false" ht="15.75" hidden="false" customHeight="false" outlineLevel="0" collapsed="false">
      <c r="A927" s="31" t="n">
        <f aca="false">I927+(H927*60)+(G927*3600)</f>
        <v>66048</v>
      </c>
      <c r="B927" s="32" t="str">
        <f aca="false">CONCATENATE(D927,E927,F927,G927,H927,I927)</f>
        <v>2018124182048</v>
      </c>
      <c r="C927" s="31" t="str">
        <f aca="false">CONCATENATE(D927,E927,F927)</f>
        <v>2018124</v>
      </c>
      <c r="D927" s="31" t="n">
        <v>2018</v>
      </c>
      <c r="E927" s="31" t="n">
        <v>1</v>
      </c>
      <c r="F927" s="31" t="n">
        <v>24</v>
      </c>
      <c r="G927" s="31" t="n">
        <v>18</v>
      </c>
      <c r="H927" s="31" t="n">
        <v>20</v>
      </c>
      <c r="I927" s="31" t="n">
        <v>48</v>
      </c>
      <c r="J927" s="31" t="n">
        <v>915</v>
      </c>
      <c r="K927" s="17" t="s">
        <v>21</v>
      </c>
      <c r="L927" s="31" t="e">
        <f aca="false">IF(#REF!=#REF!,IF(K927="Stroke",IF(K928="Stroke",IF((J928-J927)&lt;0,1000+J928-J927,J928-J927),""),""),"")</f>
        <v>#REF!</v>
      </c>
      <c r="M927" s="31"/>
      <c r="N927" s="31" t="s">
        <v>2</v>
      </c>
      <c r="O927" s="31" t="n">
        <v>0</v>
      </c>
      <c r="P927" s="1" t="e">
        <f aca="false">IF(#REF!=#REF!,IF(K927="Stroke",IF(K928="Stroke",IF(#REF!=#REF!,IF(Q927=Q928,IF((J928-J927)&lt;0,1000+J928-J927-O927,J928-J927-O927),""),""),""),""),"")</f>
        <v>#REF!</v>
      </c>
      <c r="Q927" s="31" t="s">
        <v>69</v>
      </c>
      <c r="R927" s="1" t="e">
        <f aca="false">IF(#REF!&lt;&gt;#REF!,COUNTIFS($K$112:$K$1378,$K$112,#REF!,#REF!),"")</f>
        <v>#REF!</v>
      </c>
      <c r="S927" s="1" t="e">
        <f aca="false">IF(AND(#REF!&lt;&gt;#REF!,#REF!=#REF!,M927="positive",M928="negative"),1,"")</f>
        <v>#REF!</v>
      </c>
      <c r="T927" s="1" t="e">
        <f aca="false">IF(AND(#REF!=#REF!,K:K="stroke",M:M="positive",S927&lt;&gt;"1"),1,"")</f>
        <v>#REF!</v>
      </c>
      <c r="U927" s="1" t="e">
        <f aca="false">IF((AND(R927&lt;&gt;"",W927&lt;&gt;1,K:K="stroke",M:M="negative",#REF!=#REF!)),IF(W927&lt;&gt;0,"",1),"")</f>
        <v>#REF!</v>
      </c>
      <c r="V927" s="1" t="e">
        <f aca="false">IF(R927="","",(SUM(S927:U927)+W927))</f>
        <v>#REF!</v>
      </c>
      <c r="W927" s="1" t="e">
        <f aca="false">IF(#REF!&lt;&gt;#REF!,COUNTIFS($K$112:$K$1378,"up",#REF!,#REF!),"")</f>
        <v>#REF!</v>
      </c>
      <c r="X927" s="1" t="e">
        <f aca="false">IF(#REF!&lt;&gt;#REF!,COUNTIFS($K$112:$K$1378,"SRS",#REF!,#REF!),"")</f>
        <v>#REF!</v>
      </c>
      <c r="Y927" s="1" t="e">
        <f aca="false">IF(R927&lt;&gt;"",IF(R927=1,"",COUNTIFS($O$112:$O$1378,"&gt;40",#REF!,#REF!)),"")</f>
        <v>#REF!</v>
      </c>
      <c r="Z927" s="31" t="s">
        <v>86</v>
      </c>
      <c r="AA927" s="31"/>
      <c r="AB927" s="31"/>
      <c r="AC927" s="31"/>
    </row>
    <row r="928" customFormat="false" ht="15.75" hidden="false" customHeight="false" outlineLevel="0" collapsed="false">
      <c r="A928" s="31" t="n">
        <f aca="false">I928+(H928*60)+(G928*3600)</f>
        <v>66049</v>
      </c>
      <c r="B928" s="32" t="str">
        <f aca="false">CONCATENATE(D928,E928,F928,G928,H928,I928)</f>
        <v>2018124182049</v>
      </c>
      <c r="C928" s="31" t="str">
        <f aca="false">CONCATENATE(D928,E928,F928)</f>
        <v>2018124</v>
      </c>
      <c r="D928" s="31" t="n">
        <v>2018</v>
      </c>
      <c r="E928" s="31" t="n">
        <v>1</v>
      </c>
      <c r="F928" s="31" t="n">
        <v>24</v>
      </c>
      <c r="G928" s="31" t="n">
        <v>18</v>
      </c>
      <c r="H928" s="31" t="n">
        <v>20</v>
      </c>
      <c r="I928" s="31" t="n">
        <v>49</v>
      </c>
      <c r="J928" s="31" t="n">
        <v>63</v>
      </c>
      <c r="K928" s="31" t="s">
        <v>80</v>
      </c>
      <c r="L928" s="31" t="e">
        <f aca="false">IF(#REF!=#REF!,IF(K928="Stroke",IF(K929="Stroke",IF((J929-J928)&lt;0,1000+J929-J928,J929-J928),""),""),"")</f>
        <v>#REF!</v>
      </c>
      <c r="M928" s="31" t="s">
        <v>62</v>
      </c>
      <c r="N928" s="31" t="s">
        <v>41</v>
      </c>
      <c r="O928" s="31" t="n">
        <v>0</v>
      </c>
      <c r="P928" s="1" t="e">
        <f aca="false">IF(#REF!=#REF!,IF(K928="Stroke",IF(K929="Stroke",IF(#REF!=#REF!,IF(Q928=Q929,IF((J929-J928)&lt;0,1000+J929-J928-O928,J929-J928-O928),""),""),""),""),"")</f>
        <v>#REF!</v>
      </c>
      <c r="Q928" s="31" t="n">
        <v>0</v>
      </c>
      <c r="R928" s="1" t="e">
        <f aca="false">IF(#REF!&lt;&gt;#REF!,COUNTIFS($K$112:$K$1378,$K$112,#REF!,#REF!),"")</f>
        <v>#REF!</v>
      </c>
      <c r="S928" s="1" t="e">
        <f aca="false">IF(AND(#REF!&lt;&gt;#REF!,#REF!=#REF!,M928="positive",M929="negative"),1,"")</f>
        <v>#REF!</v>
      </c>
      <c r="T928" s="1" t="e">
        <f aca="false">IF(AND(#REF!=#REF!,K:K="stroke",M:M="positive",S928&lt;&gt;"1"),1,"")</f>
        <v>#REF!</v>
      </c>
      <c r="U928" s="1" t="e">
        <f aca="false">IF((AND(R928&lt;&gt;"",W928&lt;&gt;1,K:K="stroke",M:M="negative",#REF!=#REF!)),IF(W928&lt;&gt;0,"",1),"")</f>
        <v>#REF!</v>
      </c>
      <c r="V928" s="1" t="e">
        <f aca="false">IF(R928="","",(SUM(S928:U928)+W928))</f>
        <v>#REF!</v>
      </c>
      <c r="W928" s="1" t="e">
        <f aca="false">IF(#REF!&lt;&gt;#REF!,COUNTIFS($K$112:$K$1378,"up",#REF!,#REF!),"")</f>
        <v>#REF!</v>
      </c>
      <c r="X928" s="1" t="e">
        <f aca="false">IF(#REF!&lt;&gt;#REF!,COUNTIFS($K$112:$K$1378,"SRS",#REF!,#REF!),"")</f>
        <v>#REF!</v>
      </c>
      <c r="Y928" s="1" t="e">
        <f aca="false">IF(R928&lt;&gt;"",IF(R928=1,"",COUNTIFS($O$112:$O$1378,"&gt;40",#REF!,#REF!)),"")</f>
        <v>#REF!</v>
      </c>
      <c r="Z928" s="31" t="s">
        <v>97</v>
      </c>
      <c r="AA928" s="31"/>
      <c r="AB928" s="31"/>
      <c r="AC928" s="31"/>
    </row>
    <row r="929" s="5" customFormat="true" ht="15.75" hidden="false" customHeight="false" outlineLevel="0" collapsed="false">
      <c r="A929" s="31" t="n">
        <f aca="false">I929+(H929*60)+(G929*3600)</f>
        <v>66049</v>
      </c>
      <c r="B929" s="32" t="str">
        <f aca="false">CONCATENATE(D929,E929,F929,G929,H929,I929)</f>
        <v>2018124182049</v>
      </c>
      <c r="C929" s="31" t="str">
        <f aca="false">CONCATENATE(D929,E929,F929)</f>
        <v>2018124</v>
      </c>
      <c r="D929" s="31" t="n">
        <v>2018</v>
      </c>
      <c r="E929" s="31" t="n">
        <v>1</v>
      </c>
      <c r="F929" s="31" t="n">
        <v>24</v>
      </c>
      <c r="G929" s="31" t="n">
        <v>18</v>
      </c>
      <c r="H929" s="31" t="n">
        <v>20</v>
      </c>
      <c r="I929" s="31" t="n">
        <v>49</v>
      </c>
      <c r="J929" s="31" t="n">
        <v>147</v>
      </c>
      <c r="K929" s="31" t="s">
        <v>80</v>
      </c>
      <c r="L929" s="31" t="e">
        <f aca="false">IF(#REF!=#REF!,IF(K929="Stroke",IF(K930="Stroke",IF((J930-J929)&lt;0,1000+J930-J929,J930-J929),""),""),"")</f>
        <v>#REF!</v>
      </c>
      <c r="M929" s="31" t="s">
        <v>62</v>
      </c>
      <c r="N929" s="31" t="s">
        <v>41</v>
      </c>
      <c r="O929" s="31" t="n">
        <v>0</v>
      </c>
      <c r="P929" s="1" t="e">
        <f aca="false">IF(#REF!=#REF!,IF(K929="Stroke",IF(K930="Stroke",IF(#REF!=#REF!,IF(Q929=Q930,IF((J930-J929)&lt;0,1000+J930-J929-O929,J930-J929-O929),""),""),""),""),"")</f>
        <v>#REF!</v>
      </c>
      <c r="Q929" s="31" t="n">
        <v>0</v>
      </c>
      <c r="R929" s="1" t="e">
        <f aca="false">IF(#REF!&lt;&gt;#REF!,COUNTIFS($K$112:$K$1378,$K$112,#REF!,#REF!),"")</f>
        <v>#REF!</v>
      </c>
      <c r="S929" s="1" t="e">
        <f aca="false">IF(AND(#REF!&lt;&gt;#REF!,#REF!=#REF!,M929="positive",M930="negative"),1,"")</f>
        <v>#REF!</v>
      </c>
      <c r="T929" s="1" t="e">
        <f aca="false">IF(AND(#REF!=#REF!,K:K="stroke",M:M="positive",S929&lt;&gt;"1"),1,"")</f>
        <v>#REF!</v>
      </c>
      <c r="U929" s="1" t="e">
        <f aca="false">IF((AND(R929&lt;&gt;"",W929&lt;&gt;1,K:K="stroke",M:M="negative",#REF!=#REF!)),IF(W929&lt;&gt;0,"",1),"")</f>
        <v>#REF!</v>
      </c>
      <c r="V929" s="1" t="e">
        <f aca="false">IF(R929="","",(SUM(S929:U929)+W929))</f>
        <v>#REF!</v>
      </c>
      <c r="W929" s="1" t="e">
        <f aca="false">IF(#REF!&lt;&gt;#REF!,COUNTIFS($K$112:$K$1378,"up",#REF!,#REF!),"")</f>
        <v>#REF!</v>
      </c>
      <c r="X929" s="1" t="e">
        <f aca="false">IF(#REF!&lt;&gt;#REF!,COUNTIFS($K$112:$K$1378,"SRS",#REF!,#REF!),"")</f>
        <v>#REF!</v>
      </c>
      <c r="Y929" s="1" t="e">
        <f aca="false">IF(R929&lt;&gt;"",IF(R929=1,"",COUNTIFS($O$112:$O$1378,"&gt;40",#REF!,#REF!)),"")</f>
        <v>#REF!</v>
      </c>
      <c r="Z929" s="31" t="s">
        <v>98</v>
      </c>
      <c r="AA929" s="31"/>
      <c r="AB929" s="31"/>
      <c r="AC929" s="31"/>
      <c r="AD929" s="1"/>
      <c r="AE929" s="1"/>
      <c r="AF929" s="1"/>
      <c r="AG929" s="1"/>
      <c r="AH929" s="1"/>
    </row>
    <row r="930" customFormat="false" ht="15.75" hidden="false" customHeight="false" outlineLevel="0" collapsed="false">
      <c r="A930" s="14" t="n">
        <f aca="false">I930+(H930*60)+(G930*3600)</f>
        <v>66768</v>
      </c>
      <c r="B930" s="22" t="str">
        <f aca="false">CONCATENATE(D930,E930,F930,G930,H930,I930)</f>
        <v>2018124183248</v>
      </c>
      <c r="C930" s="14" t="str">
        <f aca="false">CONCATENATE(D930,E930,F930)</f>
        <v>2018124</v>
      </c>
      <c r="D930" s="14" t="n">
        <v>2018</v>
      </c>
      <c r="E930" s="14" t="n">
        <v>1</v>
      </c>
      <c r="F930" s="14" t="n">
        <v>24</v>
      </c>
      <c r="G930" s="14" t="n">
        <v>18</v>
      </c>
      <c r="H930" s="14" t="n">
        <v>32</v>
      </c>
      <c r="I930" s="14" t="n">
        <v>48</v>
      </c>
      <c r="J930" s="14" t="n">
        <v>856</v>
      </c>
      <c r="K930" s="14" t="s">
        <v>82</v>
      </c>
      <c r="L930" s="14" t="e">
        <f aca="false"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4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4" t="s">
        <v>99</v>
      </c>
      <c r="AA930" s="14"/>
      <c r="AB930" s="14"/>
      <c r="AC930" s="14"/>
      <c r="AD930" s="5"/>
      <c r="AE930" s="5"/>
      <c r="AF930" s="5"/>
      <c r="AG930" s="5"/>
      <c r="AH930" s="5"/>
    </row>
    <row r="931" customFormat="false" ht="15.75" hidden="false" customHeight="false" outlineLevel="0" collapsed="false">
      <c r="A931" s="31" t="n">
        <f aca="false">I931+(H931*60)+(G931*3600)</f>
        <v>66768</v>
      </c>
      <c r="B931" s="32" t="str">
        <f aca="false">CONCATENATE(D931,E931,F931,G931,H931,I931)</f>
        <v>2018124183248</v>
      </c>
      <c r="C931" s="31" t="str">
        <f aca="false">CONCATENATE(D931,E931,F931)</f>
        <v>2018124</v>
      </c>
      <c r="D931" s="31" t="n">
        <v>2018</v>
      </c>
      <c r="E931" s="31" t="n">
        <v>1</v>
      </c>
      <c r="F931" s="31" t="n">
        <v>24</v>
      </c>
      <c r="G931" s="31" t="n">
        <v>18</v>
      </c>
      <c r="H931" s="31" t="n">
        <v>32</v>
      </c>
      <c r="I931" s="31" t="n">
        <v>48</v>
      </c>
      <c r="J931" s="31" t="n">
        <v>943</v>
      </c>
      <c r="K931" s="31" t="s">
        <v>100</v>
      </c>
      <c r="L931" s="31" t="e">
        <f aca="false">IF(#REF!=#REF!,IF(K931="Stroke",IF(K932="Stroke",IF((J932-J931)&lt;0,1000+J932-J931,J932-J931),""),""),"")</f>
        <v>#REF!</v>
      </c>
      <c r="M931" s="31"/>
      <c r="N931" s="31" t="s">
        <v>2</v>
      </c>
      <c r="O931" s="31" t="n">
        <v>0</v>
      </c>
      <c r="P931" s="1" t="e">
        <f aca="false">IF(#REF!=#REF!,IF(K931="Stroke",IF(K932="Stroke",IF(#REF!=#REF!,IF(Q931=Q932,IF((J932-J931)&lt;0,1000+J932-J931-O931,J932-J931-O931),""),""),""),""),"")</f>
        <v>#REF!</v>
      </c>
      <c r="Q931" s="31" t="n">
        <v>0</v>
      </c>
      <c r="R931" s="1" t="e">
        <f aca="false">IF(#REF!&lt;&gt;#REF!,COUNTIFS($K$112:$K$1378,$K$112,#REF!,#REF!),"")</f>
        <v>#REF!</v>
      </c>
      <c r="S931" s="1" t="e">
        <f aca="false">IF(AND(#REF!&lt;&gt;#REF!,#REF!=#REF!,M931="positive",M932="negative"),1,"")</f>
        <v>#REF!</v>
      </c>
      <c r="T931" s="1" t="e">
        <f aca="false">IF(AND(#REF!=#REF!,K:K="stroke",M:M="positive",S931&lt;&gt;"1"),1,"")</f>
        <v>#REF!</v>
      </c>
      <c r="U931" s="1" t="e">
        <f aca="false">IF((AND(R931&lt;&gt;"",W931&lt;&gt;1,K:K="stroke",M:M="negative",#REF!=#REF!)),IF(W931&lt;&gt;0,"",1),"")</f>
        <v>#REF!</v>
      </c>
      <c r="V931" s="1" t="e">
        <f aca="false">IF(R931="","",(SUM(S931:U931)+W931))</f>
        <v>#REF!</v>
      </c>
      <c r="W931" s="1" t="e">
        <f aca="false">IF(#REF!&lt;&gt;#REF!,COUNTIFS($K$112:$K$1378,"up",#REF!,#REF!),"")</f>
        <v>#REF!</v>
      </c>
      <c r="X931" s="1" t="e">
        <f aca="false">IF(#REF!&lt;&gt;#REF!,COUNTIFS($K$112:$K$1378,"SRS",#REF!,#REF!),"")</f>
        <v>#REF!</v>
      </c>
      <c r="Y931" s="1" t="e">
        <f aca="false">IF(R931&lt;&gt;"",IF(R931=1,"",COUNTIFS($O$112:$O$1378,"&gt;40",#REF!,#REF!)),"")</f>
        <v>#REF!</v>
      </c>
      <c r="Z931" s="31" t="s">
        <v>101</v>
      </c>
      <c r="AA931" s="31"/>
      <c r="AB931" s="31"/>
      <c r="AC931" s="31"/>
    </row>
    <row r="932" customFormat="false" ht="15.75" hidden="false" customHeight="false" outlineLevel="0" collapsed="false">
      <c r="A932" s="31" t="n">
        <f aca="false">I932+(H932*60)+(G932*3600)</f>
        <v>66768</v>
      </c>
      <c r="B932" s="32" t="str">
        <f aca="false">CONCATENATE(D932,E932,F932,G932,H932,I932)</f>
        <v>2018124183248</v>
      </c>
      <c r="C932" s="31" t="str">
        <f aca="false">CONCATENATE(D932,E932,F932)</f>
        <v>2018124</v>
      </c>
      <c r="D932" s="31" t="n">
        <v>2018</v>
      </c>
      <c r="E932" s="31" t="n">
        <v>1</v>
      </c>
      <c r="F932" s="31" t="n">
        <v>24</v>
      </c>
      <c r="G932" s="31" t="n">
        <v>18</v>
      </c>
      <c r="H932" s="31" t="n">
        <v>32</v>
      </c>
      <c r="I932" s="31" t="n">
        <v>48</v>
      </c>
      <c r="J932" s="31" t="n">
        <v>994</v>
      </c>
      <c r="K932" s="31" t="s">
        <v>11</v>
      </c>
      <c r="L932" s="31" t="e">
        <f aca="false">IF(#REF!=#REF!,IF(K932="Stroke",IF(K933="Stroke",IF((J933-J932)&lt;0,1000+J933-J932,J933-J932),""),""),"")</f>
        <v>#REF!</v>
      </c>
      <c r="M932" s="31" t="s">
        <v>29</v>
      </c>
      <c r="N932" s="31" t="s">
        <v>2</v>
      </c>
      <c r="O932" s="31" t="n">
        <v>188</v>
      </c>
      <c r="P932" s="1" t="e">
        <f aca="false">IF(#REF!=#REF!,IF(K932="Stroke",IF(K933="Stroke",IF(#REF!=#REF!,IF(Q932=Q933,IF((J933-J932)&lt;0,1000+J933-J932-O932,J933-J932-O932),""),""),""),""),"")</f>
        <v>#REF!</v>
      </c>
      <c r="Q932" s="31" t="n">
        <v>1</v>
      </c>
      <c r="R932" s="1" t="e">
        <f aca="false">IF(#REF!&lt;&gt;#REF!,COUNTIFS($K$112:$K$1378,$K$112,#REF!,#REF!),"")</f>
        <v>#REF!</v>
      </c>
      <c r="S932" s="1" t="e">
        <f aca="false">IF(AND(#REF!&lt;&gt;#REF!,#REF!=#REF!,M932="positive",M933="negative"),1,"")</f>
        <v>#REF!</v>
      </c>
      <c r="T932" s="1" t="e">
        <f aca="false">IF(AND(#REF!=#REF!,K:K="stroke",M:M="positive",S932&lt;&gt;"1"),1,"")</f>
        <v>#REF!</v>
      </c>
      <c r="U932" s="1" t="e">
        <f aca="false">IF((AND(R932&lt;&gt;"",W932&lt;&gt;1,K:K="stroke",M:M="negative",#REF!=#REF!)),IF(W932&lt;&gt;0,"",1),"")</f>
        <v>#REF!</v>
      </c>
      <c r="V932" s="1" t="e">
        <f aca="false">IF(R932="","",(SUM(S932:U932)+W932))</f>
        <v>#REF!</v>
      </c>
      <c r="W932" s="1" t="e">
        <f aca="false">IF(#REF!&lt;&gt;#REF!,COUNTIFS($K$112:$K$1378,"up",#REF!,#REF!),"")</f>
        <v>#REF!</v>
      </c>
      <c r="X932" s="1" t="e">
        <f aca="false">IF(#REF!&lt;&gt;#REF!,COUNTIFS($K$112:$K$1378,"SRS",#REF!,#REF!),"")</f>
        <v>#REF!</v>
      </c>
      <c r="Y932" s="1" t="e">
        <f aca="false">IF(R932&lt;&gt;"",IF(R932=1,"",COUNTIFS($O$112:$O$1378,"&gt;40",#REF!,#REF!)),"")</f>
        <v>#REF!</v>
      </c>
      <c r="Z932" s="31" t="s">
        <v>102</v>
      </c>
      <c r="AA932" s="31"/>
      <c r="AB932" s="31"/>
      <c r="AC932" s="31"/>
    </row>
    <row r="933" customFormat="false" ht="15.75" hidden="false" customHeight="false" outlineLevel="0" collapsed="false">
      <c r="A933" s="31" t="n">
        <f aca="false">I933+(H933*60)+(G933*3600)</f>
        <v>66769</v>
      </c>
      <c r="B933" s="32" t="str">
        <f aca="false">CONCATENATE(D933,E933,F933,G933,H933,I933)</f>
        <v>2018124183249</v>
      </c>
      <c r="C933" s="31" t="str">
        <f aca="false">CONCATENATE(D933,E933,F933)</f>
        <v>2018124</v>
      </c>
      <c r="D933" s="31" t="n">
        <v>2018</v>
      </c>
      <c r="E933" s="31" t="n">
        <v>1</v>
      </c>
      <c r="F933" s="31" t="n">
        <v>24</v>
      </c>
      <c r="G933" s="31" t="n">
        <v>18</v>
      </c>
      <c r="H933" s="31" t="n">
        <v>32</v>
      </c>
      <c r="I933" s="31" t="n">
        <v>49</v>
      </c>
      <c r="J933" s="31" t="n">
        <v>76</v>
      </c>
      <c r="K933" s="31" t="s">
        <v>80</v>
      </c>
      <c r="L933" s="31" t="e">
        <f aca="false">IF(#REF!=#REF!,IF(K933="Stroke",IF(K934="Stroke",IF((J934-J933)&lt;0,1000+J934-J933,J934-J933),""),""),"")</f>
        <v>#REF!</v>
      </c>
      <c r="M933" s="31"/>
      <c r="N933" s="31" t="s">
        <v>2</v>
      </c>
      <c r="O933" s="31" t="n">
        <v>0</v>
      </c>
      <c r="P933" s="1" t="e">
        <f aca="false">IF(#REF!=#REF!,IF(K933="Stroke",IF(K934="Stroke",IF(#REF!=#REF!,IF(Q933=Q934,IF((J934-J933)&lt;0,1000+J934-J933-O933,J934-J933-O933),""),""),""),""),"")</f>
        <v>#REF!</v>
      </c>
      <c r="Q933" s="31" t="n">
        <v>0</v>
      </c>
      <c r="R933" s="1" t="e">
        <f aca="false">IF(#REF!&lt;&gt;#REF!,COUNTIFS($K$112:$K$1378,$K$112,#REF!,#REF!),"")</f>
        <v>#REF!</v>
      </c>
      <c r="S933" s="1" t="e">
        <f aca="false">IF(AND(#REF!&lt;&gt;#REF!,#REF!=#REF!,M933="positive",M934="negative"),1,"")</f>
        <v>#REF!</v>
      </c>
      <c r="T933" s="1" t="e">
        <f aca="false">IF(AND(#REF!=#REF!,K:K="stroke",M:M="positive",S933&lt;&gt;"1"),1,"")</f>
        <v>#REF!</v>
      </c>
      <c r="U933" s="1" t="e">
        <f aca="false">IF((AND(R933&lt;&gt;"",W933&lt;&gt;1,K:K="stroke",M:M="negative",#REF!=#REF!)),IF(W933&lt;&gt;0,"",1),"")</f>
        <v>#REF!</v>
      </c>
      <c r="V933" s="1" t="e">
        <f aca="false">IF(R933="","",(SUM(S933:U933)+W933))</f>
        <v>#REF!</v>
      </c>
      <c r="W933" s="1" t="e">
        <f aca="false">IF(#REF!&lt;&gt;#REF!,COUNTIFS($K$112:$K$1378,"up",#REF!,#REF!),"")</f>
        <v>#REF!</v>
      </c>
      <c r="X933" s="1" t="e">
        <f aca="false">IF(#REF!&lt;&gt;#REF!,COUNTIFS($K$112:$K$1378,"SRS",#REF!,#REF!),"")</f>
        <v>#REF!</v>
      </c>
      <c r="Y933" s="1" t="e">
        <f aca="false">IF(R933&lt;&gt;"",IF(R933=1,"",COUNTIFS($O$112:$O$1378,"&gt;40",#REF!,#REF!)),"")</f>
        <v>#REF!</v>
      </c>
      <c r="Z933" s="31" t="s">
        <v>103</v>
      </c>
      <c r="AA933" s="31"/>
      <c r="AB933" s="31"/>
      <c r="AC933" s="31"/>
    </row>
    <row r="934" customFormat="false" ht="15.75" hidden="false" customHeight="false" outlineLevel="0" collapsed="false">
      <c r="A934" s="31" t="n">
        <f aca="false">I934+(H934*60)+(G934*3600)</f>
        <v>66769</v>
      </c>
      <c r="B934" s="32" t="str">
        <f aca="false">CONCATENATE(D934,E934,F934,G934,H934,I934)</f>
        <v>2018124183249</v>
      </c>
      <c r="C934" s="31" t="str">
        <f aca="false">CONCATENATE(D934,E934,F934)</f>
        <v>2018124</v>
      </c>
      <c r="D934" s="31" t="n">
        <v>2018</v>
      </c>
      <c r="E934" s="31" t="n">
        <v>1</v>
      </c>
      <c r="F934" s="31" t="n">
        <v>24</v>
      </c>
      <c r="G934" s="31" t="n">
        <v>18</v>
      </c>
      <c r="H934" s="31" t="n">
        <v>32</v>
      </c>
      <c r="I934" s="31" t="n">
        <v>49</v>
      </c>
      <c r="J934" s="31" t="n">
        <v>108</v>
      </c>
      <c r="K934" s="31" t="s">
        <v>80</v>
      </c>
      <c r="L934" s="31" t="e">
        <f aca="false">IF(#REF!=#REF!,IF(K934="Stroke",IF(K935="Stroke",IF((J935-J934)&lt;0,1000+J935-J934,J935-J934),""),""),"")</f>
        <v>#REF!</v>
      </c>
      <c r="M934" s="31"/>
      <c r="N934" s="31" t="s">
        <v>2</v>
      </c>
      <c r="O934" s="31" t="n">
        <v>0</v>
      </c>
      <c r="P934" s="1" t="e">
        <f aca="false">IF(#REF!=#REF!,IF(K934="Stroke",IF(K935="Stroke",IF(#REF!=#REF!,IF(Q934=Q935,IF((J935-J934)&lt;0,1000+J935-J934-O934,J935-J934-O934),""),""),""),""),"")</f>
        <v>#REF!</v>
      </c>
      <c r="Q934" s="31" t="n">
        <v>0</v>
      </c>
      <c r="R934" s="1" t="e">
        <f aca="false">IF(#REF!&lt;&gt;#REF!,COUNTIFS($K$112:$K$1378,$K$112,#REF!,#REF!),"")</f>
        <v>#REF!</v>
      </c>
      <c r="S934" s="1" t="e">
        <f aca="false">IF(AND(#REF!&lt;&gt;#REF!,#REF!=#REF!,M934="positive",M935="negative"),1,"")</f>
        <v>#REF!</v>
      </c>
      <c r="T934" s="1" t="e">
        <f aca="false">IF(AND(#REF!=#REF!,K:K="stroke",M:M="positive",S934&lt;&gt;"1"),1,"")</f>
        <v>#REF!</v>
      </c>
      <c r="U934" s="1" t="e">
        <f aca="false">IF((AND(R934&lt;&gt;"",W934&lt;&gt;1,K:K="stroke",M:M="negative",#REF!=#REF!)),IF(W934&lt;&gt;0,"",1),"")</f>
        <v>#REF!</v>
      </c>
      <c r="V934" s="1" t="e">
        <f aca="false">IF(R934="","",(SUM(S934:U934)+W934))</f>
        <v>#REF!</v>
      </c>
      <c r="W934" s="1" t="e">
        <f aca="false">IF(#REF!&lt;&gt;#REF!,COUNTIFS($K$112:$K$1378,"up",#REF!,#REF!),"")</f>
        <v>#REF!</v>
      </c>
      <c r="X934" s="1" t="e">
        <f aca="false">IF(#REF!&lt;&gt;#REF!,COUNTIFS($K$112:$K$1378,"SRS",#REF!,#REF!),"")</f>
        <v>#REF!</v>
      </c>
      <c r="Y934" s="1" t="e">
        <f aca="false">IF(R934&lt;&gt;"",IF(R934=1,"",COUNTIFS($O$112:$O$1378,"&gt;40",#REF!,#REF!)),"")</f>
        <v>#REF!</v>
      </c>
      <c r="Z934" s="31" t="s">
        <v>104</v>
      </c>
      <c r="AA934" s="31"/>
      <c r="AB934" s="31"/>
      <c r="AC934" s="31"/>
    </row>
    <row r="935" customFormat="false" ht="15.75" hidden="false" customHeight="false" outlineLevel="0" collapsed="false">
      <c r="A935" s="31" t="n">
        <f aca="false">I935+(H935*60)+(G935*3600)</f>
        <v>66769</v>
      </c>
      <c r="B935" s="32" t="str">
        <f aca="false">CONCATENATE(D935,E935,F935,G935,H935,I935)</f>
        <v>2018124183249</v>
      </c>
      <c r="C935" s="31" t="str">
        <f aca="false">CONCATENATE(D935,E935,F935)</f>
        <v>2018124</v>
      </c>
      <c r="D935" s="31" t="n">
        <v>2018</v>
      </c>
      <c r="E935" s="31" t="n">
        <v>1</v>
      </c>
      <c r="F935" s="31" t="n">
        <v>24</v>
      </c>
      <c r="G935" s="31" t="n">
        <v>18</v>
      </c>
      <c r="H935" s="31" t="n">
        <v>32</v>
      </c>
      <c r="I935" s="31" t="n">
        <v>49</v>
      </c>
      <c r="J935" s="31" t="n">
        <v>125</v>
      </c>
      <c r="K935" s="31" t="s">
        <v>80</v>
      </c>
      <c r="L935" s="31" t="e">
        <f aca="false">IF(#REF!=#REF!,IF(K935="Stroke",IF(K936="Stroke",IF((J936-J935)&lt;0,1000+J936-J935,J936-J935),""),""),"")</f>
        <v>#REF!</v>
      </c>
      <c r="M935" s="31"/>
      <c r="N935" s="31" t="s">
        <v>2</v>
      </c>
      <c r="O935" s="31" t="n">
        <v>0</v>
      </c>
      <c r="P935" s="1" t="e">
        <f aca="false">IF(#REF!=#REF!,IF(K935="Stroke",IF(K936="Stroke",IF(#REF!=#REF!,IF(Q935=Q936,IF((J936-J935)&lt;0,1000+J936-J935-O935,J936-J935-O935),""),""),""),""),"")</f>
        <v>#REF!</v>
      </c>
      <c r="Q935" s="31" t="n">
        <v>0</v>
      </c>
      <c r="R935" s="1" t="e">
        <f aca="false">IF(#REF!&lt;&gt;#REF!,COUNTIFS($K$112:$K$1378,$K$112,#REF!,#REF!),"")</f>
        <v>#REF!</v>
      </c>
      <c r="S935" s="1" t="e">
        <f aca="false">IF(AND(#REF!&lt;&gt;#REF!,#REF!=#REF!,M935="positive",M936="negative"),1,"")</f>
        <v>#REF!</v>
      </c>
      <c r="T935" s="1" t="e">
        <f aca="false">IF(AND(#REF!=#REF!,K:K="stroke",M:M="positive",S935&lt;&gt;"1"),1,"")</f>
        <v>#REF!</v>
      </c>
      <c r="U935" s="1" t="e">
        <f aca="false">IF((AND(R935&lt;&gt;"",W935&lt;&gt;1,K:K="stroke",M:M="negative",#REF!=#REF!)),IF(W935&lt;&gt;0,"",1),"")</f>
        <v>#REF!</v>
      </c>
      <c r="V935" s="1" t="e">
        <f aca="false">IF(R935="","",(SUM(S935:U935)+W935))</f>
        <v>#REF!</v>
      </c>
      <c r="W935" s="1" t="e">
        <f aca="false">IF(#REF!&lt;&gt;#REF!,COUNTIFS($K$112:$K$1378,"up",#REF!,#REF!),"")</f>
        <v>#REF!</v>
      </c>
      <c r="X935" s="1" t="e">
        <f aca="false">IF(#REF!&lt;&gt;#REF!,COUNTIFS($K$112:$K$1378,"SRS",#REF!,#REF!),"")</f>
        <v>#REF!</v>
      </c>
      <c r="Y935" s="1" t="e">
        <f aca="false">IF(R935&lt;&gt;"",IF(R935=1,"",COUNTIFS($O$112:$O$1378,"&gt;40",#REF!,#REF!)),"")</f>
        <v>#REF!</v>
      </c>
      <c r="Z935" s="31" t="s">
        <v>105</v>
      </c>
      <c r="AA935" s="31"/>
      <c r="AB935" s="31"/>
      <c r="AC935" s="31"/>
    </row>
    <row r="936" customFormat="false" ht="15.75" hidden="false" customHeight="false" outlineLevel="0" collapsed="false">
      <c r="A936" s="31" t="n">
        <f aca="false">I936+(H936*60)+(G936*3600)</f>
        <v>66769</v>
      </c>
      <c r="B936" s="32" t="str">
        <f aca="false">CONCATENATE(D936,E936,F936,G936,H936,I936)</f>
        <v>2018124183249</v>
      </c>
      <c r="C936" s="31" t="str">
        <f aca="false">CONCATENATE(D936,E936,F936)</f>
        <v>2018124</v>
      </c>
      <c r="D936" s="31" t="n">
        <v>2018</v>
      </c>
      <c r="E936" s="31" t="n">
        <v>1</v>
      </c>
      <c r="F936" s="31" t="n">
        <v>24</v>
      </c>
      <c r="G936" s="31" t="n">
        <v>18</v>
      </c>
      <c r="H936" s="31" t="n">
        <v>32</v>
      </c>
      <c r="I936" s="31" t="n">
        <v>49</v>
      </c>
      <c r="J936" s="31" t="n">
        <v>146</v>
      </c>
      <c r="K936" s="31" t="s">
        <v>80</v>
      </c>
      <c r="L936" s="31" t="e">
        <f aca="false">IF(#REF!=#REF!,IF(K936="Stroke",IF(K937="Stroke",IF((J937-J936)&lt;0,1000+J937-J936,J937-J936),""),""),"")</f>
        <v>#REF!</v>
      </c>
      <c r="M936" s="31"/>
      <c r="N936" s="31" t="s">
        <v>2</v>
      </c>
      <c r="O936" s="31" t="n">
        <v>0</v>
      </c>
      <c r="P936" s="1" t="e">
        <f aca="false">IF(#REF!=#REF!,IF(K936="Stroke",IF(K937="Stroke",IF(#REF!=#REF!,IF(Q936=Q937,IF((J937-J936)&lt;0,1000+J937-J936-O936,J937-J936-O936),""),""),""),""),"")</f>
        <v>#REF!</v>
      </c>
      <c r="Q936" s="31" t="n">
        <v>0</v>
      </c>
      <c r="R936" s="1" t="e">
        <f aca="false">IF(#REF!&lt;&gt;#REF!,COUNTIFS($K$112:$K$1378,$K$112,#REF!,#REF!),"")</f>
        <v>#REF!</v>
      </c>
      <c r="S936" s="1" t="e">
        <f aca="false">IF(AND(#REF!&lt;&gt;#REF!,#REF!=#REF!,M936="positive",M937="negative"),1,"")</f>
        <v>#REF!</v>
      </c>
      <c r="T936" s="1" t="e">
        <f aca="false">IF(AND(#REF!=#REF!,K:K="stroke",M:M="positive",S936&lt;&gt;"1"),1,"")</f>
        <v>#REF!</v>
      </c>
      <c r="U936" s="1" t="e">
        <f aca="false">IF((AND(R936&lt;&gt;"",W936&lt;&gt;1,K:K="stroke",M:M="negative",#REF!=#REF!)),IF(W936&lt;&gt;0,"",1),"")</f>
        <v>#REF!</v>
      </c>
      <c r="V936" s="1" t="e">
        <f aca="false">IF(R936="","",(SUM(S936:U936)+W936))</f>
        <v>#REF!</v>
      </c>
      <c r="W936" s="1" t="e">
        <f aca="false">IF(#REF!&lt;&gt;#REF!,COUNTIFS($K$112:$K$1378,"up",#REF!,#REF!),"")</f>
        <v>#REF!</v>
      </c>
      <c r="X936" s="1" t="e">
        <f aca="false">IF(#REF!&lt;&gt;#REF!,COUNTIFS($K$112:$K$1378,"SRS",#REF!,#REF!),"")</f>
        <v>#REF!</v>
      </c>
      <c r="Y936" s="1" t="e">
        <f aca="false">IF(R936&lt;&gt;"",IF(R936=1,"",COUNTIFS($O$112:$O$1378,"&gt;40",#REF!,#REF!)),"")</f>
        <v>#REF!</v>
      </c>
      <c r="Z936" s="31" t="s">
        <v>106</v>
      </c>
      <c r="AA936" s="31"/>
      <c r="AB936" s="31"/>
      <c r="AC936" s="31"/>
    </row>
    <row r="937" customFormat="false" ht="15.75" hidden="false" customHeight="false" outlineLevel="0" collapsed="false">
      <c r="A937" s="31" t="n">
        <f aca="false">I937+(H937*60)+(G937*3600)</f>
        <v>66769</v>
      </c>
      <c r="B937" s="32" t="str">
        <f aca="false">CONCATENATE(D937,E937,F937,G937,H937,I937)</f>
        <v>2018124183249</v>
      </c>
      <c r="C937" s="31" t="str">
        <f aca="false">CONCATENATE(D937,E937,F937)</f>
        <v>2018124</v>
      </c>
      <c r="D937" s="31" t="n">
        <v>2018</v>
      </c>
      <c r="E937" s="31" t="n">
        <v>1</v>
      </c>
      <c r="F937" s="31" t="n">
        <v>24</v>
      </c>
      <c r="G937" s="31" t="n">
        <v>18</v>
      </c>
      <c r="H937" s="31" t="n">
        <v>32</v>
      </c>
      <c r="I937" s="31" t="n">
        <v>49</v>
      </c>
      <c r="J937" s="31" t="n">
        <v>193</v>
      </c>
      <c r="K937" s="31" t="s">
        <v>80</v>
      </c>
      <c r="L937" s="31" t="e">
        <f aca="false">IF(#REF!=#REF!,IF(K937="Stroke",IF(K938="Stroke",IF((J938-J937)&lt;0,1000+J938-J937,J938-J937),""),""),"")</f>
        <v>#REF!</v>
      </c>
      <c r="M937" s="31"/>
      <c r="N937" s="31" t="s">
        <v>2</v>
      </c>
      <c r="O937" s="31" t="n">
        <v>0</v>
      </c>
      <c r="P937" s="1" t="e">
        <f aca="false">IF(#REF!=#REF!,IF(K937="Stroke",IF(K938="Stroke",IF(#REF!=#REF!,IF(Q937=Q938,IF((J938-J937)&lt;0,1000+J938-J937-O937,J938-J937-O937),""),""),""),""),"")</f>
        <v>#REF!</v>
      </c>
      <c r="Q937" s="31" t="n">
        <v>0</v>
      </c>
      <c r="R937" s="1" t="e">
        <f aca="false">IF(#REF!&lt;&gt;#REF!,COUNTIFS($K$112:$K$1378,$K$112,#REF!,#REF!),"")</f>
        <v>#REF!</v>
      </c>
      <c r="S937" s="1" t="e">
        <f aca="false">IF(AND(#REF!&lt;&gt;#REF!,#REF!=#REF!,M937="positive",M938="negative"),1,"")</f>
        <v>#REF!</v>
      </c>
      <c r="T937" s="1" t="e">
        <f aca="false">IF(AND(#REF!=#REF!,K:K="stroke",M:M="positive",S937&lt;&gt;"1"),1,"")</f>
        <v>#REF!</v>
      </c>
      <c r="U937" s="1" t="e">
        <f aca="false">IF((AND(R937&lt;&gt;"",W937&lt;&gt;1,K:K="stroke",M:M="negative",#REF!=#REF!)),IF(W937&lt;&gt;0,"",1),"")</f>
        <v>#REF!</v>
      </c>
      <c r="V937" s="1" t="e">
        <f aca="false">IF(R937="","",(SUM(S937:U937)+W937))</f>
        <v>#REF!</v>
      </c>
      <c r="W937" s="1" t="e">
        <f aca="false">IF(#REF!&lt;&gt;#REF!,COUNTIFS($K$112:$K$1378,"up",#REF!,#REF!),"")</f>
        <v>#REF!</v>
      </c>
      <c r="X937" s="1" t="e">
        <f aca="false">IF(#REF!&lt;&gt;#REF!,COUNTIFS($K$112:$K$1378,"SRS",#REF!,#REF!),"")</f>
        <v>#REF!</v>
      </c>
      <c r="Y937" s="1" t="e">
        <f aca="false">IF(R937&lt;&gt;"",IF(R937=1,"",COUNTIFS($O$112:$O$1378,"&gt;40",#REF!,#REF!)),"")</f>
        <v>#REF!</v>
      </c>
      <c r="Z937" s="31" t="s">
        <v>107</v>
      </c>
      <c r="AA937" s="31"/>
      <c r="AB937" s="31"/>
      <c r="AC937" s="31"/>
    </row>
    <row r="938" customFormat="false" ht="15.75" hidden="false" customHeight="false" outlineLevel="0" collapsed="false">
      <c r="A938" s="31" t="n">
        <f aca="false">I938+(H938*60)+(G938*3600)</f>
        <v>66769</v>
      </c>
      <c r="B938" s="32" t="str">
        <f aca="false">CONCATENATE(D938,E938,F938,G938,H938,I938)</f>
        <v>2018124183249</v>
      </c>
      <c r="C938" s="31" t="str">
        <f aca="false">CONCATENATE(D938,E938,F938)</f>
        <v>2018124</v>
      </c>
      <c r="D938" s="31" t="n">
        <v>2018</v>
      </c>
      <c r="E938" s="31" t="n">
        <v>1</v>
      </c>
      <c r="F938" s="31" t="n">
        <v>24</v>
      </c>
      <c r="G938" s="31" t="n">
        <v>18</v>
      </c>
      <c r="H938" s="31" t="n">
        <v>32</v>
      </c>
      <c r="I938" s="31" t="n">
        <v>49</v>
      </c>
      <c r="J938" s="31" t="n">
        <v>216</v>
      </c>
      <c r="K938" s="31" t="s">
        <v>80</v>
      </c>
      <c r="L938" s="31" t="e">
        <f aca="false">IF(#REF!=#REF!,IF(K938="Stroke",IF(K939="Stroke",IF((J939-J938)&lt;0,1000+J939-J938,J939-J938),""),""),"")</f>
        <v>#REF!</v>
      </c>
      <c r="M938" s="31"/>
      <c r="N938" s="31" t="s">
        <v>2</v>
      </c>
      <c r="O938" s="31"/>
      <c r="P938" s="1" t="e">
        <f aca="false">IF(#REF!=#REF!,IF(K938="Stroke",IF(K939="Stroke",IF(#REF!=#REF!,IF(Q938=Q939,IF((J939-J938)&lt;0,1000+J939-J938-O938,J939-J938-O938),""),""),""),""),"")</f>
        <v>#REF!</v>
      </c>
      <c r="Q938" s="31"/>
      <c r="R938" s="1" t="e">
        <f aca="false">IF(#REF!&lt;&gt;#REF!,COUNTIFS($K$112:$K$1378,$K$112,#REF!,#REF!),"")</f>
        <v>#REF!</v>
      </c>
      <c r="S938" s="1" t="e">
        <f aca="false">IF(AND(#REF!&lt;&gt;#REF!,#REF!=#REF!,M938="positive",M939="negative"),1,"")</f>
        <v>#REF!</v>
      </c>
      <c r="T938" s="1" t="e">
        <f aca="false">IF(AND(#REF!=#REF!,K:K="stroke",M:M="positive",S938&lt;&gt;"1"),1,"")</f>
        <v>#REF!</v>
      </c>
      <c r="U938" s="1" t="e">
        <f aca="false">IF((AND(R938&lt;&gt;"",W938&lt;&gt;1,K:K="stroke",M:M="negative",#REF!=#REF!)),IF(W938&lt;&gt;0,"",1),"")</f>
        <v>#REF!</v>
      </c>
      <c r="V938" s="1" t="e">
        <f aca="false">IF(R938="","",(SUM(S938:U938)+W938))</f>
        <v>#REF!</v>
      </c>
      <c r="W938" s="1" t="e">
        <f aca="false">IF(#REF!&lt;&gt;#REF!,COUNTIFS($K$112:$K$1378,"up",#REF!,#REF!),"")</f>
        <v>#REF!</v>
      </c>
      <c r="X938" s="1" t="e">
        <f aca="false">IF(#REF!&lt;&gt;#REF!,COUNTIFS($K$112:$K$1378,"SRS",#REF!,#REF!),"")</f>
        <v>#REF!</v>
      </c>
      <c r="Y938" s="1" t="e">
        <f aca="false">IF(R938&lt;&gt;"",IF(R938=1,"",COUNTIFS($O$112:$O$1378,"&gt;40",#REF!,#REF!)),"")</f>
        <v>#REF!</v>
      </c>
      <c r="Z938" s="31" t="s">
        <v>107</v>
      </c>
      <c r="AA938" s="31"/>
      <c r="AB938" s="31"/>
      <c r="AC938" s="31"/>
    </row>
    <row r="939" s="5" customFormat="true" ht="15.75" hidden="false" customHeight="false" outlineLevel="0" collapsed="false">
      <c r="A939" s="31" t="n">
        <f aca="false">I939+(H939*60)+(G939*3600)</f>
        <v>66769</v>
      </c>
      <c r="B939" s="32" t="str">
        <f aca="false">CONCATENATE(D939,E939,F939,G939,H939,I939)</f>
        <v>2018124183249</v>
      </c>
      <c r="C939" s="31" t="str">
        <f aca="false">CONCATENATE(D939,E939,F939)</f>
        <v>2018124</v>
      </c>
      <c r="D939" s="31" t="n">
        <v>2018</v>
      </c>
      <c r="E939" s="31" t="n">
        <v>1</v>
      </c>
      <c r="F939" s="31" t="n">
        <v>24</v>
      </c>
      <c r="G939" s="31" t="n">
        <v>18</v>
      </c>
      <c r="H939" s="31" t="n">
        <v>32</v>
      </c>
      <c r="I939" s="31" t="n">
        <v>49</v>
      </c>
      <c r="J939" s="31" t="n">
        <v>270</v>
      </c>
      <c r="K939" s="31" t="s">
        <v>80</v>
      </c>
      <c r="L939" s="31" t="e">
        <f aca="false">IF(#REF!=#REF!,IF(K939="Stroke",IF(K940="Stroke",IF((J940-J939)&lt;0,1000+J940-J939,J940-J939),""),""),"")</f>
        <v>#REF!</v>
      </c>
      <c r="M939" s="31"/>
      <c r="N939" s="31" t="s">
        <v>2</v>
      </c>
      <c r="O939" s="31"/>
      <c r="P939" s="1" t="e">
        <f aca="false">IF(#REF!=#REF!,IF(K939="Stroke",IF(K940="Stroke",IF(#REF!=#REF!,IF(Q939=Q940,IF((J940-J939)&lt;0,1000+J940-J939-O939,J940-J939-O939),""),""),""),""),"")</f>
        <v>#REF!</v>
      </c>
      <c r="Q939" s="31"/>
      <c r="R939" s="1" t="e">
        <f aca="false">IF(#REF!&lt;&gt;#REF!,COUNTIFS($K$112:$K$1378,$K$112,#REF!,#REF!),"")</f>
        <v>#REF!</v>
      </c>
      <c r="S939" s="1" t="e">
        <f aca="false">IF(AND(#REF!&lt;&gt;#REF!,#REF!=#REF!,M939="positive",M940="negative"),1,"")</f>
        <v>#REF!</v>
      </c>
      <c r="T939" s="1" t="e">
        <f aca="false">IF(AND(#REF!=#REF!,K:K="stroke",M:M="positive",S939&lt;&gt;"1"),1,"")</f>
        <v>#REF!</v>
      </c>
      <c r="U939" s="1" t="e">
        <f aca="false">IF((AND(R939&lt;&gt;"",W939&lt;&gt;1,K:K="stroke",M:M="negative",#REF!=#REF!)),IF(W939&lt;&gt;0,"",1),"")</f>
        <v>#REF!</v>
      </c>
      <c r="V939" s="1" t="e">
        <f aca="false">IF(R939="","",(SUM(S939:U939)+W939))</f>
        <v>#REF!</v>
      </c>
      <c r="W939" s="1" t="e">
        <f aca="false">IF(#REF!&lt;&gt;#REF!,COUNTIFS($K$112:$K$1378,"up",#REF!,#REF!),"")</f>
        <v>#REF!</v>
      </c>
      <c r="X939" s="1" t="e">
        <f aca="false">IF(#REF!&lt;&gt;#REF!,COUNTIFS($K$112:$K$1378,"SRS",#REF!,#REF!),"")</f>
        <v>#REF!</v>
      </c>
      <c r="Y939" s="1" t="e">
        <f aca="false">IF(R939&lt;&gt;"",IF(R939=1,"",COUNTIFS($O$112:$O$1378,"&gt;40",#REF!,#REF!)),"")</f>
        <v>#REF!</v>
      </c>
      <c r="Z939" s="31" t="s">
        <v>108</v>
      </c>
      <c r="AA939" s="31"/>
      <c r="AB939" s="31"/>
      <c r="AC939" s="31"/>
      <c r="AD939" s="1"/>
      <c r="AE939" s="1"/>
      <c r="AF939" s="1"/>
      <c r="AG939" s="1"/>
      <c r="AH939" s="1"/>
    </row>
    <row r="940" customFormat="false" ht="15.75" hidden="false" customHeight="false" outlineLevel="0" collapsed="false">
      <c r="A940" s="14" t="n">
        <f aca="false">I940+(H940*60)+(G940*3600)</f>
        <v>65663</v>
      </c>
      <c r="B940" s="22" t="str">
        <f aca="false">CONCATENATE(D940,E940,F940,G940,H940,I940)</f>
        <v>201823181423</v>
      </c>
      <c r="C940" s="14" t="str">
        <f aca="false">CONCATENATE(D940,E940,F940)</f>
        <v>201823</v>
      </c>
      <c r="D940" s="14" t="n">
        <v>2018</v>
      </c>
      <c r="E940" s="14" t="n">
        <v>2</v>
      </c>
      <c r="F940" s="14" t="n">
        <v>3</v>
      </c>
      <c r="G940" s="14" t="n">
        <v>18</v>
      </c>
      <c r="H940" s="14" t="n">
        <v>14</v>
      </c>
      <c r="I940" s="14" t="n">
        <v>23</v>
      </c>
      <c r="J940" s="14" t="n">
        <v>286</v>
      </c>
      <c r="K940" s="14" t="s">
        <v>11</v>
      </c>
      <c r="L940" s="14" t="e">
        <f aca="false"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4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customFormat="false" ht="15.75" hidden="false" customHeight="false" outlineLevel="0" collapsed="false">
      <c r="A941" s="31" t="n">
        <f aca="false">I941+(H941*60)+(G941*3600)</f>
        <v>65663</v>
      </c>
      <c r="B941" s="32" t="str">
        <f aca="false">CONCATENATE(D941,E941,F941,G941,H941,I941)</f>
        <v>201823181423</v>
      </c>
      <c r="C941" s="31" t="str">
        <f aca="false">CONCATENATE(D941,E941,F941)</f>
        <v>201823</v>
      </c>
      <c r="D941" s="31" t="n">
        <v>2018</v>
      </c>
      <c r="E941" s="31" t="n">
        <v>2</v>
      </c>
      <c r="F941" s="31" t="n">
        <v>3</v>
      </c>
      <c r="G941" s="31" t="n">
        <v>18</v>
      </c>
      <c r="H941" s="31" t="n">
        <v>14</v>
      </c>
      <c r="I941" s="31" t="n">
        <v>23</v>
      </c>
      <c r="J941" s="31" t="n">
        <v>308</v>
      </c>
      <c r="K941" s="31" t="s">
        <v>109</v>
      </c>
      <c r="L941" s="31" t="e">
        <f aca="false">IF(#REF!=#REF!,IF(K941="Stroke",IF(K942="Stroke",IF((J942-J941)&lt;0,1000+J942-J941,J942-J941),""),""),"")</f>
        <v>#REF!</v>
      </c>
      <c r="M941" s="31"/>
      <c r="N941" s="31" t="s">
        <v>2</v>
      </c>
      <c r="O941" s="31" t="n">
        <v>0</v>
      </c>
      <c r="P941" s="1" t="e">
        <f aca="false">IF(#REF!=#REF!,IF(K941="Stroke",IF(K942="Stroke",IF(#REF!=#REF!,IF(Q941=Q942,IF((J942-J941)&lt;0,1000+J942-J941-O941,J942-J941-O941),""),""),""),""),"")</f>
        <v>#REF!</v>
      </c>
      <c r="Q941" s="31" t="n">
        <v>0</v>
      </c>
      <c r="R941" s="1" t="e">
        <f aca="false">IF(#REF!&lt;&gt;#REF!,COUNTIFS($K$112:$K$1378,$K$112,#REF!,#REF!),"")</f>
        <v>#REF!</v>
      </c>
      <c r="S941" s="1" t="e">
        <f aca="false">IF(AND(#REF!&lt;&gt;#REF!,#REF!=#REF!,M941="positive",M942="negative"),1,"")</f>
        <v>#REF!</v>
      </c>
      <c r="T941" s="1" t="e">
        <f aca="false">IF(AND(#REF!=#REF!,K:K="stroke",M:M="positive",S941&lt;&gt;"1"),1,"")</f>
        <v>#REF!</v>
      </c>
      <c r="U941" s="1" t="e">
        <f aca="false">IF((AND(R941&lt;&gt;"",W941&lt;&gt;1,K:K="stroke",M:M="negative",#REF!=#REF!)),IF(W941&lt;&gt;0,"",1),"")</f>
        <v>#REF!</v>
      </c>
      <c r="V941" s="1" t="e">
        <f aca="false">IF(R941="","",(SUM(S941:U941)+W941))</f>
        <v>#REF!</v>
      </c>
      <c r="W941" s="1" t="e">
        <f aca="false">IF(#REF!&lt;&gt;#REF!,COUNTIFS($K$112:$K$1378,"up",#REF!,#REF!),"")</f>
        <v>#REF!</v>
      </c>
      <c r="X941" s="1" t="e">
        <f aca="false">IF(#REF!&lt;&gt;#REF!,COUNTIFS($K$112:$K$1378,"SRS",#REF!,#REF!),"")</f>
        <v>#REF!</v>
      </c>
      <c r="Y941" s="1" t="e">
        <f aca="false">IF(R941&lt;&gt;"",IF(R941=1,"",COUNTIFS($O$112:$O$1378,"&gt;40",#REF!,#REF!)),"")</f>
        <v>#REF!</v>
      </c>
      <c r="Z941" s="31" t="s">
        <v>110</v>
      </c>
      <c r="AA941" s="31"/>
      <c r="AB941" s="31"/>
      <c r="AC941" s="31"/>
    </row>
    <row r="942" s="5" customFormat="true" ht="15.75" hidden="false" customHeight="false" outlineLevel="0" collapsed="false">
      <c r="A942" s="31" t="n">
        <f aca="false">I942+(H942*60)+(G942*3600)</f>
        <v>65663</v>
      </c>
      <c r="B942" s="32" t="str">
        <f aca="false">CONCATENATE(D942,E942,F942,G942,H942,I942)</f>
        <v>201823181423</v>
      </c>
      <c r="C942" s="31" t="str">
        <f aca="false">CONCATENATE(D942,E942,F942)</f>
        <v>201823</v>
      </c>
      <c r="D942" s="31" t="n">
        <v>2018</v>
      </c>
      <c r="E942" s="31" t="n">
        <v>2</v>
      </c>
      <c r="F942" s="31" t="n">
        <v>3</v>
      </c>
      <c r="G942" s="31" t="n">
        <v>18</v>
      </c>
      <c r="H942" s="31" t="n">
        <v>14</v>
      </c>
      <c r="I942" s="31" t="n">
        <v>23</v>
      </c>
      <c r="J942" s="31" t="n">
        <v>324</v>
      </c>
      <c r="K942" s="31" t="s">
        <v>80</v>
      </c>
      <c r="L942" s="31" t="e">
        <f aca="false">IF(#REF!=#REF!,IF(K942="Stroke",IF(K943="Stroke",IF((J943-J942)&lt;0,1000+J943-J942,J943-J942),""),""),"")</f>
        <v>#REF!</v>
      </c>
      <c r="M942" s="31"/>
      <c r="N942" s="31" t="s">
        <v>41</v>
      </c>
      <c r="O942" s="31" t="n">
        <v>0</v>
      </c>
      <c r="P942" s="1" t="e">
        <f aca="false">IF(#REF!=#REF!,IF(K942="Stroke",IF(K943="Stroke",IF(#REF!=#REF!,IF(Q942=Q943,IF((J943-J942)&lt;0,1000+J943-J942-O942,J943-J942-O942),""),""),""),""),"")</f>
        <v>#REF!</v>
      </c>
      <c r="Q942" s="31" t="n">
        <v>0</v>
      </c>
      <c r="R942" s="1" t="e">
        <f aca="false">IF(#REF!&lt;&gt;#REF!,COUNTIFS($K$112:$K$1378,$K$112,#REF!,#REF!),"")</f>
        <v>#REF!</v>
      </c>
      <c r="S942" s="1" t="e">
        <f aca="false">IF(AND(#REF!&lt;&gt;#REF!,#REF!=#REF!,M942="positive",M943="negative"),1,"")</f>
        <v>#REF!</v>
      </c>
      <c r="T942" s="1" t="e">
        <f aca="false">IF(AND(#REF!=#REF!,K:K="stroke",M:M="positive",S942&lt;&gt;"1"),1,"")</f>
        <v>#REF!</v>
      </c>
      <c r="U942" s="1" t="e">
        <f aca="false">IF((AND(R942&lt;&gt;"",W942&lt;&gt;1,K:K="stroke",M:M="negative",#REF!=#REF!)),IF(W942&lt;&gt;0,"",1),"")</f>
        <v>#REF!</v>
      </c>
      <c r="V942" s="1" t="e">
        <f aca="false">IF(R942="","",(SUM(S942:U942)+W942))</f>
        <v>#REF!</v>
      </c>
      <c r="W942" s="1" t="e">
        <f aca="false">IF(#REF!&lt;&gt;#REF!,COUNTIFS($K$112:$K$1378,"up",#REF!,#REF!),"")</f>
        <v>#REF!</v>
      </c>
      <c r="X942" s="1" t="e">
        <f aca="false">IF(#REF!&lt;&gt;#REF!,COUNTIFS($K$112:$K$1378,"SRS",#REF!,#REF!),"")</f>
        <v>#REF!</v>
      </c>
      <c r="Y942" s="1" t="e">
        <f aca="false">IF(R942&lt;&gt;"",IF(R942=1,"",COUNTIFS($O$112:$O$1378,"&gt;40",#REF!,#REF!)),"")</f>
        <v>#REF!</v>
      </c>
      <c r="Z942" s="31" t="s">
        <v>111</v>
      </c>
      <c r="AA942" s="31"/>
      <c r="AB942" s="31"/>
      <c r="AC942" s="31"/>
      <c r="AD942" s="1"/>
      <c r="AE942" s="1"/>
      <c r="AF942" s="1"/>
      <c r="AG942" s="1"/>
      <c r="AH942" s="1"/>
    </row>
    <row r="943" customFormat="false" ht="15.75" hidden="false" customHeight="false" outlineLevel="0" collapsed="false">
      <c r="A943" s="14" t="n">
        <f aca="false">I943+(H943*60)+(G943*3600)</f>
        <v>65743</v>
      </c>
      <c r="B943" s="22" t="str">
        <f aca="false">CONCATENATE(D943,E943,F943,G943,H943,I943)</f>
        <v>201823181543</v>
      </c>
      <c r="C943" s="14" t="str">
        <f aca="false">CONCATENATE(D943,E943,F943)</f>
        <v>201823</v>
      </c>
      <c r="D943" s="14" t="n">
        <v>2018</v>
      </c>
      <c r="E943" s="14" t="n">
        <v>2</v>
      </c>
      <c r="F943" s="14" t="n">
        <v>3</v>
      </c>
      <c r="G943" s="14" t="n">
        <v>18</v>
      </c>
      <c r="H943" s="14" t="n">
        <v>15</v>
      </c>
      <c r="I943" s="14" t="n">
        <v>43</v>
      </c>
      <c r="J943" s="14" t="n">
        <v>788</v>
      </c>
      <c r="K943" s="14" t="s">
        <v>11</v>
      </c>
      <c r="L943" s="14" t="e">
        <f aca="false"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4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4" t="s">
        <v>112</v>
      </c>
      <c r="AA943" s="14"/>
      <c r="AB943" s="14"/>
      <c r="AC943" s="14"/>
      <c r="AD943" s="5"/>
      <c r="AE943" s="5"/>
      <c r="AF943" s="5"/>
      <c r="AG943" s="5"/>
      <c r="AH943" s="5"/>
    </row>
    <row r="944" customFormat="false" ht="15.75" hidden="false" customHeight="false" outlineLevel="0" collapsed="false">
      <c r="A944" s="31" t="n">
        <f aca="false">I944+(H944*60)+(G944*3600)</f>
        <v>65743</v>
      </c>
      <c r="B944" s="32" t="str">
        <f aca="false">CONCATENATE(D944,E944,F944,G944,H944,I944)</f>
        <v>201823181543</v>
      </c>
      <c r="C944" s="31" t="str">
        <f aca="false">CONCATENATE(D944,E944,F944)</f>
        <v>201823</v>
      </c>
      <c r="D944" s="31" t="n">
        <v>2018</v>
      </c>
      <c r="E944" s="31" t="n">
        <v>2</v>
      </c>
      <c r="F944" s="31" t="n">
        <v>3</v>
      </c>
      <c r="G944" s="31" t="n">
        <v>18</v>
      </c>
      <c r="H944" s="31" t="n">
        <v>15</v>
      </c>
      <c r="I944" s="31" t="n">
        <v>43</v>
      </c>
      <c r="J944" s="31" t="n">
        <v>864</v>
      </c>
      <c r="K944" s="31" t="s">
        <v>11</v>
      </c>
      <c r="L944" s="31" t="e">
        <f aca="false">IF(#REF!=#REF!,IF(K944="Stroke",IF(K945="Stroke",IF((J945-J944)&lt;0,1000+J945-J944,J945-J944),""),""),"")</f>
        <v>#REF!</v>
      </c>
      <c r="M944" s="31" t="s">
        <v>1</v>
      </c>
      <c r="N944" s="31" t="s">
        <v>2</v>
      </c>
      <c r="O944" s="31" t="n">
        <v>4</v>
      </c>
      <c r="P944" s="1" t="e">
        <f aca="false">IF(#REF!=#REF!,IF(K944="Stroke",IF(K945="Stroke",IF(#REF!=#REF!,IF(Q944=Q945,IF((J945-J944)&lt;0,1000+J945-J944-O944,J945-J944-O944),""),""),""),""),"")</f>
        <v>#REF!</v>
      </c>
      <c r="Q944" s="31" t="n">
        <v>1</v>
      </c>
      <c r="R944" s="1" t="e">
        <f aca="false">IF(#REF!&lt;&gt;#REF!,COUNTIFS($K$112:$K$1378,$K$112,#REF!,#REF!),"")</f>
        <v>#REF!</v>
      </c>
      <c r="S944" s="1" t="e">
        <f aca="false">IF(AND(#REF!&lt;&gt;#REF!,#REF!=#REF!,M944="positive",M945="negative"),1,"")</f>
        <v>#REF!</v>
      </c>
      <c r="T944" s="1" t="e">
        <f aca="false">IF(AND(#REF!=#REF!,K:K="stroke",M:M="positive",S944&lt;&gt;"1"),1,"")</f>
        <v>#REF!</v>
      </c>
      <c r="U944" s="1" t="e">
        <f aca="false">IF((AND(R944&lt;&gt;"",W944&lt;&gt;1,K:K="stroke",M:M="negative",#REF!=#REF!)),IF(W944&lt;&gt;0,"",1),"")</f>
        <v>#REF!</v>
      </c>
      <c r="V944" s="1" t="e">
        <f aca="false">IF(R944="","",(SUM(S944:U944)+W944))</f>
        <v>#REF!</v>
      </c>
      <c r="W944" s="1" t="e">
        <f aca="false">IF(#REF!&lt;&gt;#REF!,COUNTIFS($K$112:$K$1378,"up",#REF!,#REF!),"")</f>
        <v>#REF!</v>
      </c>
      <c r="X944" s="1" t="e">
        <f aca="false">IF(#REF!&lt;&gt;#REF!,COUNTIFS($K$112:$K$1378,"SRS",#REF!,#REF!),"")</f>
        <v>#REF!</v>
      </c>
      <c r="Y944" s="1" t="e">
        <f aca="false">IF(R944&lt;&gt;"",IF(R944=1,"",COUNTIFS($O$112:$O$1378,"&gt;40",#REF!,#REF!)),"")</f>
        <v>#REF!</v>
      </c>
      <c r="Z944" s="31" t="s">
        <v>112</v>
      </c>
      <c r="AA944" s="31"/>
      <c r="AB944" s="31"/>
      <c r="AC944" s="31"/>
    </row>
    <row r="945" customFormat="false" ht="15.75" hidden="false" customHeight="false" outlineLevel="0" collapsed="false">
      <c r="A945" s="31" t="n">
        <f aca="false">I945+(H945*60)+(G945*3600)</f>
        <v>65743</v>
      </c>
      <c r="B945" s="32" t="str">
        <f aca="false">CONCATENATE(D945,E945,F945,G945,H945,I945)</f>
        <v>201823181543</v>
      </c>
      <c r="C945" s="31" t="str">
        <f aca="false">CONCATENATE(D945,E945,F945)</f>
        <v>201823</v>
      </c>
      <c r="D945" s="31" t="n">
        <v>2018</v>
      </c>
      <c r="E945" s="31" t="n">
        <v>2</v>
      </c>
      <c r="F945" s="31" t="n">
        <v>3</v>
      </c>
      <c r="G945" s="31" t="n">
        <v>18</v>
      </c>
      <c r="H945" s="31" t="n">
        <v>15</v>
      </c>
      <c r="I945" s="31" t="n">
        <v>43</v>
      </c>
      <c r="J945" s="31" t="n">
        <v>941</v>
      </c>
      <c r="K945" s="31" t="s">
        <v>11</v>
      </c>
      <c r="L945" s="31" t="e">
        <f aca="false">IF(#REF!=#REF!,IF(K945="Stroke",IF(K946="Stroke",IF((J946-J945)&lt;0,1000+J946-J945,J946-J945),""),""),"")</f>
        <v>#REF!</v>
      </c>
      <c r="M945" s="31" t="s">
        <v>1</v>
      </c>
      <c r="N945" s="31" t="s">
        <v>2</v>
      </c>
      <c r="O945" s="31" t="n">
        <v>2</v>
      </c>
      <c r="P945" s="1" t="e">
        <f aca="false">IF(#REF!=#REF!,IF(K945="Stroke",IF(K946="Stroke",IF(#REF!=#REF!,IF(Q945=Q946,IF((J946-J945)&lt;0,1000+J946-J945-O945,J946-J945-O945),""),""),""),""),"")</f>
        <v>#REF!</v>
      </c>
      <c r="Q945" s="31" t="n">
        <v>1</v>
      </c>
      <c r="R945" s="1" t="e">
        <f aca="false">IF(#REF!&lt;&gt;#REF!,COUNTIFS($K$112:$K$1378,$K$112,#REF!,#REF!),"")</f>
        <v>#REF!</v>
      </c>
      <c r="S945" s="1" t="e">
        <f aca="false">IF(AND(#REF!&lt;&gt;#REF!,#REF!=#REF!,M945="positive",M946="negative"),1,"")</f>
        <v>#REF!</v>
      </c>
      <c r="T945" s="1" t="e">
        <f aca="false">IF(AND(#REF!=#REF!,K:K="stroke",M:M="positive",S945&lt;&gt;"1"),1,"")</f>
        <v>#REF!</v>
      </c>
      <c r="U945" s="1" t="e">
        <f aca="false">IF((AND(R945&lt;&gt;"",W945&lt;&gt;1,K:K="stroke",M:M="negative",#REF!=#REF!)),IF(W945&lt;&gt;0,"",1),"")</f>
        <v>#REF!</v>
      </c>
      <c r="V945" s="1" t="e">
        <f aca="false">IF(R945="","",(SUM(S945:U945)+W945))</f>
        <v>#REF!</v>
      </c>
      <c r="W945" s="1" t="e">
        <f aca="false">IF(#REF!&lt;&gt;#REF!,COUNTIFS($K$112:$K$1378,"up",#REF!,#REF!),"")</f>
        <v>#REF!</v>
      </c>
      <c r="X945" s="1" t="e">
        <f aca="false">IF(#REF!&lt;&gt;#REF!,COUNTIFS($K$112:$K$1378,"SRS",#REF!,#REF!),"")</f>
        <v>#REF!</v>
      </c>
      <c r="Y945" s="1" t="e">
        <f aca="false">IF(R945&lt;&gt;"",IF(R945=1,"",COUNTIFS($O$112:$O$1378,"&gt;40",#REF!,#REF!)),"")</f>
        <v>#REF!</v>
      </c>
      <c r="Z945" s="31" t="s">
        <v>112</v>
      </c>
      <c r="AA945" s="31"/>
      <c r="AB945" s="31"/>
      <c r="AC945" s="31"/>
    </row>
    <row r="946" customFormat="false" ht="15.75" hidden="false" customHeight="false" outlineLevel="0" collapsed="false">
      <c r="A946" s="31" t="n">
        <f aca="false">I946+(H946*60)+(G946*3600)</f>
        <v>65743</v>
      </c>
      <c r="B946" s="32" t="str">
        <f aca="false">CONCATENATE(D946,E946,F946,G946,H946,I946)</f>
        <v>201823181543</v>
      </c>
      <c r="C946" s="31" t="str">
        <f aca="false">CONCATENATE(D946,E946,F946)</f>
        <v>201823</v>
      </c>
      <c r="D946" s="31" t="n">
        <v>2018</v>
      </c>
      <c r="E946" s="31" t="n">
        <v>2</v>
      </c>
      <c r="F946" s="31" t="n">
        <v>3</v>
      </c>
      <c r="G946" s="31" t="n">
        <v>18</v>
      </c>
      <c r="H946" s="31" t="n">
        <v>15</v>
      </c>
      <c r="I946" s="31" t="n">
        <v>43</v>
      </c>
      <c r="J946" s="31" t="n">
        <v>982</v>
      </c>
      <c r="K946" s="31" t="s">
        <v>11</v>
      </c>
      <c r="L946" s="31" t="e">
        <f aca="false">IF(#REF!=#REF!,IF(K946="Stroke",IF(K947="Stroke",IF((J947-J946)&lt;0,1000+J947-J946,J947-J946),""),""),"")</f>
        <v>#REF!</v>
      </c>
      <c r="M946" s="31" t="s">
        <v>1</v>
      </c>
      <c r="N946" s="31" t="s">
        <v>2</v>
      </c>
      <c r="O946" s="31" t="n">
        <v>2</v>
      </c>
      <c r="P946" s="1" t="e">
        <f aca="false">IF(#REF!=#REF!,IF(K946="Stroke",IF(K947="Stroke",IF(#REF!=#REF!,IF(Q946=Q947,IF((J947-J946)&lt;0,1000+J947-J946-O946,J947-J946-O946),""),""),""),""),"")</f>
        <v>#REF!</v>
      </c>
      <c r="Q946" s="31" t="n">
        <v>1</v>
      </c>
      <c r="R946" s="1" t="e">
        <f aca="false">IF(#REF!&lt;&gt;#REF!,COUNTIFS($K$112:$K$1378,$K$112,#REF!,#REF!),"")</f>
        <v>#REF!</v>
      </c>
      <c r="S946" s="1" t="e">
        <f aca="false">IF(AND(#REF!&lt;&gt;#REF!,#REF!=#REF!,M946="positive",M947="negative"),1,"")</f>
        <v>#REF!</v>
      </c>
      <c r="T946" s="1" t="e">
        <f aca="false">IF(AND(#REF!=#REF!,K:K="stroke",M:M="positive",S946&lt;&gt;"1"),1,"")</f>
        <v>#REF!</v>
      </c>
      <c r="U946" s="1" t="e">
        <f aca="false">IF((AND(R946&lt;&gt;"",W946&lt;&gt;1,K:K="stroke",M:M="negative",#REF!=#REF!)),IF(W946&lt;&gt;0,"",1),"")</f>
        <v>#REF!</v>
      </c>
      <c r="V946" s="1" t="e">
        <f aca="false">IF(R946="","",(SUM(S946:U946)+W946))</f>
        <v>#REF!</v>
      </c>
      <c r="W946" s="1" t="e">
        <f aca="false">IF(#REF!&lt;&gt;#REF!,COUNTIFS($K$112:$K$1378,"up",#REF!,#REF!),"")</f>
        <v>#REF!</v>
      </c>
      <c r="X946" s="1" t="e">
        <f aca="false">IF(#REF!&lt;&gt;#REF!,COUNTIFS($K$112:$K$1378,"SRS",#REF!,#REF!),"")</f>
        <v>#REF!</v>
      </c>
      <c r="Y946" s="1" t="e">
        <f aca="false">IF(R946&lt;&gt;"",IF(R946=1,"",COUNTIFS($O$112:$O$1378,"&gt;40",#REF!,#REF!)),"")</f>
        <v>#REF!</v>
      </c>
      <c r="Z946" s="31" t="s">
        <v>112</v>
      </c>
      <c r="AA946" s="31"/>
      <c r="AB946" s="31"/>
      <c r="AC946" s="31"/>
    </row>
    <row r="947" customFormat="false" ht="15.75" hidden="false" customHeight="false" outlineLevel="0" collapsed="false">
      <c r="A947" s="31" t="n">
        <f aca="false">I947+(H947*60)+(G947*3600)</f>
        <v>65744</v>
      </c>
      <c r="B947" s="32" t="str">
        <f aca="false">CONCATENATE(D947,E947,F947,G947,H947,I947)</f>
        <v>201823181544</v>
      </c>
      <c r="C947" s="31" t="str">
        <f aca="false">CONCATENATE(D947,E947,F947)</f>
        <v>201823</v>
      </c>
      <c r="D947" s="31" t="n">
        <v>2018</v>
      </c>
      <c r="E947" s="31" t="n">
        <v>2</v>
      </c>
      <c r="F947" s="31" t="n">
        <v>3</v>
      </c>
      <c r="G947" s="31" t="n">
        <v>18</v>
      </c>
      <c r="H947" s="31" t="n">
        <v>15</v>
      </c>
      <c r="I947" s="31" t="n">
        <v>44</v>
      </c>
      <c r="J947" s="31" t="n">
        <v>45</v>
      </c>
      <c r="K947" s="31" t="s">
        <v>11</v>
      </c>
      <c r="L947" s="31" t="e">
        <f aca="false">IF(#REF!=#REF!,IF(K947="Stroke",IF(K948="Stroke",IF((J948-J947)&lt;0,1000+J948-J947,J948-J947),""),""),"")</f>
        <v>#REF!</v>
      </c>
      <c r="M947" s="31" t="s">
        <v>1</v>
      </c>
      <c r="N947" s="31" t="s">
        <v>2</v>
      </c>
      <c r="O947" s="31" t="n">
        <v>3</v>
      </c>
      <c r="P947" s="1" t="e">
        <f aca="false">IF(#REF!=#REF!,IF(K947="Stroke",IF(K948="Stroke",IF(#REF!=#REF!,IF(Q947=Q948,IF((J948-J947)&lt;0,1000+J948-J947-O947,J948-J947-O947),""),""),""),""),"")</f>
        <v>#REF!</v>
      </c>
      <c r="Q947" s="31" t="n">
        <v>1</v>
      </c>
      <c r="R947" s="1" t="e">
        <f aca="false">IF(#REF!&lt;&gt;#REF!,COUNTIFS($K$112:$K$1378,$K$112,#REF!,#REF!),"")</f>
        <v>#REF!</v>
      </c>
      <c r="S947" s="1" t="e">
        <f aca="false">IF(AND(#REF!&lt;&gt;#REF!,#REF!=#REF!,M947="positive",M948="negative"),1,"")</f>
        <v>#REF!</v>
      </c>
      <c r="T947" s="1" t="e">
        <f aca="false">IF(AND(#REF!=#REF!,K:K="stroke",M:M="positive",S947&lt;&gt;"1"),1,"")</f>
        <v>#REF!</v>
      </c>
      <c r="U947" s="1" t="e">
        <f aca="false">IF((AND(R947&lt;&gt;"",W947&lt;&gt;1,K:K="stroke",M:M="negative",#REF!=#REF!)),IF(W947&lt;&gt;0,"",1),"")</f>
        <v>#REF!</v>
      </c>
      <c r="V947" s="1" t="e">
        <f aca="false">IF(R947="","",(SUM(S947:U947)+W947))</f>
        <v>#REF!</v>
      </c>
      <c r="W947" s="1" t="e">
        <f aca="false">IF(#REF!&lt;&gt;#REF!,COUNTIFS($K$112:$K$1378,"up",#REF!,#REF!),"")</f>
        <v>#REF!</v>
      </c>
      <c r="X947" s="1" t="e">
        <f aca="false">IF(#REF!&lt;&gt;#REF!,COUNTIFS($K$112:$K$1378,"SRS",#REF!,#REF!),"")</f>
        <v>#REF!</v>
      </c>
      <c r="Y947" s="1" t="e">
        <f aca="false">IF(R947&lt;&gt;"",IF(R947=1,"",COUNTIFS($O$112:$O$1378,"&gt;40",#REF!,#REF!)),"")</f>
        <v>#REF!</v>
      </c>
      <c r="Z947" s="31" t="s">
        <v>112</v>
      </c>
      <c r="AA947" s="31"/>
      <c r="AB947" s="31"/>
      <c r="AC947" s="31"/>
    </row>
    <row r="948" s="5" customFormat="true" ht="15.75" hidden="false" customHeight="false" outlineLevel="0" collapsed="false">
      <c r="A948" s="31" t="n">
        <f aca="false">I948+(H948*60)+(G948*3600)</f>
        <v>65744</v>
      </c>
      <c r="B948" s="32" t="str">
        <f aca="false">CONCATENATE(D948,E948,F948,G948,H948,I948)</f>
        <v>201823181544</v>
      </c>
      <c r="C948" s="31" t="str">
        <f aca="false">CONCATENATE(D948,E948,F948)</f>
        <v>201823</v>
      </c>
      <c r="D948" s="31" t="n">
        <v>2018</v>
      </c>
      <c r="E948" s="31" t="n">
        <v>2</v>
      </c>
      <c r="F948" s="31" t="n">
        <v>3</v>
      </c>
      <c r="G948" s="31" t="n">
        <v>18</v>
      </c>
      <c r="H948" s="31" t="n">
        <v>15</v>
      </c>
      <c r="I948" s="31" t="n">
        <v>44</v>
      </c>
      <c r="J948" s="31" t="n">
        <v>72</v>
      </c>
      <c r="K948" s="31" t="s">
        <v>11</v>
      </c>
      <c r="L948" s="31" t="e">
        <f aca="false">IF(#REF!=#REF!,IF(K948="Stroke",IF(K949="Stroke",IF((J949-J948)&lt;0,1000+J949-J948,J949-J948),""),""),"")</f>
        <v>#REF!</v>
      </c>
      <c r="M948" s="31" t="s">
        <v>1</v>
      </c>
      <c r="N948" s="31" t="s">
        <v>2</v>
      </c>
      <c r="O948" s="31" t="n">
        <v>2</v>
      </c>
      <c r="P948" s="1" t="e">
        <f aca="false">IF(#REF!=#REF!,IF(K948="Stroke",IF(K949="Stroke",IF(#REF!=#REF!,IF(Q948=Q949,IF((J949-J948)&lt;0,1000+J949-J948-O948,J949-J948-O948),""),""),""),""),"")</f>
        <v>#REF!</v>
      </c>
      <c r="Q948" s="31" t="n">
        <v>1</v>
      </c>
      <c r="R948" s="1" t="e">
        <f aca="false">IF(#REF!&lt;&gt;#REF!,COUNTIFS($K$112:$K$1378,$K$112,#REF!,#REF!),"")</f>
        <v>#REF!</v>
      </c>
      <c r="S948" s="1" t="e">
        <f aca="false">IF(AND(#REF!&lt;&gt;#REF!,#REF!=#REF!,M948="positive",M949="negative"),1,"")</f>
        <v>#REF!</v>
      </c>
      <c r="T948" s="1" t="e">
        <f aca="false">IF(AND(#REF!=#REF!,K:K="stroke",M:M="positive",S948&lt;&gt;"1"),1,"")</f>
        <v>#REF!</v>
      </c>
      <c r="U948" s="1" t="e">
        <f aca="false">IF((AND(R948&lt;&gt;"",W948&lt;&gt;1,K:K="stroke",M:M="negative",#REF!=#REF!)),IF(W948&lt;&gt;0,"",1),"")</f>
        <v>#REF!</v>
      </c>
      <c r="V948" s="1" t="e">
        <f aca="false">IF(R948="","",(SUM(S948:U948)+W948))</f>
        <v>#REF!</v>
      </c>
      <c r="W948" s="1" t="e">
        <f aca="false">IF(#REF!&lt;&gt;#REF!,COUNTIFS($K$112:$K$1378,"up",#REF!,#REF!),"")</f>
        <v>#REF!</v>
      </c>
      <c r="X948" s="1" t="e">
        <f aca="false">IF(#REF!&lt;&gt;#REF!,COUNTIFS($K$112:$K$1378,"SRS",#REF!,#REF!),"")</f>
        <v>#REF!</v>
      </c>
      <c r="Y948" s="1" t="e">
        <f aca="false">IF(R948&lt;&gt;"",IF(R948=1,"",COUNTIFS($O$112:$O$1378,"&gt;40",#REF!,#REF!)),"")</f>
        <v>#REF!</v>
      </c>
      <c r="Z948" s="31" t="s">
        <v>112</v>
      </c>
      <c r="AA948" s="31"/>
      <c r="AB948" s="31"/>
      <c r="AC948" s="31"/>
      <c r="AD948" s="1"/>
      <c r="AE948" s="1"/>
      <c r="AF948" s="1"/>
      <c r="AG948" s="1"/>
      <c r="AH948" s="1"/>
    </row>
    <row r="949" customFormat="false" ht="15.75" hidden="false" customHeight="false" outlineLevel="0" collapsed="false">
      <c r="A949" s="14" t="n">
        <f aca="false">I949+(H949*60)+(G949*3600)</f>
        <v>66062</v>
      </c>
      <c r="B949" s="22" t="str">
        <f aca="false">CONCATENATE(D949,E949,F949,G949,H949,I949)</f>
        <v>20182318212</v>
      </c>
      <c r="C949" s="14" t="str">
        <f aca="false">CONCATENATE(D949,E949,F949)</f>
        <v>201823</v>
      </c>
      <c r="D949" s="14" t="n">
        <v>2018</v>
      </c>
      <c r="E949" s="14" t="n">
        <v>2</v>
      </c>
      <c r="F949" s="14" t="n">
        <v>3</v>
      </c>
      <c r="G949" s="14" t="n">
        <v>18</v>
      </c>
      <c r="H949" s="14" t="n">
        <v>21</v>
      </c>
      <c r="I949" s="14" t="n">
        <v>2</v>
      </c>
      <c r="J949" s="14" t="n">
        <v>868</v>
      </c>
      <c r="K949" s="14" t="s">
        <v>82</v>
      </c>
      <c r="L949" s="14" t="e">
        <f aca="false">IF(#REF!=#REF!,IF(K949="Stroke",IF(K950="Stroke",IF((J950-J949)&lt;0,1000+J950-J949,J950-J949),""),""),"")</f>
        <v>#REF!</v>
      </c>
      <c r="M949" s="14" t="s">
        <v>62</v>
      </c>
      <c r="N949" s="14" t="s">
        <v>41</v>
      </c>
      <c r="O949" s="14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4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4" t="s">
        <v>97</v>
      </c>
      <c r="AA949" s="14"/>
      <c r="AB949" s="14"/>
      <c r="AC949" s="14"/>
      <c r="AD949" s="5"/>
      <c r="AE949" s="5"/>
      <c r="AF949" s="5"/>
      <c r="AG949" s="5"/>
      <c r="AH949" s="5"/>
    </row>
    <row r="950" customFormat="false" ht="15.75" hidden="false" customHeight="false" outlineLevel="0" collapsed="false">
      <c r="A950" s="31" t="n">
        <f aca="false">I950+(H950*60)+(G950*3600)</f>
        <v>66062</v>
      </c>
      <c r="B950" s="32" t="str">
        <f aca="false">CONCATENATE(D950,E950,F950,G950,H950,I950)</f>
        <v>20182318212</v>
      </c>
      <c r="C950" s="31" t="str">
        <f aca="false">CONCATENATE(D950,E950,F950)</f>
        <v>201823</v>
      </c>
      <c r="D950" s="31" t="n">
        <v>2018</v>
      </c>
      <c r="E950" s="31" t="n">
        <v>2</v>
      </c>
      <c r="F950" s="31" t="n">
        <v>3</v>
      </c>
      <c r="G950" s="31" t="n">
        <v>18</v>
      </c>
      <c r="H950" s="31" t="n">
        <v>21</v>
      </c>
      <c r="I950" s="31" t="n">
        <v>2</v>
      </c>
      <c r="J950" s="31" t="n">
        <v>980</v>
      </c>
      <c r="K950" s="31" t="s">
        <v>82</v>
      </c>
      <c r="L950" s="31" t="e">
        <f aca="false">IF(#REF!=#REF!,IF(K950="Stroke",IF(K951="Stroke",IF((J951-J950)&lt;0,1000+J951-J950,J951-J950),""),""),"")</f>
        <v>#REF!</v>
      </c>
      <c r="M950" s="31" t="s">
        <v>1</v>
      </c>
      <c r="N950" s="31" t="s">
        <v>2</v>
      </c>
      <c r="O950" s="31"/>
      <c r="P950" s="1" t="e">
        <f aca="false">IF(#REF!=#REF!,IF(K950="Stroke",IF(K951="Stroke",IF(#REF!=#REF!,IF(Q950=Q951,IF((J951-J950)&lt;0,1000+J951-J950-O950,J951-J950-O950),""),""),""),""),"")</f>
        <v>#REF!</v>
      </c>
      <c r="Q950" s="31"/>
      <c r="R950" s="1" t="e">
        <f aca="false">IF(#REF!&lt;&gt;#REF!,COUNTIFS($K$112:$K$1378,$K$112,#REF!,#REF!),"")</f>
        <v>#REF!</v>
      </c>
      <c r="S950" s="1" t="e">
        <f aca="false">IF(AND(#REF!&lt;&gt;#REF!,#REF!=#REF!,M950="positive",M951="negative"),1,"")</f>
        <v>#REF!</v>
      </c>
      <c r="T950" s="1" t="e">
        <f aca="false">IF(AND(#REF!=#REF!,K:K="stroke",M:M="positive",S950&lt;&gt;"1"),1,"")</f>
        <v>#REF!</v>
      </c>
      <c r="U950" s="1" t="e">
        <f aca="false">IF((AND(R950&lt;&gt;"",W950&lt;&gt;1,K:K="stroke",M:M="negative",#REF!=#REF!)),IF(W950&lt;&gt;0,"",1),"")</f>
        <v>#REF!</v>
      </c>
      <c r="V950" s="1" t="e">
        <f aca="false">IF(R950="","",(SUM(S950:U950)+W950))</f>
        <v>#REF!</v>
      </c>
      <c r="W950" s="1" t="e">
        <f aca="false">IF(#REF!&lt;&gt;#REF!,COUNTIFS($K$112:$K$1378,"up",#REF!,#REF!),"")</f>
        <v>#REF!</v>
      </c>
      <c r="X950" s="1" t="e">
        <f aca="false">IF(#REF!&lt;&gt;#REF!,COUNTIFS($K$112:$K$1378,"SRS",#REF!,#REF!),"")</f>
        <v>#REF!</v>
      </c>
      <c r="Y950" s="1" t="e">
        <f aca="false">IF(R950&lt;&gt;"",IF(R950=1,"",COUNTIFS($O$112:$O$1378,"&gt;40",#REF!,#REF!)),"")</f>
        <v>#REF!</v>
      </c>
      <c r="Z950" s="31" t="s">
        <v>113</v>
      </c>
      <c r="AA950" s="31"/>
      <c r="AB950" s="31"/>
      <c r="AC950" s="31"/>
    </row>
    <row r="951" s="5" customFormat="true" ht="15.75" hidden="false" customHeight="false" outlineLevel="0" collapsed="false">
      <c r="A951" s="31" t="n">
        <f aca="false">I951+(H951*60)+(G951*3600)</f>
        <v>66063</v>
      </c>
      <c r="B951" s="32" t="str">
        <f aca="false">CONCATENATE(D951,E951,F951,G951,H951,I951)</f>
        <v>20182318213</v>
      </c>
      <c r="C951" s="31" t="str">
        <f aca="false">CONCATENATE(D951,E951,F951)</f>
        <v>201823</v>
      </c>
      <c r="D951" s="31" t="n">
        <v>2018</v>
      </c>
      <c r="E951" s="31" t="n">
        <v>2</v>
      </c>
      <c r="F951" s="31" t="n">
        <v>3</v>
      </c>
      <c r="G951" s="31" t="n">
        <v>18</v>
      </c>
      <c r="H951" s="31" t="n">
        <v>21</v>
      </c>
      <c r="I951" s="31" t="n">
        <v>3</v>
      </c>
      <c r="J951" s="31" t="n">
        <v>4</v>
      </c>
      <c r="K951" s="31" t="s">
        <v>11</v>
      </c>
      <c r="L951" s="31" t="e">
        <f aca="false">IF(#REF!=#REF!,IF(K951="Stroke",IF(K952="Stroke",IF((J952-J951)&lt;0,1000+J952-J951,J952-J951),""),""),"")</f>
        <v>#REF!</v>
      </c>
      <c r="M951" s="31" t="s">
        <v>62</v>
      </c>
      <c r="N951" s="31" t="s">
        <v>41</v>
      </c>
      <c r="O951" s="31" t="n">
        <v>0</v>
      </c>
      <c r="P951" s="1" t="e">
        <f aca="false">IF(#REF!=#REF!,IF(K951="Stroke",IF(K952="Stroke",IF(#REF!=#REF!,IF(Q951=Q952,IF((J952-J951)&lt;0,1000+J952-J951-O951,J952-J951-O951),""),""),""),""),"")</f>
        <v>#REF!</v>
      </c>
      <c r="Q951" s="31" t="n">
        <v>0</v>
      </c>
      <c r="R951" s="1" t="e">
        <f aca="false">IF(#REF!&lt;&gt;#REF!,COUNTIFS($K$112:$K$1378,$K$112,#REF!,#REF!),"")</f>
        <v>#REF!</v>
      </c>
      <c r="S951" s="1" t="e">
        <f aca="false">IF(AND(#REF!&lt;&gt;#REF!,#REF!=#REF!,M951="positive",M952="negative"),1,"")</f>
        <v>#REF!</v>
      </c>
      <c r="T951" s="1" t="e">
        <f aca="false">IF(AND(#REF!=#REF!,K:K="stroke",M:M="positive",S951&lt;&gt;"1"),1,"")</f>
        <v>#REF!</v>
      </c>
      <c r="U951" s="1" t="e">
        <f aca="false">IF((AND(R951&lt;&gt;"",W951&lt;&gt;1,K:K="stroke",M:M="negative",#REF!=#REF!)),IF(W951&lt;&gt;0,"",1),"")</f>
        <v>#REF!</v>
      </c>
      <c r="V951" s="1" t="e">
        <f aca="false">IF(R951="","",(SUM(S951:U951)+W951))</f>
        <v>#REF!</v>
      </c>
      <c r="W951" s="1" t="e">
        <f aca="false">IF(#REF!&lt;&gt;#REF!,COUNTIFS($K$112:$K$1378,"up",#REF!,#REF!),"")</f>
        <v>#REF!</v>
      </c>
      <c r="X951" s="1" t="e">
        <f aca="false">IF(#REF!&lt;&gt;#REF!,COUNTIFS($K$112:$K$1378,"SRS",#REF!,#REF!),"")</f>
        <v>#REF!</v>
      </c>
      <c r="Y951" s="1" t="e">
        <f aca="false">IF(R951&lt;&gt;"",IF(R951=1,"",COUNTIFS($O$112:$O$1378,"&gt;40",#REF!,#REF!)),"")</f>
        <v>#REF!</v>
      </c>
      <c r="Z951" s="31" t="s">
        <v>91</v>
      </c>
      <c r="AA951" s="31"/>
      <c r="AB951" s="31"/>
      <c r="AC951" s="31"/>
      <c r="AD951" s="1"/>
      <c r="AE951" s="1"/>
      <c r="AF951" s="1"/>
      <c r="AG951" s="1"/>
      <c r="AH951" s="1"/>
    </row>
    <row r="952" customFormat="false" ht="15.75" hidden="false" customHeight="false" outlineLevel="0" collapsed="false">
      <c r="A952" s="14" t="n">
        <f aca="false">I952+(H952*60)+(G952*3600)</f>
        <v>66153</v>
      </c>
      <c r="B952" s="22" t="str">
        <f aca="false">CONCATENATE(D952,E952,F952,G952,H952,I952)</f>
        <v>201823182233</v>
      </c>
      <c r="C952" s="14" t="str">
        <f aca="false">CONCATENATE(D952,E952,F952)</f>
        <v>201823</v>
      </c>
      <c r="D952" s="14" t="n">
        <v>2018</v>
      </c>
      <c r="E952" s="14" t="n">
        <v>2</v>
      </c>
      <c r="F952" s="14" t="n">
        <v>3</v>
      </c>
      <c r="G952" s="14" t="n">
        <v>18</v>
      </c>
      <c r="H952" s="14" t="n">
        <v>22</v>
      </c>
      <c r="I952" s="14" t="n">
        <v>33</v>
      </c>
      <c r="J952" s="14" t="n">
        <v>33</v>
      </c>
      <c r="K952" s="14" t="s">
        <v>11</v>
      </c>
      <c r="L952" s="14" t="e">
        <f aca="false"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4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4" t="s">
        <v>114</v>
      </c>
      <c r="AA952" s="14"/>
      <c r="AB952" s="14"/>
      <c r="AC952" s="14"/>
      <c r="AD952" s="5"/>
      <c r="AE952" s="5"/>
      <c r="AF952" s="5"/>
      <c r="AG952" s="5"/>
      <c r="AH952" s="5"/>
    </row>
    <row r="953" customFormat="false" ht="15.75" hidden="false" customHeight="false" outlineLevel="0" collapsed="false">
      <c r="A953" s="31" t="n">
        <f aca="false">I953+(H953*60)+(G953*3600)</f>
        <v>66153</v>
      </c>
      <c r="B953" s="32" t="str">
        <f aca="false">CONCATENATE(D953,E953,F953,G953,H953,I953)</f>
        <v>201823182233</v>
      </c>
      <c r="C953" s="31" t="str">
        <f aca="false">CONCATENATE(D953,E953,F953)</f>
        <v>201823</v>
      </c>
      <c r="D953" s="31" t="n">
        <v>2018</v>
      </c>
      <c r="E953" s="31" t="n">
        <v>2</v>
      </c>
      <c r="F953" s="31" t="n">
        <v>3</v>
      </c>
      <c r="G953" s="31" t="n">
        <v>18</v>
      </c>
      <c r="H953" s="31" t="n">
        <v>22</v>
      </c>
      <c r="I953" s="31" t="n">
        <v>33</v>
      </c>
      <c r="J953" s="31" t="n">
        <v>82</v>
      </c>
      <c r="K953" s="31" t="s">
        <v>11</v>
      </c>
      <c r="L953" s="31" t="e">
        <f aca="false">IF(#REF!=#REF!,IF(K953="Stroke",IF(K954="Stroke",IF((J954-J953)&lt;0,1000+J954-J953,J954-J953),""),""),"")</f>
        <v>#REF!</v>
      </c>
      <c r="M953" s="31" t="s">
        <v>1</v>
      </c>
      <c r="N953" s="31" t="s">
        <v>2</v>
      </c>
      <c r="O953" s="31" t="n">
        <v>29</v>
      </c>
      <c r="P953" s="1" t="e">
        <f aca="false">IF(#REF!=#REF!,IF(K953="Stroke",IF(K954="Stroke",IF(#REF!=#REF!,IF(Q953=Q954,IF((J954-J953)&lt;0,1000+J954-J953-O953,J954-J953-O953),""),""),""),""),"")</f>
        <v>#REF!</v>
      </c>
      <c r="Q953" s="31" t="n">
        <v>1</v>
      </c>
      <c r="R953" s="1" t="e">
        <f aca="false">IF(#REF!&lt;&gt;#REF!,COUNTIFS($K$112:$K$1378,$K$112,#REF!,#REF!),"")</f>
        <v>#REF!</v>
      </c>
      <c r="S953" s="1" t="e">
        <f aca="false">IF(AND(#REF!&lt;&gt;#REF!,#REF!=#REF!,M953="positive",M954="negative"),1,"")</f>
        <v>#REF!</v>
      </c>
      <c r="T953" s="1" t="e">
        <f aca="false">IF(AND(#REF!=#REF!,K:K="stroke",M:M="positive",S953&lt;&gt;"1"),1,"")</f>
        <v>#REF!</v>
      </c>
      <c r="U953" s="1" t="e">
        <f aca="false">IF((AND(R953&lt;&gt;"",W953&lt;&gt;1,K:K="stroke",M:M="negative",#REF!=#REF!)),IF(W953&lt;&gt;0,"",1),"")</f>
        <v>#REF!</v>
      </c>
      <c r="V953" s="1" t="e">
        <f aca="false">IF(R953="","",(SUM(S953:U953)+W953))</f>
        <v>#REF!</v>
      </c>
      <c r="W953" s="1" t="e">
        <f aca="false">IF(#REF!&lt;&gt;#REF!,COUNTIFS($K$112:$K$1378,"up",#REF!,#REF!),"")</f>
        <v>#REF!</v>
      </c>
      <c r="X953" s="1" t="e">
        <f aca="false">IF(#REF!&lt;&gt;#REF!,COUNTIFS($K$112:$K$1378,"SRS",#REF!,#REF!),"")</f>
        <v>#REF!</v>
      </c>
      <c r="Y953" s="1" t="e">
        <f aca="false">IF(R953&lt;&gt;"",IF(R953=1,"",COUNTIFS($O$112:$O$1378,"&gt;40",#REF!,#REF!)),"")</f>
        <v>#REF!</v>
      </c>
      <c r="Z953" s="31" t="s">
        <v>115</v>
      </c>
      <c r="AA953" s="31"/>
      <c r="AB953" s="31"/>
      <c r="AC953" s="31"/>
    </row>
    <row r="954" customFormat="false" ht="15.75" hidden="false" customHeight="false" outlineLevel="0" collapsed="false">
      <c r="A954" s="31" t="n">
        <f aca="false">I954+(H954*60)+(G954*3600)</f>
        <v>66153</v>
      </c>
      <c r="B954" s="32" t="str">
        <f aca="false">CONCATENATE(D954,E954,F954,G954,H954,I954)</f>
        <v>201823182233</v>
      </c>
      <c r="C954" s="31" t="str">
        <f aca="false">CONCATENATE(D954,E954,F954)</f>
        <v>201823</v>
      </c>
      <c r="D954" s="31" t="n">
        <v>2018</v>
      </c>
      <c r="E954" s="31" t="n">
        <v>2</v>
      </c>
      <c r="F954" s="31" t="n">
        <v>3</v>
      </c>
      <c r="G954" s="31" t="n">
        <v>18</v>
      </c>
      <c r="H954" s="31" t="n">
        <v>22</v>
      </c>
      <c r="I954" s="31" t="n">
        <v>33</v>
      </c>
      <c r="J954" s="31" t="n">
        <v>84</v>
      </c>
      <c r="K954" s="31" t="s">
        <v>4</v>
      </c>
      <c r="L954" s="31" t="e">
        <f aca="false">IF(#REF!=#REF!,IF(K954="Stroke",IF(K955="Stroke",IF((J955-J954)&lt;0,1000+J955-J954,J955-J954),""),""),"")</f>
        <v>#REF!</v>
      </c>
      <c r="M954" s="31" t="s">
        <v>1</v>
      </c>
      <c r="N954" s="31" t="s">
        <v>2</v>
      </c>
      <c r="O954" s="31" t="n">
        <v>0</v>
      </c>
      <c r="P954" s="1" t="e">
        <f aca="false">IF(#REF!=#REF!,IF(K954="Stroke",IF(K955="Stroke",IF(#REF!=#REF!,IF(Q954=Q955,IF((J955-J954)&lt;0,1000+J955-J954-O954,J955-J954-O954),""),""),""),""),"")</f>
        <v>#REF!</v>
      </c>
      <c r="Q954" s="31" t="n">
        <v>1</v>
      </c>
      <c r="R954" s="1" t="e">
        <f aca="false">IF(#REF!&lt;&gt;#REF!,COUNTIFS($K$112:$K$1378,$K$112,#REF!,#REF!),"")</f>
        <v>#REF!</v>
      </c>
      <c r="S954" s="1" t="e">
        <f aca="false">IF(AND(#REF!&lt;&gt;#REF!,#REF!=#REF!,M954="positive",M955="negative"),1,"")</f>
        <v>#REF!</v>
      </c>
      <c r="T954" s="1" t="e">
        <f aca="false">IF(AND(#REF!=#REF!,K:K="stroke",M:M="positive",S954&lt;&gt;"1"),1,"")</f>
        <v>#REF!</v>
      </c>
      <c r="U954" s="1" t="e">
        <f aca="false">IF((AND(R954&lt;&gt;"",W954&lt;&gt;1,K:K="stroke",M:M="negative",#REF!=#REF!)),IF(W954&lt;&gt;0,"",1),"")</f>
        <v>#REF!</v>
      </c>
      <c r="V954" s="1" t="e">
        <f aca="false">IF(R954="","",(SUM(S954:U954)+W954))</f>
        <v>#REF!</v>
      </c>
      <c r="W954" s="1" t="e">
        <f aca="false">IF(#REF!&lt;&gt;#REF!,COUNTIFS($K$112:$K$1378,"up",#REF!,#REF!),"")</f>
        <v>#REF!</v>
      </c>
      <c r="X954" s="1" t="e">
        <f aca="false">IF(#REF!&lt;&gt;#REF!,COUNTIFS($K$112:$K$1378,"SRS",#REF!,#REF!),"")</f>
        <v>#REF!</v>
      </c>
      <c r="Y954" s="1" t="e">
        <f aca="false">IF(R954&lt;&gt;"",IF(R954=1,"",COUNTIFS($O$112:$O$1378,"&gt;40",#REF!,#REF!)),"")</f>
        <v>#REF!</v>
      </c>
      <c r="Z954" s="31" t="s">
        <v>116</v>
      </c>
      <c r="AA954" s="31"/>
      <c r="AB954" s="31"/>
      <c r="AC954" s="31"/>
    </row>
    <row r="955" customFormat="false" ht="15.75" hidden="false" customHeight="false" outlineLevel="0" collapsed="false">
      <c r="A955" s="31" t="n">
        <f aca="false">I955+(H955*60)+(G955*3600)</f>
        <v>66153</v>
      </c>
      <c r="B955" s="32" t="str">
        <f aca="false">CONCATENATE(D955,E955,F955,G955,H955,I955)</f>
        <v>201823182233</v>
      </c>
      <c r="C955" s="31" t="str">
        <f aca="false">CONCATENATE(D955,E955,F955)</f>
        <v>201823</v>
      </c>
      <c r="D955" s="31" t="n">
        <v>2018</v>
      </c>
      <c r="E955" s="31" t="n">
        <v>2</v>
      </c>
      <c r="F955" s="31" t="n">
        <v>3</v>
      </c>
      <c r="G955" s="31" t="n">
        <v>18</v>
      </c>
      <c r="H955" s="31" t="n">
        <v>22</v>
      </c>
      <c r="I955" s="31" t="n">
        <v>33</v>
      </c>
      <c r="J955" s="31" t="n">
        <v>162</v>
      </c>
      <c r="K955" s="31" t="s">
        <v>11</v>
      </c>
      <c r="L955" s="31" t="e">
        <f aca="false">IF(#REF!=#REF!,IF(K955="Stroke",IF(K956="Stroke",IF((J956-J955)&lt;0,1000+J956-J955,J956-J955),""),""),"")</f>
        <v>#REF!</v>
      </c>
      <c r="M955" s="31" t="s">
        <v>1</v>
      </c>
      <c r="N955" s="31" t="s">
        <v>2</v>
      </c>
      <c r="O955" s="31" t="n">
        <v>24</v>
      </c>
      <c r="P955" s="1" t="e">
        <f aca="false">IF(#REF!=#REF!,IF(K955="Stroke",IF(K956="Stroke",IF(#REF!=#REF!,IF(Q955=Q956,IF((J956-J955)&lt;0,1000+J956-J955-O955,J956-J955-O955),""),""),""),""),"")</f>
        <v>#REF!</v>
      </c>
      <c r="Q955" s="31" t="n">
        <v>1</v>
      </c>
      <c r="R955" s="1" t="e">
        <f aca="false">IF(#REF!&lt;&gt;#REF!,COUNTIFS($K$112:$K$1378,$K$112,#REF!,#REF!),"")</f>
        <v>#REF!</v>
      </c>
      <c r="S955" s="1" t="e">
        <f aca="false">IF(AND(#REF!&lt;&gt;#REF!,#REF!=#REF!,M955="positive",M956="negative"),1,"")</f>
        <v>#REF!</v>
      </c>
      <c r="T955" s="1" t="e">
        <f aca="false">IF(AND(#REF!=#REF!,K:K="stroke",M:M="positive",S955&lt;&gt;"1"),1,"")</f>
        <v>#REF!</v>
      </c>
      <c r="U955" s="1" t="e">
        <f aca="false">IF((AND(R955&lt;&gt;"",W955&lt;&gt;1,K:K="stroke",M:M="negative",#REF!=#REF!)),IF(W955&lt;&gt;0,"",1),"")</f>
        <v>#REF!</v>
      </c>
      <c r="V955" s="1" t="e">
        <f aca="false">IF(R955="","",(SUM(S955:U955)+W955))</f>
        <v>#REF!</v>
      </c>
      <c r="W955" s="1" t="e">
        <f aca="false">IF(#REF!&lt;&gt;#REF!,COUNTIFS($K$112:$K$1378,"up",#REF!,#REF!),"")</f>
        <v>#REF!</v>
      </c>
      <c r="X955" s="1" t="e">
        <f aca="false">IF(#REF!&lt;&gt;#REF!,COUNTIFS($K$112:$K$1378,"SRS",#REF!,#REF!),"")</f>
        <v>#REF!</v>
      </c>
      <c r="Y955" s="1" t="e">
        <f aca="false">IF(R955&lt;&gt;"",IF(R955=1,"",COUNTIFS($O$112:$O$1378,"&gt;40",#REF!,#REF!)),"")</f>
        <v>#REF!</v>
      </c>
      <c r="Z955" s="31" t="s">
        <v>115</v>
      </c>
      <c r="AA955" s="31"/>
      <c r="AB955" s="31"/>
      <c r="AC955" s="31"/>
    </row>
    <row r="956" customFormat="false" ht="15.75" hidden="false" customHeight="false" outlineLevel="0" collapsed="false">
      <c r="A956" s="31" t="n">
        <f aca="false">I956+(H956*60)+(G956*3600)</f>
        <v>66153</v>
      </c>
      <c r="B956" s="32" t="str">
        <f aca="false">CONCATENATE(D956,E956,F956,G956,H956,I956)</f>
        <v>201823182233</v>
      </c>
      <c r="C956" s="31" t="str">
        <f aca="false">CONCATENATE(D956,E956,F956)</f>
        <v>201823</v>
      </c>
      <c r="D956" s="31" t="n">
        <v>2018</v>
      </c>
      <c r="E956" s="31" t="n">
        <v>2</v>
      </c>
      <c r="F956" s="31" t="n">
        <v>3</v>
      </c>
      <c r="G956" s="31" t="n">
        <v>18</v>
      </c>
      <c r="H956" s="31" t="n">
        <v>22</v>
      </c>
      <c r="I956" s="31" t="n">
        <v>33</v>
      </c>
      <c r="J956" s="31" t="n">
        <v>193</v>
      </c>
      <c r="K956" s="31" t="s">
        <v>11</v>
      </c>
      <c r="L956" s="31" t="e">
        <f aca="false">IF(#REF!=#REF!,IF(K956="Stroke",IF(K957="Stroke",IF((J957-J956)&lt;0,1000+J957-J956,J957-J956),""),""),"")</f>
        <v>#REF!</v>
      </c>
      <c r="M956" s="31" t="s">
        <v>1</v>
      </c>
      <c r="N956" s="31" t="s">
        <v>2</v>
      </c>
      <c r="O956" s="31" t="n">
        <v>132</v>
      </c>
      <c r="P956" s="1" t="e">
        <f aca="false">IF(#REF!=#REF!,IF(K956="Stroke",IF(K957="Stroke",IF(#REF!=#REF!,IF(Q956=Q957,IF((J957-J956)&lt;0,1000+J957-J956-O956,J957-J956-O956),""),""),""),""),"")</f>
        <v>#REF!</v>
      </c>
      <c r="Q956" s="31" t="n">
        <v>1</v>
      </c>
      <c r="R956" s="1" t="e">
        <f aca="false">IF(#REF!&lt;&gt;#REF!,COUNTIFS($K$112:$K$1378,$K$112,#REF!,#REF!),"")</f>
        <v>#REF!</v>
      </c>
      <c r="S956" s="1" t="e">
        <f aca="false">IF(AND(#REF!&lt;&gt;#REF!,#REF!=#REF!,M956="positive",M957="negative"),1,"")</f>
        <v>#REF!</v>
      </c>
      <c r="T956" s="1" t="e">
        <f aca="false">IF(AND(#REF!=#REF!,K:K="stroke",M:M="positive",S956&lt;&gt;"1"),1,"")</f>
        <v>#REF!</v>
      </c>
      <c r="U956" s="1" t="e">
        <f aca="false">IF((AND(R956&lt;&gt;"",W956&lt;&gt;1,K:K="stroke",M:M="negative",#REF!=#REF!)),IF(W956&lt;&gt;0,"",1),"")</f>
        <v>#REF!</v>
      </c>
      <c r="V956" s="1" t="e">
        <f aca="false">IF(R956="","",(SUM(S956:U956)+W956))</f>
        <v>#REF!</v>
      </c>
      <c r="W956" s="1" t="e">
        <f aca="false">IF(#REF!&lt;&gt;#REF!,COUNTIFS($K$112:$K$1378,"up",#REF!,#REF!),"")</f>
        <v>#REF!</v>
      </c>
      <c r="X956" s="1" t="e">
        <f aca="false">IF(#REF!&lt;&gt;#REF!,COUNTIFS($K$112:$K$1378,"SRS",#REF!,#REF!),"")</f>
        <v>#REF!</v>
      </c>
      <c r="Y956" s="1" t="e">
        <f aca="false">IF(R956&lt;&gt;"",IF(R956=1,"",COUNTIFS($O$112:$O$1378,"&gt;40",#REF!,#REF!)),"")</f>
        <v>#REF!</v>
      </c>
      <c r="Z956" s="31" t="s">
        <v>115</v>
      </c>
      <c r="AA956" s="31"/>
      <c r="AB956" s="31"/>
      <c r="AC956" s="31"/>
    </row>
    <row r="957" customFormat="false" ht="15.75" hidden="false" customHeight="false" outlineLevel="0" collapsed="false">
      <c r="A957" s="31" t="n">
        <f aca="false">I957+(H957*60)+(G957*3600)</f>
        <v>66153</v>
      </c>
      <c r="B957" s="32" t="str">
        <f aca="false">CONCATENATE(D957,E957,F957,G957,H957,I957)</f>
        <v>201823182233</v>
      </c>
      <c r="C957" s="31" t="str">
        <f aca="false">CONCATENATE(D957,E957,F957)</f>
        <v>201823</v>
      </c>
      <c r="D957" s="31" t="n">
        <v>2018</v>
      </c>
      <c r="E957" s="31" t="n">
        <v>2</v>
      </c>
      <c r="F957" s="31" t="n">
        <v>3</v>
      </c>
      <c r="G957" s="31" t="n">
        <v>18</v>
      </c>
      <c r="H957" s="31" t="n">
        <v>22</v>
      </c>
      <c r="I957" s="31" t="n">
        <v>33</v>
      </c>
      <c r="J957" s="31" t="n">
        <v>197</v>
      </c>
      <c r="K957" s="31" t="s">
        <v>4</v>
      </c>
      <c r="L957" s="31" t="e">
        <f aca="false">IF(#REF!=#REF!,IF(K957="Stroke",IF(K958="Stroke",IF((J958-J957)&lt;0,1000+J958-J957,J958-J957),""),""),"")</f>
        <v>#REF!</v>
      </c>
      <c r="M957" s="31" t="s">
        <v>1</v>
      </c>
      <c r="N957" s="31" t="s">
        <v>2</v>
      </c>
      <c r="O957" s="31" t="n">
        <v>0</v>
      </c>
      <c r="P957" s="1" t="e">
        <f aca="false">IF(#REF!=#REF!,IF(K957="Stroke",IF(K958="Stroke",IF(#REF!=#REF!,IF(Q957=Q958,IF((J958-J957)&lt;0,1000+J958-J957-O957,J958-J957-O957),""),""),""),""),"")</f>
        <v>#REF!</v>
      </c>
      <c r="Q957" s="31" t="n">
        <v>1</v>
      </c>
      <c r="R957" s="1" t="e">
        <f aca="false">IF(#REF!&lt;&gt;#REF!,COUNTIFS($K$112:$K$1378,$K$112,#REF!,#REF!),"")</f>
        <v>#REF!</v>
      </c>
      <c r="S957" s="1" t="e">
        <f aca="false">IF(AND(#REF!&lt;&gt;#REF!,#REF!=#REF!,M957="positive",M958="negative"),1,"")</f>
        <v>#REF!</v>
      </c>
      <c r="T957" s="1" t="e">
        <f aca="false">IF(AND(#REF!=#REF!,K:K="stroke",M:M="positive",S957&lt;&gt;"1"),1,"")</f>
        <v>#REF!</v>
      </c>
      <c r="U957" s="1" t="e">
        <f aca="false">IF((AND(R957&lt;&gt;"",W957&lt;&gt;1,K:K="stroke",M:M="negative",#REF!=#REF!)),IF(W957&lt;&gt;0,"",1),"")</f>
        <v>#REF!</v>
      </c>
      <c r="V957" s="1" t="e">
        <f aca="false">IF(R957="","",(SUM(S957:U957)+W957))</f>
        <v>#REF!</v>
      </c>
      <c r="W957" s="1" t="e">
        <f aca="false">IF(#REF!&lt;&gt;#REF!,COUNTIFS($K$112:$K$1378,"up",#REF!,#REF!),"")</f>
        <v>#REF!</v>
      </c>
      <c r="X957" s="1" t="e">
        <f aca="false">IF(#REF!&lt;&gt;#REF!,COUNTIFS($K$112:$K$1378,"SRS",#REF!,#REF!),"")</f>
        <v>#REF!</v>
      </c>
      <c r="Y957" s="1" t="e">
        <f aca="false">IF(R957&lt;&gt;"",IF(R957=1,"",COUNTIFS($O$112:$O$1378,"&gt;40",#REF!,#REF!)),"")</f>
        <v>#REF!</v>
      </c>
      <c r="Z957" s="31" t="s">
        <v>117</v>
      </c>
      <c r="AA957" s="31"/>
      <c r="AB957" s="31"/>
      <c r="AC957" s="31"/>
    </row>
    <row r="958" customFormat="false" ht="15.75" hidden="false" customHeight="false" outlineLevel="0" collapsed="false">
      <c r="A958" s="31" t="n">
        <f aca="false">I958+(H958*60)+(G958*3600)</f>
        <v>66153</v>
      </c>
      <c r="B958" s="32" t="str">
        <f aca="false">CONCATENATE(D958,E958,F958,G958,H958,I958)</f>
        <v>201823182233</v>
      </c>
      <c r="C958" s="31" t="str">
        <f aca="false">CONCATENATE(D958,E958,F958)</f>
        <v>201823</v>
      </c>
      <c r="D958" s="31" t="n">
        <v>2018</v>
      </c>
      <c r="E958" s="31" t="n">
        <v>2</v>
      </c>
      <c r="F958" s="31" t="n">
        <v>3</v>
      </c>
      <c r="G958" s="31" t="n">
        <v>18</v>
      </c>
      <c r="H958" s="31" t="n">
        <v>22</v>
      </c>
      <c r="I958" s="31" t="n">
        <v>33</v>
      </c>
      <c r="J958" s="31" t="n">
        <v>209</v>
      </c>
      <c r="K958" s="31" t="s">
        <v>4</v>
      </c>
      <c r="L958" s="31" t="e">
        <f aca="false">IF(#REF!=#REF!,IF(K958="Stroke",IF(K959="Stroke",IF((J959-J958)&lt;0,1000+J959-J958,J959-J958),""),""),"")</f>
        <v>#REF!</v>
      </c>
      <c r="M958" s="31" t="s">
        <v>1</v>
      </c>
      <c r="N958" s="31" t="s">
        <v>2</v>
      </c>
      <c r="O958" s="31" t="n">
        <v>0</v>
      </c>
      <c r="P958" s="1" t="e">
        <f aca="false">IF(#REF!=#REF!,IF(K958="Stroke",IF(K959="Stroke",IF(#REF!=#REF!,IF(Q958=Q959,IF((J959-J958)&lt;0,1000+J959-J958-O958,J959-J958-O958),""),""),""),""),"")</f>
        <v>#REF!</v>
      </c>
      <c r="Q958" s="31" t="n">
        <v>1</v>
      </c>
      <c r="R958" s="1" t="e">
        <f aca="false">IF(#REF!&lt;&gt;#REF!,COUNTIFS($K$112:$K$1378,$K$112,#REF!,#REF!),"")</f>
        <v>#REF!</v>
      </c>
      <c r="S958" s="1" t="e">
        <f aca="false">IF(AND(#REF!&lt;&gt;#REF!,#REF!=#REF!,M958="positive",M959="negative"),1,"")</f>
        <v>#REF!</v>
      </c>
      <c r="T958" s="1" t="e">
        <f aca="false">IF(AND(#REF!=#REF!,K:K="stroke",M:M="positive",S958&lt;&gt;"1"),1,"")</f>
        <v>#REF!</v>
      </c>
      <c r="U958" s="1" t="e">
        <f aca="false">IF((AND(R958&lt;&gt;"",W958&lt;&gt;1,K:K="stroke",M:M="negative",#REF!=#REF!)),IF(W958&lt;&gt;0,"",1),"")</f>
        <v>#REF!</v>
      </c>
      <c r="V958" s="1" t="e">
        <f aca="false">IF(R958="","",(SUM(S958:U958)+W958))</f>
        <v>#REF!</v>
      </c>
      <c r="W958" s="1" t="e">
        <f aca="false">IF(#REF!&lt;&gt;#REF!,COUNTIFS($K$112:$K$1378,"up",#REF!,#REF!),"")</f>
        <v>#REF!</v>
      </c>
      <c r="X958" s="1" t="e">
        <f aca="false">IF(#REF!&lt;&gt;#REF!,COUNTIFS($K$112:$K$1378,"SRS",#REF!,#REF!),"")</f>
        <v>#REF!</v>
      </c>
      <c r="Y958" s="1" t="e">
        <f aca="false">IF(R958&lt;&gt;"",IF(R958=1,"",COUNTIFS($O$112:$O$1378,"&gt;40",#REF!,#REF!)),"")</f>
        <v>#REF!</v>
      </c>
      <c r="Z958" s="31" t="s">
        <v>117</v>
      </c>
      <c r="AA958" s="31"/>
      <c r="AB958" s="31"/>
      <c r="AC958" s="31"/>
    </row>
    <row r="959" customFormat="false" ht="15.75" hidden="false" customHeight="false" outlineLevel="0" collapsed="false">
      <c r="A959" s="31" t="n">
        <f aca="false">I959+(H959*60)+(G959*3600)</f>
        <v>66153</v>
      </c>
      <c r="B959" s="32" t="str">
        <f aca="false">CONCATENATE(D959,E959,F959,G959,H959,I959)</f>
        <v>201823182233</v>
      </c>
      <c r="C959" s="31" t="str">
        <f aca="false">CONCATENATE(D959,E959,F959)</f>
        <v>201823</v>
      </c>
      <c r="D959" s="31" t="n">
        <v>2018</v>
      </c>
      <c r="E959" s="31" t="n">
        <v>2</v>
      </c>
      <c r="F959" s="31" t="n">
        <v>3</v>
      </c>
      <c r="G959" s="31" t="n">
        <v>18</v>
      </c>
      <c r="H959" s="31" t="n">
        <v>22</v>
      </c>
      <c r="I959" s="31" t="n">
        <v>33</v>
      </c>
      <c r="J959" s="31" t="n">
        <v>235</v>
      </c>
      <c r="K959" s="31" t="s">
        <v>4</v>
      </c>
      <c r="L959" s="31" t="e">
        <f aca="false">IF(#REF!=#REF!,IF(K959="Stroke",IF(K960="Stroke",IF((J960-J959)&lt;0,1000+J960-J959,J960-J959),""),""),"")</f>
        <v>#REF!</v>
      </c>
      <c r="M959" s="31" t="s">
        <v>1</v>
      </c>
      <c r="N959" s="31" t="s">
        <v>2</v>
      </c>
      <c r="O959" s="31" t="n">
        <v>0</v>
      </c>
      <c r="P959" s="1" t="e">
        <f aca="false">IF(#REF!=#REF!,IF(K959="Stroke",IF(K960="Stroke",IF(#REF!=#REF!,IF(Q959=Q960,IF((J960-J959)&lt;0,1000+J960-J959-O959,J960-J959-O959),""),""),""),""),"")</f>
        <v>#REF!</v>
      </c>
      <c r="Q959" s="31" t="n">
        <v>1</v>
      </c>
      <c r="R959" s="1" t="e">
        <f aca="false">IF(#REF!&lt;&gt;#REF!,COUNTIFS($K$112:$K$1378,$K$112,#REF!,#REF!),"")</f>
        <v>#REF!</v>
      </c>
      <c r="S959" s="1" t="e">
        <f aca="false">IF(AND(#REF!&lt;&gt;#REF!,#REF!=#REF!,M959="positive",M960="negative"),1,"")</f>
        <v>#REF!</v>
      </c>
      <c r="T959" s="1" t="e">
        <f aca="false">IF(AND(#REF!=#REF!,K:K="stroke",M:M="positive",S959&lt;&gt;"1"),1,"")</f>
        <v>#REF!</v>
      </c>
      <c r="U959" s="1" t="e">
        <f aca="false">IF((AND(R959&lt;&gt;"",W959&lt;&gt;1,K:K="stroke",M:M="negative",#REF!=#REF!)),IF(W959&lt;&gt;0,"",1),"")</f>
        <v>#REF!</v>
      </c>
      <c r="V959" s="1" t="e">
        <f aca="false">IF(R959="","",(SUM(S959:U959)+W959))</f>
        <v>#REF!</v>
      </c>
      <c r="W959" s="1" t="e">
        <f aca="false">IF(#REF!&lt;&gt;#REF!,COUNTIFS($K$112:$K$1378,"up",#REF!,#REF!),"")</f>
        <v>#REF!</v>
      </c>
      <c r="X959" s="1" t="e">
        <f aca="false">IF(#REF!&lt;&gt;#REF!,COUNTIFS($K$112:$K$1378,"SRS",#REF!,#REF!),"")</f>
        <v>#REF!</v>
      </c>
      <c r="Y959" s="1" t="e">
        <f aca="false">IF(R959&lt;&gt;"",IF(R959=1,"",COUNTIFS($O$112:$O$1378,"&gt;40",#REF!,#REF!)),"")</f>
        <v>#REF!</v>
      </c>
      <c r="Z959" s="31" t="s">
        <v>117</v>
      </c>
      <c r="AA959" s="31"/>
      <c r="AB959" s="31"/>
      <c r="AC959" s="31"/>
    </row>
    <row r="960" s="5" customFormat="true" ht="15.75" hidden="false" customHeight="false" outlineLevel="0" collapsed="false">
      <c r="A960" s="31" t="n">
        <f aca="false">I960+(H960*60)+(G960*3600)</f>
        <v>66153</v>
      </c>
      <c r="B960" s="32" t="str">
        <f aca="false">CONCATENATE(D960,E960,F960,G960,H960,I960)</f>
        <v>201823182233</v>
      </c>
      <c r="C960" s="31" t="str">
        <f aca="false">CONCATENATE(D960,E960,F960)</f>
        <v>201823</v>
      </c>
      <c r="D960" s="31" t="n">
        <v>2018</v>
      </c>
      <c r="E960" s="31" t="n">
        <v>2</v>
      </c>
      <c r="F960" s="31" t="n">
        <v>3</v>
      </c>
      <c r="G960" s="31" t="n">
        <v>18</v>
      </c>
      <c r="H960" s="31" t="n">
        <v>22</v>
      </c>
      <c r="I960" s="31" t="n">
        <v>33</v>
      </c>
      <c r="J960" s="31" t="n">
        <v>290</v>
      </c>
      <c r="K960" s="31" t="s">
        <v>4</v>
      </c>
      <c r="L960" s="31" t="e">
        <f aca="false">IF(#REF!=#REF!,IF(K960="Stroke",IF(K961="Stroke",IF((J961-J960)&lt;0,1000+J961-J960,J961-J960),""),""),"")</f>
        <v>#REF!</v>
      </c>
      <c r="M960" s="31" t="s">
        <v>1</v>
      </c>
      <c r="N960" s="31" t="s">
        <v>2</v>
      </c>
      <c r="O960" s="31" t="n">
        <v>0</v>
      </c>
      <c r="P960" s="1" t="e">
        <f aca="false">IF(#REF!=#REF!,IF(K960="Stroke",IF(K961="Stroke",IF(#REF!=#REF!,IF(Q960=Q961,IF((J961-J960)&lt;0,1000+J961-J960-O960,J961-J960-O960),""),""),""),""),"")</f>
        <v>#REF!</v>
      </c>
      <c r="Q960" s="31" t="n">
        <v>1</v>
      </c>
      <c r="R960" s="1" t="e">
        <f aca="false">IF(#REF!&lt;&gt;#REF!,COUNTIFS($K$112:$K$1378,$K$112,#REF!,#REF!),"")</f>
        <v>#REF!</v>
      </c>
      <c r="S960" s="1" t="e">
        <f aca="false">IF(AND(#REF!&lt;&gt;#REF!,#REF!=#REF!,M960="positive",M961="negative"),1,"")</f>
        <v>#REF!</v>
      </c>
      <c r="T960" s="1" t="e">
        <f aca="false">IF(AND(#REF!=#REF!,K:K="stroke",M:M="positive",S960&lt;&gt;"1"),1,"")</f>
        <v>#REF!</v>
      </c>
      <c r="U960" s="1" t="e">
        <f aca="false">IF((AND(R960&lt;&gt;"",W960&lt;&gt;1,K:K="stroke",M:M="negative",#REF!=#REF!)),IF(W960&lt;&gt;0,"",1),"")</f>
        <v>#REF!</v>
      </c>
      <c r="V960" s="1" t="e">
        <f aca="false">IF(R960="","",(SUM(S960:U960)+W960))</f>
        <v>#REF!</v>
      </c>
      <c r="W960" s="1" t="e">
        <f aca="false">IF(#REF!&lt;&gt;#REF!,COUNTIFS($K$112:$K$1378,"up",#REF!,#REF!),"")</f>
        <v>#REF!</v>
      </c>
      <c r="X960" s="1" t="e">
        <f aca="false">IF(#REF!&lt;&gt;#REF!,COUNTIFS($K$112:$K$1378,"SRS",#REF!,#REF!),"")</f>
        <v>#REF!</v>
      </c>
      <c r="Y960" s="1" t="e">
        <f aca="false">IF(R960&lt;&gt;"",IF(R960=1,"",COUNTIFS($O$112:$O$1378,"&gt;40",#REF!,#REF!)),"")</f>
        <v>#REF!</v>
      </c>
      <c r="Z960" s="31" t="s">
        <v>116</v>
      </c>
      <c r="AA960" s="31"/>
      <c r="AB960" s="31"/>
      <c r="AC960" s="31"/>
      <c r="AD960" s="1"/>
      <c r="AE960" s="1"/>
      <c r="AF960" s="1"/>
      <c r="AG960" s="1"/>
      <c r="AH960" s="1"/>
    </row>
    <row r="961" customFormat="false" ht="15.75" hidden="false" customHeight="false" outlineLevel="0" collapsed="false">
      <c r="A961" s="14" t="n">
        <f aca="false">I961+(H961*60)+(G961*3600)</f>
        <v>66225</v>
      </c>
      <c r="B961" s="22" t="str">
        <f aca="false">CONCATENATE(D961,E961,F961,G961,H961,I961)</f>
        <v>201823182345</v>
      </c>
      <c r="C961" s="14" t="str">
        <f aca="false">CONCATENATE(D961,E961,F961)</f>
        <v>201823</v>
      </c>
      <c r="D961" s="14" t="n">
        <v>2018</v>
      </c>
      <c r="E961" s="14" t="n">
        <v>2</v>
      </c>
      <c r="F961" s="14" t="n">
        <v>3</v>
      </c>
      <c r="G961" s="14" t="n">
        <v>18</v>
      </c>
      <c r="H961" s="14" t="n">
        <v>23</v>
      </c>
      <c r="I961" s="14" t="n">
        <v>45</v>
      </c>
      <c r="J961" s="14" t="n">
        <v>687</v>
      </c>
      <c r="K961" s="14" t="s">
        <v>11</v>
      </c>
      <c r="L961" s="14" t="e">
        <f aca="false"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4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4" t="s">
        <v>114</v>
      </c>
      <c r="AA961" s="14"/>
      <c r="AB961" s="14"/>
      <c r="AC961" s="14"/>
      <c r="AD961" s="5"/>
      <c r="AE961" s="5"/>
      <c r="AF961" s="5"/>
      <c r="AG961" s="5"/>
      <c r="AH961" s="5"/>
    </row>
    <row r="962" s="5" customFormat="true" ht="15.75" hidden="false" customHeight="false" outlineLevel="0" collapsed="false">
      <c r="A962" s="31" t="n">
        <f aca="false">I962+(H962*60)+(G962*3600)</f>
        <v>66225</v>
      </c>
      <c r="B962" s="32" t="str">
        <f aca="false">CONCATENATE(D962,E962,F962,G962,H962,I962)</f>
        <v>201823182345</v>
      </c>
      <c r="C962" s="31" t="str">
        <f aca="false">CONCATENATE(D962,E962,F962)</f>
        <v>201823</v>
      </c>
      <c r="D962" s="31" t="n">
        <v>2018</v>
      </c>
      <c r="E962" s="31" t="n">
        <v>2</v>
      </c>
      <c r="F962" s="31" t="n">
        <v>3</v>
      </c>
      <c r="G962" s="31" t="n">
        <v>18</v>
      </c>
      <c r="H962" s="31" t="n">
        <v>23</v>
      </c>
      <c r="I962" s="31" t="n">
        <v>45</v>
      </c>
      <c r="J962" s="31" t="n">
        <v>725</v>
      </c>
      <c r="K962" s="31" t="s">
        <v>11</v>
      </c>
      <c r="L962" s="31" t="e">
        <f aca="false">IF(#REF!=#REF!,IF(K962="Stroke",IF(K963="Stroke",IF((J963-J962)&lt;0,1000+J963-J962,J963-J962),""),""),"")</f>
        <v>#REF!</v>
      </c>
      <c r="M962" s="31" t="s">
        <v>1</v>
      </c>
      <c r="N962" s="31" t="s">
        <v>2</v>
      </c>
      <c r="O962" s="31" t="n">
        <v>13</v>
      </c>
      <c r="P962" s="1" t="e">
        <f aca="false">IF(#REF!=#REF!,IF(K962="Stroke",IF(K963="Stroke",IF(#REF!=#REF!,IF(Q962=Q963,IF((J963-J962)&lt;0,1000+J963-J962-O962,J963-J962-O962),""),""),""),""),"")</f>
        <v>#REF!</v>
      </c>
      <c r="Q962" s="31" t="n">
        <v>2</v>
      </c>
      <c r="R962" s="1" t="e">
        <f aca="false">IF(#REF!&lt;&gt;#REF!,COUNTIFS($K$112:$K$1378,$K$112,#REF!,#REF!),"")</f>
        <v>#REF!</v>
      </c>
      <c r="S962" s="1" t="e">
        <f aca="false">IF(AND(#REF!&lt;&gt;#REF!,#REF!=#REF!,M962="positive",M963="negative"),1,"")</f>
        <v>#REF!</v>
      </c>
      <c r="T962" s="1" t="e">
        <f aca="false">IF(AND(#REF!=#REF!,K:K="stroke",M:M="positive",S962&lt;&gt;"1"),1,"")</f>
        <v>#REF!</v>
      </c>
      <c r="U962" s="1" t="e">
        <f aca="false">IF((AND(R962&lt;&gt;"",W962&lt;&gt;1,K:K="stroke",M:M="negative",#REF!=#REF!)),IF(W962&lt;&gt;0,"",1),"")</f>
        <v>#REF!</v>
      </c>
      <c r="V962" s="1" t="e">
        <f aca="false">IF(R962="","",(SUM(S962:U962)+W962))</f>
        <v>#REF!</v>
      </c>
      <c r="W962" s="1" t="e">
        <f aca="false">IF(#REF!&lt;&gt;#REF!,COUNTIFS($K$112:$K$1378,"up",#REF!,#REF!),"")</f>
        <v>#REF!</v>
      </c>
      <c r="X962" s="1" t="e">
        <f aca="false">IF(#REF!&lt;&gt;#REF!,COUNTIFS($K$112:$K$1378,"SRS",#REF!,#REF!),"")</f>
        <v>#REF!</v>
      </c>
      <c r="Y962" s="1" t="e">
        <f aca="false">IF(R962&lt;&gt;"",IF(R962=1,"",COUNTIFS($O$112:$O$1378,"&gt;40",#REF!,#REF!)),"")</f>
        <v>#REF!</v>
      </c>
      <c r="Z962" s="31" t="s">
        <v>118</v>
      </c>
      <c r="AA962" s="31"/>
      <c r="AB962" s="31"/>
      <c r="AC962" s="31"/>
      <c r="AD962" s="1"/>
      <c r="AE962" s="1"/>
      <c r="AF962" s="1"/>
      <c r="AG962" s="1"/>
      <c r="AH962" s="1"/>
    </row>
    <row r="963" customFormat="false" ht="15.75" hidden="false" customHeight="false" outlineLevel="0" collapsed="false">
      <c r="A963" s="14" t="n">
        <f aca="false">I963+(H963*60)+(G963*3600)</f>
        <v>66543</v>
      </c>
      <c r="B963" s="22" t="str">
        <f aca="false">CONCATENATE(D963,E963,F963,G963,H963,I963)</f>
        <v>20182318293</v>
      </c>
      <c r="C963" s="14" t="str">
        <f aca="false">CONCATENATE(D963,E963,F963)</f>
        <v>201823</v>
      </c>
      <c r="D963" s="14" t="n">
        <v>2018</v>
      </c>
      <c r="E963" s="14" t="n">
        <v>2</v>
      </c>
      <c r="F963" s="14" t="n">
        <v>3</v>
      </c>
      <c r="G963" s="14" t="n">
        <v>18</v>
      </c>
      <c r="H963" s="14" t="n">
        <v>29</v>
      </c>
      <c r="I963" s="14" t="n">
        <v>3</v>
      </c>
      <c r="J963" s="14" t="n">
        <v>117</v>
      </c>
      <c r="K963" s="14" t="s">
        <v>11</v>
      </c>
      <c r="L963" s="14" t="e">
        <f aca="false"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4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4" t="s">
        <v>119</v>
      </c>
      <c r="AA963" s="14"/>
      <c r="AB963" s="14"/>
      <c r="AC963" s="14"/>
      <c r="AD963" s="5"/>
      <c r="AE963" s="5"/>
      <c r="AF963" s="5"/>
      <c r="AG963" s="5"/>
      <c r="AH963" s="5"/>
    </row>
    <row r="964" customFormat="false" ht="15.75" hidden="false" customHeight="false" outlineLevel="0" collapsed="false">
      <c r="A964" s="31" t="n">
        <f aca="false">I964+(H964*60)+(G964*3600)</f>
        <v>66543</v>
      </c>
      <c r="B964" s="32" t="str">
        <f aca="false">CONCATENATE(D964,E964,F964,G964,H964,I964)</f>
        <v>20182318293</v>
      </c>
      <c r="C964" s="31" t="str">
        <f aca="false">CONCATENATE(D964,E964,F964)</f>
        <v>201823</v>
      </c>
      <c r="D964" s="31" t="n">
        <v>2018</v>
      </c>
      <c r="E964" s="31" t="n">
        <v>2</v>
      </c>
      <c r="F964" s="31" t="n">
        <v>3</v>
      </c>
      <c r="G964" s="31" t="n">
        <v>18</v>
      </c>
      <c r="H964" s="31" t="n">
        <v>29</v>
      </c>
      <c r="I964" s="31" t="n">
        <v>3</v>
      </c>
      <c r="J964" s="31" t="n">
        <v>173</v>
      </c>
      <c r="K964" s="31" t="s">
        <v>11</v>
      </c>
      <c r="L964" s="31" t="e">
        <f aca="false">IF(#REF!=#REF!,IF(K964="Stroke",IF(K965="Stroke",IF((J965-J964)&lt;0,1000+J965-J964,J965-J964),""),""),"")</f>
        <v>#REF!</v>
      </c>
      <c r="M964" s="31" t="s">
        <v>1</v>
      </c>
      <c r="N964" s="31" t="s">
        <v>2</v>
      </c>
      <c r="O964" s="31" t="n">
        <v>14</v>
      </c>
      <c r="P964" s="1" t="e">
        <f aca="false">IF(#REF!=#REF!,IF(K964="Stroke",IF(K965="Stroke",IF(#REF!=#REF!,IF(Q964=Q965,IF((J965-J964)&lt;0,1000+J965-J964-O964,J965-J964-O964),""),""),""),""),"")</f>
        <v>#REF!</v>
      </c>
      <c r="Q964" s="31" t="n">
        <v>1</v>
      </c>
      <c r="R964" s="1" t="e">
        <f aca="false">IF(#REF!&lt;&gt;#REF!,COUNTIFS($K$112:$K$1378,$K$112,#REF!,#REF!),"")</f>
        <v>#REF!</v>
      </c>
      <c r="S964" s="1" t="e">
        <f aca="false">IF(AND(#REF!&lt;&gt;#REF!,#REF!=#REF!,M964="positive",M965="negative"),1,"")</f>
        <v>#REF!</v>
      </c>
      <c r="T964" s="1" t="e">
        <f aca="false">IF(AND(#REF!=#REF!,K:K="stroke",M:M="positive",S964&lt;&gt;"1"),1,"")</f>
        <v>#REF!</v>
      </c>
      <c r="U964" s="1" t="e">
        <f aca="false">IF((AND(R964&lt;&gt;"",W964&lt;&gt;1,K:K="stroke",M:M="negative",#REF!=#REF!)),IF(W964&lt;&gt;0,"",1),"")</f>
        <v>#REF!</v>
      </c>
      <c r="V964" s="1" t="e">
        <f aca="false">IF(R964="","",(SUM(S964:U964)+W964))</f>
        <v>#REF!</v>
      </c>
      <c r="W964" s="1" t="e">
        <f aca="false">IF(#REF!&lt;&gt;#REF!,COUNTIFS($K$112:$K$1378,"up",#REF!,#REF!),"")</f>
        <v>#REF!</v>
      </c>
      <c r="X964" s="1" t="e">
        <f aca="false">IF(#REF!&lt;&gt;#REF!,COUNTIFS($K$112:$K$1378,"SRS",#REF!,#REF!),"")</f>
        <v>#REF!</v>
      </c>
      <c r="Y964" s="1" t="e">
        <f aca="false">IF(R964&lt;&gt;"",IF(R964=1,"",COUNTIFS($O$112:$O$1378,"&gt;40",#REF!,#REF!)),"")</f>
        <v>#REF!</v>
      </c>
      <c r="Z964" s="31" t="s">
        <v>120</v>
      </c>
      <c r="AA964" s="31"/>
      <c r="AB964" s="31"/>
      <c r="AC964" s="31"/>
    </row>
    <row r="965" customFormat="false" ht="15.75" hidden="false" customHeight="false" outlineLevel="0" collapsed="false">
      <c r="A965" s="31" t="n">
        <f aca="false">I965+(H965*60)+(G965*3600)</f>
        <v>66543</v>
      </c>
      <c r="B965" s="32" t="str">
        <f aca="false">CONCATENATE(D965,E965,F965,G965,H965,I965)</f>
        <v>20182318293</v>
      </c>
      <c r="C965" s="31" t="str">
        <f aca="false">CONCATENATE(D965,E965,F965)</f>
        <v>201823</v>
      </c>
      <c r="D965" s="31" t="n">
        <v>2018</v>
      </c>
      <c r="E965" s="31" t="n">
        <v>2</v>
      </c>
      <c r="F965" s="31" t="n">
        <v>3</v>
      </c>
      <c r="G965" s="31" t="n">
        <v>18</v>
      </c>
      <c r="H965" s="31" t="n">
        <v>29</v>
      </c>
      <c r="I965" s="31" t="n">
        <v>3</v>
      </c>
      <c r="J965" s="31" t="n">
        <v>240</v>
      </c>
      <c r="K965" s="31" t="s">
        <v>11</v>
      </c>
      <c r="L965" s="31" t="e">
        <f aca="false">IF(#REF!=#REF!,IF(K965="Stroke",IF(K966="Stroke",IF((J966-J965)&lt;0,1000+J966-J965,J966-J965),""),""),"")</f>
        <v>#REF!</v>
      </c>
      <c r="M965" s="31" t="s">
        <v>1</v>
      </c>
      <c r="N965" s="31" t="s">
        <v>2</v>
      </c>
      <c r="O965" s="31" t="n">
        <v>61</v>
      </c>
      <c r="P965" s="1" t="e">
        <f aca="false">IF(#REF!=#REF!,IF(K965="Stroke",IF(K966="Stroke",IF(#REF!=#REF!,IF(Q965=Q966,IF((J966-J965)&lt;0,1000+J966-J965-O965,J966-J965-O965),""),""),""),""),"")</f>
        <v>#REF!</v>
      </c>
      <c r="Q965" s="31" t="n">
        <v>1</v>
      </c>
      <c r="R965" s="1" t="e">
        <f aca="false">IF(#REF!&lt;&gt;#REF!,COUNTIFS($K$112:$K$1378,$K$112,#REF!,#REF!),"")</f>
        <v>#REF!</v>
      </c>
      <c r="S965" s="1" t="e">
        <f aca="false">IF(AND(#REF!&lt;&gt;#REF!,#REF!=#REF!,M965="positive",M966="negative"),1,"")</f>
        <v>#REF!</v>
      </c>
      <c r="T965" s="1" t="e">
        <f aca="false">IF(AND(#REF!=#REF!,K:K="stroke",M:M="positive",S965&lt;&gt;"1"),1,"")</f>
        <v>#REF!</v>
      </c>
      <c r="U965" s="1" t="e">
        <f aca="false">IF((AND(R965&lt;&gt;"",W965&lt;&gt;1,K:K="stroke",M:M="negative",#REF!=#REF!)),IF(W965&lt;&gt;0,"",1),"")</f>
        <v>#REF!</v>
      </c>
      <c r="V965" s="1" t="e">
        <f aca="false">IF(R965="","",(SUM(S965:U965)+W965))</f>
        <v>#REF!</v>
      </c>
      <c r="W965" s="1" t="e">
        <f aca="false">IF(#REF!&lt;&gt;#REF!,COUNTIFS($K$112:$K$1378,"up",#REF!,#REF!),"")</f>
        <v>#REF!</v>
      </c>
      <c r="X965" s="1" t="e">
        <f aca="false">IF(#REF!&lt;&gt;#REF!,COUNTIFS($K$112:$K$1378,"SRS",#REF!,#REF!),"")</f>
        <v>#REF!</v>
      </c>
      <c r="Y965" s="1" t="e">
        <f aca="false">IF(R965&lt;&gt;"",IF(R965=1,"",COUNTIFS($O$112:$O$1378,"&gt;40",#REF!,#REF!)),"")</f>
        <v>#REF!</v>
      </c>
      <c r="Z965" s="31" t="s">
        <v>121</v>
      </c>
      <c r="AA965" s="31"/>
      <c r="AB965" s="31"/>
      <c r="AC965" s="31"/>
    </row>
    <row r="966" customFormat="false" ht="15.75" hidden="false" customHeight="false" outlineLevel="0" collapsed="false">
      <c r="A966" s="31" t="n">
        <f aca="false">I966+(H966*60)+(G966*3600)</f>
        <v>66543</v>
      </c>
      <c r="B966" s="32" t="str">
        <f aca="false">CONCATENATE(D966,E966,F966,G966,H966,I966)</f>
        <v>20182318293</v>
      </c>
      <c r="C966" s="31" t="str">
        <f aca="false">CONCATENATE(D966,E966,F966)</f>
        <v>201823</v>
      </c>
      <c r="D966" s="31" t="n">
        <v>2018</v>
      </c>
      <c r="E966" s="31" t="n">
        <v>2</v>
      </c>
      <c r="F966" s="31" t="n">
        <v>3</v>
      </c>
      <c r="G966" s="31" t="n">
        <v>18</v>
      </c>
      <c r="H966" s="31" t="n">
        <v>29</v>
      </c>
      <c r="I966" s="31" t="n">
        <v>3</v>
      </c>
      <c r="J966" s="31" t="n">
        <v>243</v>
      </c>
      <c r="K966" s="31" t="s">
        <v>4</v>
      </c>
      <c r="L966" s="31" t="e">
        <f aca="false">IF(#REF!=#REF!,IF(K966="Stroke",IF(K967="Stroke",IF((J967-J966)&lt;0,1000+J967-J966,J967-J966),""),""),"")</f>
        <v>#REF!</v>
      </c>
      <c r="M966" s="31" t="s">
        <v>1</v>
      </c>
      <c r="N966" s="31" t="s">
        <v>2</v>
      </c>
      <c r="O966" s="31" t="n">
        <v>0</v>
      </c>
      <c r="P966" s="1" t="e">
        <f aca="false">IF(#REF!=#REF!,IF(K966="Stroke",IF(K967="Stroke",IF(#REF!=#REF!,IF(Q966=Q967,IF((J967-J966)&lt;0,1000+J967-J966-O966,J967-J966-O966),""),""),""),""),"")</f>
        <v>#REF!</v>
      </c>
      <c r="Q966" s="31" t="n">
        <v>1</v>
      </c>
      <c r="R966" s="1" t="e">
        <f aca="false">IF(#REF!&lt;&gt;#REF!,COUNTIFS($K$112:$K$1378,$K$112,#REF!,#REF!),"")</f>
        <v>#REF!</v>
      </c>
      <c r="S966" s="1" t="e">
        <f aca="false">IF(AND(#REF!&lt;&gt;#REF!,#REF!=#REF!,M966="positive",M967="negative"),1,"")</f>
        <v>#REF!</v>
      </c>
      <c r="T966" s="1" t="e">
        <f aca="false">IF(AND(#REF!=#REF!,K:K="stroke",M:M="positive",S966&lt;&gt;"1"),1,"")</f>
        <v>#REF!</v>
      </c>
      <c r="U966" s="1" t="e">
        <f aca="false">IF((AND(R966&lt;&gt;"",W966&lt;&gt;1,K:K="stroke",M:M="negative",#REF!=#REF!)),IF(W966&lt;&gt;0,"",1),"")</f>
        <v>#REF!</v>
      </c>
      <c r="V966" s="1" t="e">
        <f aca="false">IF(R966="","",(SUM(S966:U966)+W966))</f>
        <v>#REF!</v>
      </c>
      <c r="W966" s="1" t="e">
        <f aca="false">IF(#REF!&lt;&gt;#REF!,COUNTIFS($K$112:$K$1378,"up",#REF!,#REF!),"")</f>
        <v>#REF!</v>
      </c>
      <c r="X966" s="1" t="e">
        <f aca="false">IF(#REF!&lt;&gt;#REF!,COUNTIFS($K$112:$K$1378,"SRS",#REF!,#REF!),"")</f>
        <v>#REF!</v>
      </c>
      <c r="Y966" s="1" t="e">
        <f aca="false">IF(R966&lt;&gt;"",IF(R966=1,"",COUNTIFS($O$112:$O$1378,"&gt;40",#REF!,#REF!)),"")</f>
        <v>#REF!</v>
      </c>
      <c r="Z966" s="31" t="s">
        <v>117</v>
      </c>
      <c r="AA966" s="31"/>
      <c r="AB966" s="31"/>
      <c r="AC966" s="31"/>
    </row>
    <row r="967" s="5" customFormat="true" ht="15.75" hidden="false" customHeight="false" outlineLevel="0" collapsed="false">
      <c r="A967" s="31" t="n">
        <f aca="false">I967+(H967*60)+(G967*3600)</f>
        <v>66543</v>
      </c>
      <c r="B967" s="32" t="str">
        <f aca="false">CONCATENATE(D967,E967,F967,G967,H967,I967)</f>
        <v>20182318293</v>
      </c>
      <c r="C967" s="31" t="str">
        <f aca="false">CONCATENATE(D967,E967,F967)</f>
        <v>201823</v>
      </c>
      <c r="D967" s="31" t="n">
        <v>2018</v>
      </c>
      <c r="E967" s="31" t="n">
        <v>2</v>
      </c>
      <c r="F967" s="31" t="n">
        <v>3</v>
      </c>
      <c r="G967" s="31" t="n">
        <v>18</v>
      </c>
      <c r="H967" s="31" t="n">
        <v>29</v>
      </c>
      <c r="I967" s="31" t="n">
        <v>3</v>
      </c>
      <c r="J967" s="31" t="n">
        <v>260</v>
      </c>
      <c r="K967" s="31" t="s">
        <v>4</v>
      </c>
      <c r="L967" s="31" t="e">
        <f aca="false">IF(#REF!=#REF!,IF(K967="Stroke",IF(K968="Stroke",IF((J968-J967)&lt;0,1000+J968-J967,J968-J967),""),""),"")</f>
        <v>#REF!</v>
      </c>
      <c r="M967" s="31" t="s">
        <v>1</v>
      </c>
      <c r="N967" s="31" t="s">
        <v>2</v>
      </c>
      <c r="O967" s="31" t="n">
        <v>0</v>
      </c>
      <c r="P967" s="1" t="e">
        <f aca="false">IF(#REF!=#REF!,IF(K967="Stroke",IF(K968="Stroke",IF(#REF!=#REF!,IF(Q967=Q968,IF((J968-J967)&lt;0,1000+J968-J967-O967,J968-J967-O967),""),""),""),""),"")</f>
        <v>#REF!</v>
      </c>
      <c r="Q967" s="31" t="n">
        <v>1</v>
      </c>
      <c r="R967" s="1" t="e">
        <f aca="false">IF(#REF!&lt;&gt;#REF!,COUNTIFS($K$112:$K$1378,$K$112,#REF!,#REF!),"")</f>
        <v>#REF!</v>
      </c>
      <c r="S967" s="1" t="e">
        <f aca="false">IF(AND(#REF!&lt;&gt;#REF!,#REF!=#REF!,M967="positive",M968="negative"),1,"")</f>
        <v>#REF!</v>
      </c>
      <c r="T967" s="1" t="e">
        <f aca="false">IF(AND(#REF!=#REF!,K:K="stroke",M:M="positive",S967&lt;&gt;"1"),1,"")</f>
        <v>#REF!</v>
      </c>
      <c r="U967" s="1" t="e">
        <f aca="false">IF((AND(R967&lt;&gt;"",W967&lt;&gt;1,K:K="stroke",M:M="negative",#REF!=#REF!)),IF(W967&lt;&gt;0,"",1),"")</f>
        <v>#REF!</v>
      </c>
      <c r="V967" s="1" t="e">
        <f aca="false">IF(R967="","",(SUM(S967:U967)+W967))</f>
        <v>#REF!</v>
      </c>
      <c r="W967" s="1" t="e">
        <f aca="false">IF(#REF!&lt;&gt;#REF!,COUNTIFS($K$112:$K$1378,"up",#REF!,#REF!),"")</f>
        <v>#REF!</v>
      </c>
      <c r="X967" s="1" t="e">
        <f aca="false">IF(#REF!&lt;&gt;#REF!,COUNTIFS($K$112:$K$1378,"SRS",#REF!,#REF!),"")</f>
        <v>#REF!</v>
      </c>
      <c r="Y967" s="1" t="e">
        <f aca="false">IF(R967&lt;&gt;"",IF(R967=1,"",COUNTIFS($O$112:$O$1378,"&gt;40",#REF!,#REF!)),"")</f>
        <v>#REF!</v>
      </c>
      <c r="Z967" s="31" t="s">
        <v>117</v>
      </c>
      <c r="AA967" s="31"/>
      <c r="AB967" s="31"/>
      <c r="AC967" s="31"/>
      <c r="AD967" s="1"/>
      <c r="AE967" s="1"/>
      <c r="AF967" s="1"/>
      <c r="AG967" s="1"/>
      <c r="AH967" s="1"/>
    </row>
    <row r="968" customFormat="false" ht="15.75" hidden="false" customHeight="false" outlineLevel="0" collapsed="false">
      <c r="A968" s="14" t="n">
        <f aca="false">I968+(H968*60)+(G968*3600)</f>
        <v>67491</v>
      </c>
      <c r="B968" s="22" t="str">
        <f aca="false">CONCATENATE(D968,E968,F968,G968,H968,I968)</f>
        <v>201823184451</v>
      </c>
      <c r="C968" s="14" t="str">
        <f aca="false">CONCATENATE(D968,E968,F968)</f>
        <v>201823</v>
      </c>
      <c r="D968" s="14" t="n">
        <v>2018</v>
      </c>
      <c r="E968" s="14" t="n">
        <v>2</v>
      </c>
      <c r="F968" s="14" t="n">
        <v>3</v>
      </c>
      <c r="G968" s="14" t="n">
        <v>18</v>
      </c>
      <c r="H968" s="14" t="n">
        <v>44</v>
      </c>
      <c r="I968" s="14" t="n">
        <v>51</v>
      </c>
      <c r="J968" s="14" t="n">
        <v>678</v>
      </c>
      <c r="K968" s="14" t="s">
        <v>11</v>
      </c>
      <c r="L968" s="14" t="e">
        <f aca="false"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4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4" t="s">
        <v>122</v>
      </c>
      <c r="AA968" s="14"/>
      <c r="AB968" s="14"/>
      <c r="AC968" s="14"/>
      <c r="AD968" s="5"/>
      <c r="AE968" s="5"/>
      <c r="AF968" s="5"/>
      <c r="AG968" s="5"/>
      <c r="AH968" s="5"/>
    </row>
    <row r="969" customFormat="false" ht="15.75" hidden="false" customHeight="false" outlineLevel="0" collapsed="false">
      <c r="A969" s="31" t="n">
        <f aca="false">I969+(H969*60)+(G969*3600)</f>
        <v>67491</v>
      </c>
      <c r="B969" s="32" t="str">
        <f aca="false">CONCATENATE(D969,E969,F969,G969,H969,I969)</f>
        <v>201823184451</v>
      </c>
      <c r="C969" s="31" t="str">
        <f aca="false">CONCATENATE(D969,E969,F969)</f>
        <v>201823</v>
      </c>
      <c r="D969" s="31" t="n">
        <v>2018</v>
      </c>
      <c r="E969" s="31" t="n">
        <v>2</v>
      </c>
      <c r="F969" s="31" t="n">
        <v>3</v>
      </c>
      <c r="G969" s="31" t="n">
        <v>18</v>
      </c>
      <c r="H969" s="31" t="n">
        <v>44</v>
      </c>
      <c r="I969" s="31" t="n">
        <v>51</v>
      </c>
      <c r="J969" s="31" t="n">
        <v>716</v>
      </c>
      <c r="K969" s="31" t="s">
        <v>11</v>
      </c>
      <c r="L969" s="31" t="e">
        <f aca="false">IF(#REF!=#REF!,IF(K969="Stroke",IF(K970="Stroke",IF((J970-J969)&lt;0,1000+J970-J969,J970-J969),""),""),"")</f>
        <v>#REF!</v>
      </c>
      <c r="M969" s="31" t="s">
        <v>1</v>
      </c>
      <c r="N969" s="31" t="s">
        <v>2</v>
      </c>
      <c r="O969" s="31" t="n">
        <v>5</v>
      </c>
      <c r="P969" s="1" t="e">
        <f aca="false">IF(#REF!=#REF!,IF(K969="Stroke",IF(K970="Stroke",IF(#REF!=#REF!,IF(Q969=Q970,IF((J970-J969)&lt;0,1000+J970-J969-O969,J970-J969-O969),""),""),""),""),"")</f>
        <v>#REF!</v>
      </c>
      <c r="Q969" s="31" t="n">
        <v>1</v>
      </c>
      <c r="R969" s="1" t="e">
        <f aca="false">IF(#REF!&lt;&gt;#REF!,COUNTIFS($K$112:$K$1378,$K$112,#REF!,#REF!),"")</f>
        <v>#REF!</v>
      </c>
      <c r="S969" s="1" t="e">
        <f aca="false">IF(AND(#REF!&lt;&gt;#REF!,#REF!=#REF!,M969="positive",M970="negative"),1,"")</f>
        <v>#REF!</v>
      </c>
      <c r="T969" s="1" t="e">
        <f aca="false">IF(AND(#REF!=#REF!,K:K="stroke",M:M="positive",S969&lt;&gt;"1"),1,"")</f>
        <v>#REF!</v>
      </c>
      <c r="U969" s="1" t="e">
        <f aca="false">IF((AND(R969&lt;&gt;"",W969&lt;&gt;1,K:K="stroke",M:M="negative",#REF!=#REF!)),IF(W969&lt;&gt;0,"",1),"")</f>
        <v>#REF!</v>
      </c>
      <c r="V969" s="1" t="e">
        <f aca="false">IF(R969="","",(SUM(S969:U969)+W969))</f>
        <v>#REF!</v>
      </c>
      <c r="W969" s="1" t="e">
        <f aca="false">IF(#REF!&lt;&gt;#REF!,COUNTIFS($K$112:$K$1378,"up",#REF!,#REF!),"")</f>
        <v>#REF!</v>
      </c>
      <c r="X969" s="1" t="e">
        <f aca="false">IF(#REF!&lt;&gt;#REF!,COUNTIFS($K$112:$K$1378,"SRS",#REF!,#REF!),"")</f>
        <v>#REF!</v>
      </c>
      <c r="Y969" s="1" t="e">
        <f aca="false">IF(R969&lt;&gt;"",IF(R969=1,"",COUNTIFS($O$112:$O$1378,"&gt;40",#REF!,#REF!)),"")</f>
        <v>#REF!</v>
      </c>
      <c r="Z969" s="31" t="s">
        <v>123</v>
      </c>
      <c r="AA969" s="31"/>
      <c r="AB969" s="31"/>
      <c r="AC969" s="31"/>
    </row>
    <row r="970" customFormat="false" ht="15.75" hidden="false" customHeight="false" outlineLevel="0" collapsed="false">
      <c r="A970" s="31" t="n">
        <f aca="false">I970+(H970*60)+(G970*3600)</f>
        <v>67491</v>
      </c>
      <c r="B970" s="32" t="str">
        <f aca="false">CONCATENATE(D970,E970,F970,G970,H970,I970)</f>
        <v>201823184451</v>
      </c>
      <c r="C970" s="31" t="str">
        <f aca="false">CONCATENATE(D970,E970,F970)</f>
        <v>201823</v>
      </c>
      <c r="D970" s="31" t="n">
        <v>2018</v>
      </c>
      <c r="E970" s="31" t="n">
        <v>2</v>
      </c>
      <c r="F970" s="31" t="n">
        <v>3</v>
      </c>
      <c r="G970" s="31" t="n">
        <v>18</v>
      </c>
      <c r="H970" s="31" t="n">
        <v>44</v>
      </c>
      <c r="I970" s="31" t="n">
        <v>51</v>
      </c>
      <c r="J970" s="31" t="n">
        <v>744</v>
      </c>
      <c r="K970" s="31" t="s">
        <v>11</v>
      </c>
      <c r="L970" s="31" t="e">
        <f aca="false">IF(#REF!=#REF!,IF(K970="Stroke",IF(K971="Stroke",IF((J971-J970)&lt;0,1000+J971-J970,J971-J970),""),""),"")</f>
        <v>#REF!</v>
      </c>
      <c r="M970" s="31" t="s">
        <v>1</v>
      </c>
      <c r="N970" s="31" t="s">
        <v>2</v>
      </c>
      <c r="O970" s="31" t="n">
        <v>10</v>
      </c>
      <c r="P970" s="1" t="e">
        <f aca="false">IF(#REF!=#REF!,IF(K970="Stroke",IF(K971="Stroke",IF(#REF!=#REF!,IF(Q970=Q971,IF((J971-J970)&lt;0,1000+J971-J970-O970,J971-J970-O970),""),""),""),""),"")</f>
        <v>#REF!</v>
      </c>
      <c r="Q970" s="31" t="n">
        <v>1</v>
      </c>
      <c r="R970" s="1" t="e">
        <f aca="false">IF(#REF!&lt;&gt;#REF!,COUNTIFS($K$112:$K$1378,$K$112,#REF!,#REF!),"")</f>
        <v>#REF!</v>
      </c>
      <c r="S970" s="1" t="e">
        <f aca="false">IF(AND(#REF!&lt;&gt;#REF!,#REF!=#REF!,M970="positive",M971="negative"),1,"")</f>
        <v>#REF!</v>
      </c>
      <c r="T970" s="1" t="e">
        <f aca="false">IF(AND(#REF!=#REF!,K:K="stroke",M:M="positive",S970&lt;&gt;"1"),1,"")</f>
        <v>#REF!</v>
      </c>
      <c r="U970" s="1" t="e">
        <f aca="false">IF((AND(R970&lt;&gt;"",W970&lt;&gt;1,K:K="stroke",M:M="negative",#REF!=#REF!)),IF(W970&lt;&gt;0,"",1),"")</f>
        <v>#REF!</v>
      </c>
      <c r="V970" s="1" t="e">
        <f aca="false">IF(R970="","",(SUM(S970:U970)+W970))</f>
        <v>#REF!</v>
      </c>
      <c r="W970" s="1" t="e">
        <f aca="false">IF(#REF!&lt;&gt;#REF!,COUNTIFS($K$112:$K$1378,"up",#REF!,#REF!),"")</f>
        <v>#REF!</v>
      </c>
      <c r="X970" s="1" t="e">
        <f aca="false">IF(#REF!&lt;&gt;#REF!,COUNTIFS($K$112:$K$1378,"SRS",#REF!,#REF!),"")</f>
        <v>#REF!</v>
      </c>
      <c r="Y970" s="1" t="e">
        <f aca="false">IF(R970&lt;&gt;"",IF(R970=1,"",COUNTIFS($O$112:$O$1378,"&gt;40",#REF!,#REF!)),"")</f>
        <v>#REF!</v>
      </c>
      <c r="Z970" s="31" t="s">
        <v>123</v>
      </c>
      <c r="AA970" s="31"/>
      <c r="AB970" s="31"/>
      <c r="AC970" s="31"/>
    </row>
    <row r="971" customFormat="false" ht="15.75" hidden="false" customHeight="false" outlineLevel="0" collapsed="false">
      <c r="A971" s="31" t="n">
        <f aca="false">I971+(H971*60)+(G971*3600)</f>
        <v>67491</v>
      </c>
      <c r="B971" s="32" t="str">
        <f aca="false">CONCATENATE(D971,E971,F971,G971,H971,I971)</f>
        <v>201823184451</v>
      </c>
      <c r="C971" s="31" t="str">
        <f aca="false">CONCATENATE(D971,E971,F971)</f>
        <v>201823</v>
      </c>
      <c r="D971" s="31" t="n">
        <v>2018</v>
      </c>
      <c r="E971" s="31" t="n">
        <v>2</v>
      </c>
      <c r="F971" s="31" t="n">
        <v>3</v>
      </c>
      <c r="G971" s="31" t="n">
        <v>18</v>
      </c>
      <c r="H971" s="31" t="n">
        <v>44</v>
      </c>
      <c r="I971" s="31" t="n">
        <v>51</v>
      </c>
      <c r="J971" s="31" t="n">
        <v>766</v>
      </c>
      <c r="K971" s="31" t="s">
        <v>11</v>
      </c>
      <c r="L971" s="31" t="e">
        <f aca="false">IF(#REF!=#REF!,IF(K971="Stroke",IF(K972="Stroke",IF((J972-J971)&lt;0,1000+J972-J971,J972-J971),""),""),"")</f>
        <v>#REF!</v>
      </c>
      <c r="M971" s="31" t="s">
        <v>1</v>
      </c>
      <c r="N971" s="31" t="s">
        <v>2</v>
      </c>
      <c r="O971" s="31" t="n">
        <v>100</v>
      </c>
      <c r="P971" s="1" t="e">
        <f aca="false">IF(#REF!=#REF!,IF(K971="Stroke",IF(K972="Stroke",IF(#REF!=#REF!,IF(Q971=Q972,IF((J972-J971)&lt;0,1000+J972-J971-O971,J972-J971-O971),""),""),""),""),"")</f>
        <v>#REF!</v>
      </c>
      <c r="Q971" s="31" t="n">
        <v>1</v>
      </c>
      <c r="R971" s="1" t="e">
        <f aca="false">IF(#REF!&lt;&gt;#REF!,COUNTIFS($K$112:$K$1378,$K$112,#REF!,#REF!),"")</f>
        <v>#REF!</v>
      </c>
      <c r="S971" s="1" t="e">
        <f aca="false">IF(AND(#REF!&lt;&gt;#REF!,#REF!=#REF!,M971="positive",M972="negative"),1,"")</f>
        <v>#REF!</v>
      </c>
      <c r="T971" s="1" t="e">
        <f aca="false">IF(AND(#REF!=#REF!,K:K="stroke",M:M="positive",S971&lt;&gt;"1"),1,"")</f>
        <v>#REF!</v>
      </c>
      <c r="U971" s="1" t="e">
        <f aca="false">IF((AND(R971&lt;&gt;"",W971&lt;&gt;1,K:K="stroke",M:M="negative",#REF!=#REF!)),IF(W971&lt;&gt;0,"",1),"")</f>
        <v>#REF!</v>
      </c>
      <c r="V971" s="1" t="e">
        <f aca="false">IF(R971="","",(SUM(S971:U971)+W971))</f>
        <v>#REF!</v>
      </c>
      <c r="W971" s="1" t="e">
        <f aca="false">IF(#REF!&lt;&gt;#REF!,COUNTIFS($K$112:$K$1378,"up",#REF!,#REF!),"")</f>
        <v>#REF!</v>
      </c>
      <c r="X971" s="1" t="e">
        <f aca="false">IF(#REF!&lt;&gt;#REF!,COUNTIFS($K$112:$K$1378,"SRS",#REF!,#REF!),"")</f>
        <v>#REF!</v>
      </c>
      <c r="Y971" s="1" t="e">
        <f aca="false">IF(R971&lt;&gt;"",IF(R971=1,"",COUNTIFS($O$112:$O$1378,"&gt;40",#REF!,#REF!)),"")</f>
        <v>#REF!</v>
      </c>
      <c r="Z971" s="31" t="s">
        <v>123</v>
      </c>
      <c r="AA971" s="31"/>
      <c r="AB971" s="31"/>
      <c r="AC971" s="31"/>
    </row>
    <row r="972" customFormat="false" ht="15.75" hidden="false" customHeight="false" outlineLevel="0" collapsed="false">
      <c r="A972" s="31" t="n">
        <f aca="false">I972+(H972*60)+(G972*3600)</f>
        <v>67491</v>
      </c>
      <c r="B972" s="32" t="str">
        <f aca="false">CONCATENATE(D972,E972,F972,G972,H972,I972)</f>
        <v>201823184451</v>
      </c>
      <c r="C972" s="31" t="str">
        <f aca="false">CONCATENATE(D972,E972,F972)</f>
        <v>201823</v>
      </c>
      <c r="D972" s="31" t="n">
        <v>2018</v>
      </c>
      <c r="E972" s="31" t="n">
        <v>2</v>
      </c>
      <c r="F972" s="31" t="n">
        <v>3</v>
      </c>
      <c r="G972" s="31" t="n">
        <v>18</v>
      </c>
      <c r="H972" s="31" t="n">
        <v>44</v>
      </c>
      <c r="I972" s="31" t="n">
        <v>51</v>
      </c>
      <c r="J972" s="31" t="n">
        <v>768</v>
      </c>
      <c r="K972" s="31" t="s">
        <v>4</v>
      </c>
      <c r="L972" s="31" t="e">
        <f aca="false">IF(#REF!=#REF!,IF(K972="Stroke",IF(K973="Stroke",IF((J973-J972)&lt;0,1000+J973-J972,J973-J972),""),""),"")</f>
        <v>#REF!</v>
      </c>
      <c r="M972" s="31" t="s">
        <v>1</v>
      </c>
      <c r="N972" s="31" t="s">
        <v>2</v>
      </c>
      <c r="O972" s="31" t="n">
        <v>0</v>
      </c>
      <c r="P972" s="1" t="e">
        <f aca="false">IF(#REF!=#REF!,IF(K972="Stroke",IF(K973="Stroke",IF(#REF!=#REF!,IF(Q972=Q973,IF((J973-J972)&lt;0,1000+J973-J972-O972,J973-J972-O972),""),""),""),""),"")</f>
        <v>#REF!</v>
      </c>
      <c r="Q972" s="31" t="n">
        <v>1</v>
      </c>
      <c r="R972" s="1" t="e">
        <f aca="false">IF(#REF!&lt;&gt;#REF!,COUNTIFS($K$112:$K$1378,$K$112,#REF!,#REF!),"")</f>
        <v>#REF!</v>
      </c>
      <c r="S972" s="1" t="e">
        <f aca="false">IF(AND(#REF!&lt;&gt;#REF!,#REF!=#REF!,M972="positive",M973="negative"),1,"")</f>
        <v>#REF!</v>
      </c>
      <c r="T972" s="1" t="e">
        <f aca="false">IF(AND(#REF!=#REF!,K:K="stroke",M:M="positive",S972&lt;&gt;"1"),1,"")</f>
        <v>#REF!</v>
      </c>
      <c r="U972" s="1" t="e">
        <f aca="false">IF((AND(R972&lt;&gt;"",W972&lt;&gt;1,K:K="stroke",M:M="negative",#REF!=#REF!)),IF(W972&lt;&gt;0,"",1),"")</f>
        <v>#REF!</v>
      </c>
      <c r="V972" s="1" t="e">
        <f aca="false">IF(R972="","",(SUM(S972:U972)+W972))</f>
        <v>#REF!</v>
      </c>
      <c r="W972" s="1" t="e">
        <f aca="false">IF(#REF!&lt;&gt;#REF!,COUNTIFS($K$112:$K$1378,"up",#REF!,#REF!),"")</f>
        <v>#REF!</v>
      </c>
      <c r="X972" s="1" t="e">
        <f aca="false">IF(#REF!&lt;&gt;#REF!,COUNTIFS($K$112:$K$1378,"SRS",#REF!,#REF!),"")</f>
        <v>#REF!</v>
      </c>
      <c r="Y972" s="1" t="e">
        <f aca="false">IF(R972&lt;&gt;"",IF(R972=1,"",COUNTIFS($O$112:$O$1378,"&gt;40",#REF!,#REF!)),"")</f>
        <v>#REF!</v>
      </c>
      <c r="Z972" s="31" t="s">
        <v>117</v>
      </c>
      <c r="AA972" s="31"/>
      <c r="AB972" s="31"/>
      <c r="AC972" s="31"/>
    </row>
    <row r="973" s="5" customFormat="true" ht="15.75" hidden="false" customHeight="false" outlineLevel="0" collapsed="false">
      <c r="A973" s="31" t="n">
        <f aca="false">I973+(H973*60)+(G973*3600)</f>
        <v>67491</v>
      </c>
      <c r="B973" s="32" t="str">
        <f aca="false">CONCATENATE(D973,E973,F973,G973,H973,I973)</f>
        <v>201823184451</v>
      </c>
      <c r="C973" s="31" t="str">
        <f aca="false">CONCATENATE(D973,E973,F973)</f>
        <v>201823</v>
      </c>
      <c r="D973" s="31" t="n">
        <v>2018</v>
      </c>
      <c r="E973" s="31" t="n">
        <v>2</v>
      </c>
      <c r="F973" s="31" t="n">
        <v>3</v>
      </c>
      <c r="G973" s="31" t="n">
        <v>18</v>
      </c>
      <c r="H973" s="31" t="n">
        <v>44</v>
      </c>
      <c r="I973" s="31" t="n">
        <v>51</v>
      </c>
      <c r="J973" s="31" t="n">
        <v>881</v>
      </c>
      <c r="K973" s="31" t="s">
        <v>11</v>
      </c>
      <c r="L973" s="31" t="e">
        <f aca="false">IF(#REF!=#REF!,IF(K973="Stroke",IF(K974="Stroke",IF((J974-J973)&lt;0,1000+J974-J973,J974-J973),""),""),"")</f>
        <v>#REF!</v>
      </c>
      <c r="M973" s="31" t="s">
        <v>1</v>
      </c>
      <c r="N973" s="31" t="s">
        <v>2</v>
      </c>
      <c r="O973" s="31" t="n">
        <v>13</v>
      </c>
      <c r="P973" s="1" t="e">
        <f aca="false">IF(#REF!=#REF!,IF(K973="Stroke",IF(K974="Stroke",IF(#REF!=#REF!,IF(Q973=Q974,IF((J974-J973)&lt;0,1000+J974-J973-O973,J974-J973-O973),""),""),""),""),"")</f>
        <v>#REF!</v>
      </c>
      <c r="Q973" s="31" t="n">
        <v>1</v>
      </c>
      <c r="R973" s="1" t="e">
        <f aca="false">IF(#REF!&lt;&gt;#REF!,COUNTIFS($K$112:$K$1378,$K$112,#REF!,#REF!),"")</f>
        <v>#REF!</v>
      </c>
      <c r="S973" s="1" t="e">
        <f aca="false">IF(AND(#REF!&lt;&gt;#REF!,#REF!=#REF!,M973="positive",M974="negative"),1,"")</f>
        <v>#REF!</v>
      </c>
      <c r="T973" s="1" t="e">
        <f aca="false">IF(AND(#REF!=#REF!,K:K="stroke",M:M="positive",S973&lt;&gt;"1"),1,"")</f>
        <v>#REF!</v>
      </c>
      <c r="U973" s="1" t="e">
        <f aca="false">IF((AND(R973&lt;&gt;"",W973&lt;&gt;1,K:K="stroke",M:M="negative",#REF!=#REF!)),IF(W973&lt;&gt;0,"",1),"")</f>
        <v>#REF!</v>
      </c>
      <c r="V973" s="1" t="e">
        <f aca="false">IF(R973="","",(SUM(S973:U973)+W973))</f>
        <v>#REF!</v>
      </c>
      <c r="W973" s="1" t="e">
        <f aca="false">IF(#REF!&lt;&gt;#REF!,COUNTIFS($K$112:$K$1378,"up",#REF!,#REF!),"")</f>
        <v>#REF!</v>
      </c>
      <c r="X973" s="1" t="e">
        <f aca="false">IF(#REF!&lt;&gt;#REF!,COUNTIFS($K$112:$K$1378,"SRS",#REF!,#REF!),"")</f>
        <v>#REF!</v>
      </c>
      <c r="Y973" s="1" t="e">
        <f aca="false">IF(R973&lt;&gt;"",IF(R973=1,"",COUNTIFS($O$112:$O$1378,"&gt;40",#REF!,#REF!)),"")</f>
        <v>#REF!</v>
      </c>
      <c r="Z973" s="31" t="s">
        <v>123</v>
      </c>
      <c r="AA973" s="31"/>
      <c r="AB973" s="31"/>
      <c r="AC973" s="31"/>
      <c r="AD973" s="1"/>
      <c r="AE973" s="1"/>
      <c r="AF973" s="1"/>
      <c r="AG973" s="1"/>
      <c r="AH973" s="1"/>
    </row>
    <row r="974" customFormat="false" ht="15.75" hidden="false" customHeight="false" outlineLevel="0" collapsed="false">
      <c r="A974" s="14" t="n">
        <f aca="false">I974+(H974*60)+(G974*3600)</f>
        <v>50645</v>
      </c>
      <c r="B974" s="22" t="str">
        <f aca="false">CONCATENATE(D974,E974,F974,G974,H974,I974)</f>
        <v>2018261445</v>
      </c>
      <c r="C974" s="14" t="str">
        <f aca="false">CONCATENATE(D974,E974,F974)</f>
        <v>201826</v>
      </c>
      <c r="D974" s="14" t="n">
        <v>2018</v>
      </c>
      <c r="E974" s="14" t="n">
        <v>2</v>
      </c>
      <c r="F974" s="14" t="n">
        <v>6</v>
      </c>
      <c r="G974" s="14" t="n">
        <v>14</v>
      </c>
      <c r="H974" s="14" t="n">
        <v>4</v>
      </c>
      <c r="I974" s="14" t="n">
        <v>5</v>
      </c>
      <c r="J974" s="14" t="n">
        <v>74</v>
      </c>
      <c r="K974" s="14" t="s">
        <v>11</v>
      </c>
      <c r="L974" s="14" t="e">
        <f aca="false"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4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4" t="s">
        <v>124</v>
      </c>
      <c r="AA974" s="14"/>
      <c r="AB974" s="14"/>
      <c r="AC974" s="14"/>
      <c r="AD974" s="5"/>
      <c r="AE974" s="5"/>
      <c r="AF974" s="5"/>
      <c r="AG974" s="5"/>
      <c r="AH974" s="5"/>
    </row>
    <row r="975" customFormat="false" ht="15.75" hidden="false" customHeight="false" outlineLevel="0" collapsed="false">
      <c r="A975" s="31" t="n">
        <f aca="false">I975+(H975*60)+(G975*3600)</f>
        <v>50645</v>
      </c>
      <c r="B975" s="32" t="str">
        <f aca="false">CONCATENATE(D975,E975,F975,G975,H975,I975)</f>
        <v>2018261445</v>
      </c>
      <c r="C975" s="31" t="str">
        <f aca="false">CONCATENATE(D975,E975,F975)</f>
        <v>201826</v>
      </c>
      <c r="D975" s="31" t="n">
        <v>2018</v>
      </c>
      <c r="E975" s="31" t="n">
        <v>2</v>
      </c>
      <c r="F975" s="31" t="n">
        <v>6</v>
      </c>
      <c r="G975" s="31" t="n">
        <v>14</v>
      </c>
      <c r="H975" s="31" t="n">
        <v>4</v>
      </c>
      <c r="I975" s="31" t="n">
        <v>5</v>
      </c>
      <c r="J975" s="31" t="n">
        <v>89</v>
      </c>
      <c r="K975" s="31" t="s">
        <v>11</v>
      </c>
      <c r="L975" s="31" t="e">
        <f aca="false">IF(#REF!=#REF!,IF(K975="Stroke",IF(K976="Stroke",IF((J976-J975)&lt;0,1000+J976-J975,J976-J975),""),""),"")</f>
        <v>#REF!</v>
      </c>
      <c r="M975" s="31" t="s">
        <v>1</v>
      </c>
      <c r="N975" s="31" t="s">
        <v>2</v>
      </c>
      <c r="O975" s="31" t="n">
        <v>10</v>
      </c>
      <c r="P975" s="1" t="e">
        <f aca="false">IF(#REF!=#REF!,IF(K975="Stroke",IF(K976="Stroke",IF(#REF!=#REF!,IF(Q975=Q976,IF((J976-J975)&lt;0,1000+J976-J975-O975,J976-J975-O975),""),""),""),""),"")</f>
        <v>#REF!</v>
      </c>
      <c r="Q975" s="31" t="n">
        <v>1</v>
      </c>
      <c r="R975" s="1" t="e">
        <f aca="false">IF(#REF!&lt;&gt;#REF!,COUNTIFS($K$112:$K$1378,$K$112,#REF!,#REF!),"")</f>
        <v>#REF!</v>
      </c>
      <c r="S975" s="1" t="e">
        <f aca="false">IF(AND(#REF!&lt;&gt;#REF!,#REF!=#REF!,M975="positive",M976="negative"),1,"")</f>
        <v>#REF!</v>
      </c>
      <c r="T975" s="1" t="e">
        <f aca="false">IF(AND(#REF!=#REF!,K:K="stroke",M:M="positive",S975&lt;&gt;"1"),1,"")</f>
        <v>#REF!</v>
      </c>
      <c r="U975" s="1" t="e">
        <f aca="false">IF((AND(R975&lt;&gt;"",W975&lt;&gt;1,K:K="stroke",M:M="negative",#REF!=#REF!)),IF(W975&lt;&gt;0,"",1),"")</f>
        <v>#REF!</v>
      </c>
      <c r="V975" s="1" t="e">
        <f aca="false">IF(R975="","",(SUM(S975:U975)+W975))</f>
        <v>#REF!</v>
      </c>
      <c r="W975" s="1" t="e">
        <f aca="false">IF(#REF!&lt;&gt;#REF!,COUNTIFS($K$112:$K$1378,"up",#REF!,#REF!),"")</f>
        <v>#REF!</v>
      </c>
      <c r="X975" s="1" t="e">
        <f aca="false">IF(#REF!&lt;&gt;#REF!,COUNTIFS($K$112:$K$1378,"SRS",#REF!,#REF!),"")</f>
        <v>#REF!</v>
      </c>
      <c r="Y975" s="1" t="e">
        <f aca="false">IF(R975&lt;&gt;"",IF(R975=1,"",COUNTIFS($O$112:$O$1378,"&gt;40",#REF!,#REF!)),"")</f>
        <v>#REF!</v>
      </c>
      <c r="Z975" s="31" t="s">
        <v>125</v>
      </c>
      <c r="AA975" s="31"/>
      <c r="AB975" s="31"/>
      <c r="AC975" s="31"/>
    </row>
    <row r="976" customFormat="false" ht="15.75" hidden="false" customHeight="false" outlineLevel="0" collapsed="false">
      <c r="A976" s="31" t="n">
        <f aca="false">I976+(H976*60)+(G976*3600)</f>
        <v>50645</v>
      </c>
      <c r="B976" s="32" t="str">
        <f aca="false">CONCATENATE(D976,E976,F976,G976,H976,I976)</f>
        <v>2018261445</v>
      </c>
      <c r="C976" s="31" t="str">
        <f aca="false">CONCATENATE(D976,E976,F976)</f>
        <v>201826</v>
      </c>
      <c r="D976" s="31" t="n">
        <v>2018</v>
      </c>
      <c r="E976" s="31" t="n">
        <v>2</v>
      </c>
      <c r="F976" s="31" t="n">
        <v>6</v>
      </c>
      <c r="G976" s="31" t="n">
        <v>14</v>
      </c>
      <c r="H976" s="31" t="n">
        <v>4</v>
      </c>
      <c r="I976" s="31" t="n">
        <v>5</v>
      </c>
      <c r="J976" s="31" t="n">
        <v>90</v>
      </c>
      <c r="K976" s="31" t="s">
        <v>4</v>
      </c>
      <c r="L976" s="31" t="e">
        <f aca="false">IF(#REF!=#REF!,IF(K976="Stroke",IF(K977="Stroke",IF((J977-J976)&lt;0,1000+J977-J976,J977-J976),""),""),"")</f>
        <v>#REF!</v>
      </c>
      <c r="M976" s="31" t="s">
        <v>1</v>
      </c>
      <c r="N976" s="31" t="s">
        <v>2</v>
      </c>
      <c r="O976" s="31" t="n">
        <v>0</v>
      </c>
      <c r="P976" s="1" t="e">
        <f aca="false">IF(#REF!=#REF!,IF(K976="Stroke",IF(K977="Stroke",IF(#REF!=#REF!,IF(Q976=Q977,IF((J977-J976)&lt;0,1000+J977-J976-O976,J977-J976-O976),""),""),""),""),"")</f>
        <v>#REF!</v>
      </c>
      <c r="Q976" s="31" t="n">
        <v>1</v>
      </c>
      <c r="R976" s="1" t="e">
        <f aca="false">IF(#REF!&lt;&gt;#REF!,COUNTIFS($K$112:$K$1378,$K$112,#REF!,#REF!),"")</f>
        <v>#REF!</v>
      </c>
      <c r="S976" s="1" t="e">
        <f aca="false">IF(AND(#REF!&lt;&gt;#REF!,#REF!=#REF!,M976="positive",M977="negative"),1,"")</f>
        <v>#REF!</v>
      </c>
      <c r="T976" s="1" t="e">
        <f aca="false">IF(AND(#REF!=#REF!,K:K="stroke",M:M="positive",S976&lt;&gt;"1"),1,"")</f>
        <v>#REF!</v>
      </c>
      <c r="U976" s="1" t="e">
        <f aca="false">IF((AND(R976&lt;&gt;"",W976&lt;&gt;1,K:K="stroke",M:M="negative",#REF!=#REF!)),IF(W976&lt;&gt;0,"",1),"")</f>
        <v>#REF!</v>
      </c>
      <c r="V976" s="1" t="e">
        <f aca="false">IF(R976="","",(SUM(S976:U976)+W976))</f>
        <v>#REF!</v>
      </c>
      <c r="W976" s="1" t="e">
        <f aca="false">IF(#REF!&lt;&gt;#REF!,COUNTIFS($K$112:$K$1378,"up",#REF!,#REF!),"")</f>
        <v>#REF!</v>
      </c>
      <c r="X976" s="1" t="e">
        <f aca="false">IF(#REF!&lt;&gt;#REF!,COUNTIFS($K$112:$K$1378,"SRS",#REF!,#REF!),"")</f>
        <v>#REF!</v>
      </c>
      <c r="Y976" s="1" t="e">
        <f aca="false">IF(R976&lt;&gt;"",IF(R976=1,"",COUNTIFS($O$112:$O$1378,"&gt;40",#REF!,#REF!)),"")</f>
        <v>#REF!</v>
      </c>
      <c r="Z976" s="31" t="s">
        <v>117</v>
      </c>
      <c r="AA976" s="31"/>
      <c r="AB976" s="31"/>
      <c r="AC976" s="31"/>
    </row>
    <row r="977" s="5" customFormat="true" ht="15.75" hidden="false" customHeight="false" outlineLevel="0" collapsed="false">
      <c r="A977" s="31" t="n">
        <f aca="false">I977+(H977*60)+(G977*3600)</f>
        <v>50645</v>
      </c>
      <c r="B977" s="32" t="str">
        <f aca="false">CONCATENATE(D977,E977,F977,G977,H977,I977)</f>
        <v>2018261445</v>
      </c>
      <c r="C977" s="31" t="str">
        <f aca="false">CONCATENATE(D977,E977,F977)</f>
        <v>201826</v>
      </c>
      <c r="D977" s="31" t="n">
        <v>2018</v>
      </c>
      <c r="E977" s="31" t="n">
        <v>2</v>
      </c>
      <c r="F977" s="31" t="n">
        <v>6</v>
      </c>
      <c r="G977" s="31" t="n">
        <v>14</v>
      </c>
      <c r="H977" s="31" t="n">
        <v>4</v>
      </c>
      <c r="I977" s="31" t="n">
        <v>5</v>
      </c>
      <c r="J977" s="31" t="n">
        <v>93</v>
      </c>
      <c r="K977" s="31" t="s">
        <v>4</v>
      </c>
      <c r="L977" s="31" t="e">
        <f aca="false">IF(#REF!=#REF!,IF(K977="Stroke",IF(K978="Stroke",IF((J978-J977)&lt;0,1000+J978-J977,J978-J977),""),""),"")</f>
        <v>#REF!</v>
      </c>
      <c r="M977" s="31" t="s">
        <v>1</v>
      </c>
      <c r="N977" s="31" t="s">
        <v>2</v>
      </c>
      <c r="O977" s="31" t="n">
        <v>0</v>
      </c>
      <c r="P977" s="1" t="e">
        <f aca="false">IF(#REF!=#REF!,IF(K977="Stroke",IF(K978="Stroke",IF(#REF!=#REF!,IF(Q977=Q978,IF((J978-J977)&lt;0,1000+J978-J977-O977,J978-J977-O977),""),""),""),""),"")</f>
        <v>#REF!</v>
      </c>
      <c r="Q977" s="31" t="n">
        <v>1</v>
      </c>
      <c r="R977" s="1" t="e">
        <f aca="false">IF(#REF!&lt;&gt;#REF!,COUNTIFS($K$112:$K$1378,$K$112,#REF!,#REF!),"")</f>
        <v>#REF!</v>
      </c>
      <c r="S977" s="1" t="e">
        <f aca="false">IF(AND(#REF!&lt;&gt;#REF!,#REF!=#REF!,M977="positive",M978="negative"),1,"")</f>
        <v>#REF!</v>
      </c>
      <c r="T977" s="1" t="e">
        <f aca="false">IF(AND(#REF!=#REF!,K:K="stroke",M:M="positive",S977&lt;&gt;"1"),1,"")</f>
        <v>#REF!</v>
      </c>
      <c r="U977" s="1" t="e">
        <f aca="false">IF((AND(R977&lt;&gt;"",W977&lt;&gt;1,K:K="stroke",M:M="negative",#REF!=#REF!)),IF(W977&lt;&gt;0,"",1),"")</f>
        <v>#REF!</v>
      </c>
      <c r="V977" s="1" t="e">
        <f aca="false">IF(R977="","",(SUM(S977:U977)+W977))</f>
        <v>#REF!</v>
      </c>
      <c r="W977" s="1" t="e">
        <f aca="false">IF(#REF!&lt;&gt;#REF!,COUNTIFS($K$112:$K$1378,"up",#REF!,#REF!),"")</f>
        <v>#REF!</v>
      </c>
      <c r="X977" s="1" t="e">
        <f aca="false">IF(#REF!&lt;&gt;#REF!,COUNTIFS($K$112:$K$1378,"SRS",#REF!,#REF!),"")</f>
        <v>#REF!</v>
      </c>
      <c r="Y977" s="1" t="e">
        <f aca="false">IF(R977&lt;&gt;"",IF(R977=1,"",COUNTIFS($O$112:$O$1378,"&gt;40",#REF!,#REF!)),"")</f>
        <v>#REF!</v>
      </c>
      <c r="Z977" s="31" t="s">
        <v>126</v>
      </c>
      <c r="AA977" s="31"/>
      <c r="AB977" s="31"/>
      <c r="AC977" s="31"/>
      <c r="AD977" s="1"/>
      <c r="AE977" s="1"/>
      <c r="AF977" s="1"/>
      <c r="AG977" s="1"/>
      <c r="AH977" s="1"/>
    </row>
    <row r="978" customFormat="false" ht="15.75" hidden="false" customHeight="false" outlineLevel="0" collapsed="false">
      <c r="A978" s="14" t="n">
        <f aca="false">I978+(H978*60)+(G978*3600)</f>
        <v>50892</v>
      </c>
      <c r="B978" s="22" t="str">
        <f aca="false">CONCATENATE(D978,E978,F978,G978,H978,I978)</f>
        <v>20182614812</v>
      </c>
      <c r="C978" s="14" t="str">
        <f aca="false">CONCATENATE(D978,E978,F978)</f>
        <v>201826</v>
      </c>
      <c r="D978" s="14" t="n">
        <v>2018</v>
      </c>
      <c r="E978" s="14" t="n">
        <v>2</v>
      </c>
      <c r="F978" s="14" t="n">
        <v>6</v>
      </c>
      <c r="G978" s="14" t="n">
        <v>14</v>
      </c>
      <c r="H978" s="14" t="n">
        <v>8</v>
      </c>
      <c r="I978" s="14" t="n">
        <v>12</v>
      </c>
      <c r="J978" s="14" t="n">
        <v>506</v>
      </c>
      <c r="K978" s="14" t="s">
        <v>11</v>
      </c>
      <c r="L978" s="14" t="e">
        <f aca="false"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4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4" t="s">
        <v>127</v>
      </c>
      <c r="AA978" s="14"/>
      <c r="AB978" s="14"/>
      <c r="AC978" s="14"/>
      <c r="AD978" s="5"/>
      <c r="AE978" s="5"/>
      <c r="AF978" s="5"/>
      <c r="AG978" s="5"/>
      <c r="AH978" s="5"/>
    </row>
    <row r="979" customFormat="false" ht="15.75" hidden="false" customHeight="false" outlineLevel="0" collapsed="false">
      <c r="A979" s="31" t="n">
        <f aca="false">I979+(H979*60)+(G979*3600)</f>
        <v>50892</v>
      </c>
      <c r="B979" s="32" t="str">
        <f aca="false">CONCATENATE(D979,E979,F979,G979,H979,I979)</f>
        <v>20182614812</v>
      </c>
      <c r="C979" s="31" t="str">
        <f aca="false">CONCATENATE(D979,E979,F979)</f>
        <v>201826</v>
      </c>
      <c r="D979" s="31" t="n">
        <v>2018</v>
      </c>
      <c r="E979" s="31" t="n">
        <v>2</v>
      </c>
      <c r="F979" s="31" t="n">
        <v>6</v>
      </c>
      <c r="G979" s="31" t="n">
        <v>14</v>
      </c>
      <c r="H979" s="31" t="n">
        <v>8</v>
      </c>
      <c r="I979" s="31" t="n">
        <v>12</v>
      </c>
      <c r="J979" s="31" t="n">
        <v>635</v>
      </c>
      <c r="K979" s="31" t="s">
        <v>109</v>
      </c>
      <c r="L979" s="31" t="e">
        <f aca="false">IF(#REF!=#REF!,IF(K979="Stroke",IF(K980="Stroke",IF((J980-J979)&lt;0,1000+J980-J979,J980-J979),""),""),"")</f>
        <v>#REF!</v>
      </c>
      <c r="M979" s="31" t="s">
        <v>1</v>
      </c>
      <c r="N979" s="31" t="s">
        <v>2</v>
      </c>
      <c r="O979" s="31" t="n">
        <v>0</v>
      </c>
      <c r="P979" s="1" t="e">
        <f aca="false">IF(#REF!=#REF!,IF(K979="Stroke",IF(K980="Stroke",IF(#REF!=#REF!,IF(Q979=Q980,IF((J980-J979)&lt;0,1000+J980-J979-O979,J980-J979-O979),""),""),""),""),"")</f>
        <v>#REF!</v>
      </c>
      <c r="Q979" s="31" t="n">
        <v>1</v>
      </c>
      <c r="R979" s="1" t="e">
        <f aca="false">IF(#REF!&lt;&gt;#REF!,COUNTIFS($K$112:$K$1378,$K$112,#REF!,#REF!),"")</f>
        <v>#REF!</v>
      </c>
      <c r="S979" s="1" t="e">
        <f aca="false">IF(AND(#REF!&lt;&gt;#REF!,#REF!=#REF!,M979="positive",M980="negative"),1,"")</f>
        <v>#REF!</v>
      </c>
      <c r="T979" s="1" t="e">
        <f aca="false">IF(AND(#REF!=#REF!,K:K="stroke",M:M="positive",S979&lt;&gt;"1"),1,"")</f>
        <v>#REF!</v>
      </c>
      <c r="U979" s="1" t="e">
        <f aca="false">IF((AND(R979&lt;&gt;"",W979&lt;&gt;1,K:K="stroke",M:M="negative",#REF!=#REF!)),IF(W979&lt;&gt;0,"",1),"")</f>
        <v>#REF!</v>
      </c>
      <c r="V979" s="1" t="e">
        <f aca="false">IF(R979="","",(SUM(S979:U979)+W979))</f>
        <v>#REF!</v>
      </c>
      <c r="W979" s="1" t="e">
        <f aca="false">IF(#REF!&lt;&gt;#REF!,COUNTIFS($K$112:$K$1378,"up",#REF!,#REF!),"")</f>
        <v>#REF!</v>
      </c>
      <c r="X979" s="1" t="e">
        <f aca="false">IF(#REF!&lt;&gt;#REF!,COUNTIFS($K$112:$K$1378,"SRS",#REF!,#REF!),"")</f>
        <v>#REF!</v>
      </c>
      <c r="Y979" s="1" t="e">
        <f aca="false">IF(R979&lt;&gt;"",IF(R979=1,"",COUNTIFS($O$112:$O$1378,"&gt;40",#REF!,#REF!)),"")</f>
        <v>#REF!</v>
      </c>
      <c r="Z979" s="31" t="s">
        <v>128</v>
      </c>
      <c r="AA979" s="31"/>
      <c r="AB979" s="31"/>
      <c r="AC979" s="31"/>
    </row>
    <row r="980" s="5" customFormat="true" ht="15.75" hidden="false" customHeight="false" outlineLevel="0" collapsed="false">
      <c r="A980" s="31" t="n">
        <f aca="false">I980+(H980*60)+(G980*3600)</f>
        <v>50892</v>
      </c>
      <c r="B980" s="32" t="str">
        <f aca="false">CONCATENATE(D980,E980,F980,G980,H980,I980)</f>
        <v>20182614812</v>
      </c>
      <c r="C980" s="31" t="str">
        <f aca="false">CONCATENATE(D980,E980,F980)</f>
        <v>201826</v>
      </c>
      <c r="D980" s="31" t="n">
        <v>2018</v>
      </c>
      <c r="E980" s="31" t="n">
        <v>2</v>
      </c>
      <c r="F980" s="31" t="n">
        <v>6</v>
      </c>
      <c r="G980" s="31" t="n">
        <v>14</v>
      </c>
      <c r="H980" s="31" t="n">
        <v>8</v>
      </c>
      <c r="I980" s="31" t="n">
        <v>12</v>
      </c>
      <c r="J980" s="31" t="n">
        <v>661</v>
      </c>
      <c r="K980" s="31" t="s">
        <v>87</v>
      </c>
      <c r="L980" s="31" t="e">
        <f aca="false">IF(#REF!=#REF!,IF(K980="Stroke",IF(K981="Stroke",IF((J981-J980)&lt;0,1000+J981-J980,J981-J980),""),""),"")</f>
        <v>#REF!</v>
      </c>
      <c r="M980" s="31" t="s">
        <v>62</v>
      </c>
      <c r="N980" s="31" t="s">
        <v>2</v>
      </c>
      <c r="O980" s="31" t="n">
        <v>0</v>
      </c>
      <c r="P980" s="1" t="e">
        <f aca="false">IF(#REF!=#REF!,IF(K980="Stroke",IF(K981="Stroke",IF(#REF!=#REF!,IF(Q980=Q981,IF((J981-J980)&lt;0,1000+J981-J980-O980,J981-J980-O980),""),""),""),""),"")</f>
        <v>#REF!</v>
      </c>
      <c r="Q980" s="31" t="n">
        <v>0</v>
      </c>
      <c r="R980" s="1" t="e">
        <f aca="false">IF(#REF!&lt;&gt;#REF!,COUNTIFS($K$112:$K$1378,$K$112,#REF!,#REF!),"")</f>
        <v>#REF!</v>
      </c>
      <c r="S980" s="1" t="e">
        <f aca="false">IF(AND(#REF!&lt;&gt;#REF!,#REF!=#REF!,M980="positive",M981="negative"),1,"")</f>
        <v>#REF!</v>
      </c>
      <c r="T980" s="1" t="e">
        <f aca="false">IF(AND(#REF!=#REF!,K:K="stroke",M:M="positive",S980&lt;&gt;"1"),1,"")</f>
        <v>#REF!</v>
      </c>
      <c r="U980" s="1" t="e">
        <f aca="false">IF((AND(R980&lt;&gt;"",W980&lt;&gt;1,K:K="stroke",M:M="negative",#REF!=#REF!)),IF(W980&lt;&gt;0,"",1),"")</f>
        <v>#REF!</v>
      </c>
      <c r="V980" s="1" t="e">
        <f aca="false">IF(R980="","",(SUM(S980:U980)+W980))</f>
        <v>#REF!</v>
      </c>
      <c r="W980" s="1" t="e">
        <f aca="false">IF(#REF!&lt;&gt;#REF!,COUNTIFS($K$112:$K$1378,"up",#REF!,#REF!),"")</f>
        <v>#REF!</v>
      </c>
      <c r="X980" s="1" t="e">
        <f aca="false">IF(#REF!&lt;&gt;#REF!,COUNTIFS($K$112:$K$1378,"SRS",#REF!,#REF!),"")</f>
        <v>#REF!</v>
      </c>
      <c r="Y980" s="1" t="e">
        <f aca="false">IF(R980&lt;&gt;"",IF(R980=1,"",COUNTIFS($O$112:$O$1378,"&gt;40",#REF!,#REF!)),"")</f>
        <v>#REF!</v>
      </c>
      <c r="Z980" s="31" t="s">
        <v>129</v>
      </c>
      <c r="AA980" s="31"/>
      <c r="AB980" s="31"/>
      <c r="AC980" s="31"/>
      <c r="AD980" s="1"/>
      <c r="AE980" s="1"/>
      <c r="AF980" s="1"/>
      <c r="AG980" s="1"/>
      <c r="AH980" s="1"/>
    </row>
    <row r="981" customFormat="false" ht="15.75" hidden="false" customHeight="false" outlineLevel="0" collapsed="false">
      <c r="A981" s="14" t="n">
        <f aca="false">I981+(H981*60)+(G981*3600)</f>
        <v>50967</v>
      </c>
      <c r="B981" s="22" t="str">
        <f aca="false">CONCATENATE(D981,E981,F981,G981,H981,I981)</f>
        <v>20182614927</v>
      </c>
      <c r="C981" s="14" t="str">
        <f aca="false">CONCATENATE(D981,E981,F981)</f>
        <v>201826</v>
      </c>
      <c r="D981" s="14" t="n">
        <v>2018</v>
      </c>
      <c r="E981" s="14" t="n">
        <v>2</v>
      </c>
      <c r="F981" s="14" t="n">
        <v>6</v>
      </c>
      <c r="G981" s="14" t="n">
        <v>14</v>
      </c>
      <c r="H981" s="14" t="n">
        <v>9</v>
      </c>
      <c r="I981" s="14" t="n">
        <v>27</v>
      </c>
      <c r="J981" s="14" t="n">
        <v>521</v>
      </c>
      <c r="K981" s="14" t="s">
        <v>11</v>
      </c>
      <c r="L981" s="14" t="e">
        <f aca="false"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4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4" t="s">
        <v>130</v>
      </c>
      <c r="AA981" s="14"/>
      <c r="AB981" s="14"/>
      <c r="AC981" s="14"/>
      <c r="AD981" s="5"/>
      <c r="AE981" s="5"/>
      <c r="AF981" s="5"/>
      <c r="AG981" s="5"/>
      <c r="AH981" s="5"/>
    </row>
    <row r="982" customFormat="false" ht="15.75" hidden="false" customHeight="false" outlineLevel="0" collapsed="false">
      <c r="A982" s="31" t="n">
        <f aca="false">I982+(H982*60)+(G982*3600)</f>
        <v>50967</v>
      </c>
      <c r="B982" s="32" t="str">
        <f aca="false">CONCATENATE(D982,E982,F982,G982,H982,I982)</f>
        <v>20182614927</v>
      </c>
      <c r="C982" s="31" t="str">
        <f aca="false">CONCATENATE(D982,E982,F982)</f>
        <v>201826</v>
      </c>
      <c r="D982" s="31" t="n">
        <v>2018</v>
      </c>
      <c r="E982" s="31" t="n">
        <v>2</v>
      </c>
      <c r="F982" s="31" t="n">
        <v>6</v>
      </c>
      <c r="G982" s="31" t="n">
        <v>14</v>
      </c>
      <c r="H982" s="31" t="n">
        <v>9</v>
      </c>
      <c r="I982" s="31" t="n">
        <v>27</v>
      </c>
      <c r="J982" s="31" t="n">
        <v>628</v>
      </c>
      <c r="K982" s="31" t="s">
        <v>80</v>
      </c>
      <c r="L982" s="31" t="e">
        <f aca="false">IF(#REF!=#REF!,IF(K982="Stroke",IF(K983="Stroke",IF((J983-J982)&lt;0,1000+J983-J982,J983-J982),""),""),"")</f>
        <v>#REF!</v>
      </c>
      <c r="M982" s="31" t="s">
        <v>1</v>
      </c>
      <c r="N982" s="31" t="s">
        <v>2</v>
      </c>
      <c r="O982" s="31" t="n">
        <v>0</v>
      </c>
      <c r="P982" s="1" t="e">
        <f aca="false">IF(#REF!=#REF!,IF(K982="Stroke",IF(K983="Stroke",IF(#REF!=#REF!,IF(Q982=Q983,IF((J983-J982)&lt;0,1000+J983-J982-O982,J983-J982-O982),""),""),""),""),"")</f>
        <v>#REF!</v>
      </c>
      <c r="Q982" s="31" t="s">
        <v>131</v>
      </c>
      <c r="R982" s="1" t="e">
        <f aca="false">IF(#REF!&lt;&gt;#REF!,COUNTIFS($K$112:$K$1378,$K$112,#REF!,#REF!),"")</f>
        <v>#REF!</v>
      </c>
      <c r="S982" s="1" t="e">
        <f aca="false">IF(AND(#REF!&lt;&gt;#REF!,#REF!=#REF!,M982="positive",M983="negative"),1,"")</f>
        <v>#REF!</v>
      </c>
      <c r="T982" s="1" t="e">
        <f aca="false">IF(AND(#REF!=#REF!,K:K="stroke",M:M="positive",S982&lt;&gt;"1"),1,"")</f>
        <v>#REF!</v>
      </c>
      <c r="U982" s="1" t="e">
        <f aca="false">IF((AND(R982&lt;&gt;"",W982&lt;&gt;1,K:K="stroke",M:M="negative",#REF!=#REF!)),IF(W982&lt;&gt;0,"",1),"")</f>
        <v>#REF!</v>
      </c>
      <c r="V982" s="1" t="e">
        <f aca="false">IF(R982="","",(SUM(S982:U982)+W982))</f>
        <v>#REF!</v>
      </c>
      <c r="W982" s="1" t="e">
        <f aca="false">IF(#REF!&lt;&gt;#REF!,COUNTIFS($K$112:$K$1378,"up",#REF!,#REF!),"")</f>
        <v>#REF!</v>
      </c>
      <c r="X982" s="1" t="e">
        <f aca="false">IF(#REF!&lt;&gt;#REF!,COUNTIFS($K$112:$K$1378,"SRS",#REF!,#REF!),"")</f>
        <v>#REF!</v>
      </c>
      <c r="Y982" s="1" t="e">
        <f aca="false">IF(R982&lt;&gt;"",IF(R982=1,"",COUNTIFS($O$112:$O$1378,"&gt;40",#REF!,#REF!)),"")</f>
        <v>#REF!</v>
      </c>
      <c r="Z982" s="31" t="s">
        <v>132</v>
      </c>
      <c r="AA982" s="31"/>
      <c r="AB982" s="31"/>
      <c r="AC982" s="31"/>
    </row>
    <row r="983" s="5" customFormat="true" ht="15.75" hidden="false" customHeight="false" outlineLevel="0" collapsed="false">
      <c r="A983" s="31" t="n">
        <f aca="false">I983+(H983*60)+(G983*3600)</f>
        <v>50967</v>
      </c>
      <c r="B983" s="32" t="str">
        <f aca="false">CONCATENATE(D983,E983,F983,G983,H983,I983)</f>
        <v>20182614927</v>
      </c>
      <c r="C983" s="31" t="str">
        <f aca="false">CONCATENATE(D983,E983,F983)</f>
        <v>201826</v>
      </c>
      <c r="D983" s="31" t="n">
        <v>2018</v>
      </c>
      <c r="E983" s="31" t="n">
        <v>2</v>
      </c>
      <c r="F983" s="31" t="n">
        <v>6</v>
      </c>
      <c r="G983" s="31" t="n">
        <v>14</v>
      </c>
      <c r="H983" s="31" t="n">
        <v>9</v>
      </c>
      <c r="I983" s="31" t="n">
        <v>27</v>
      </c>
      <c r="J983" s="31" t="n">
        <v>632</v>
      </c>
      <c r="K983" s="31" t="s">
        <v>11</v>
      </c>
      <c r="L983" s="31" t="e">
        <f aca="false">IF(#REF!=#REF!,IF(K983="Stroke",IF(K984="Stroke",IF((J984-J983)&lt;0,1000+J984-J983,J984-J983),""),""),"")</f>
        <v>#REF!</v>
      </c>
      <c r="M983" s="31" t="s">
        <v>1</v>
      </c>
      <c r="N983" s="31" t="s">
        <v>2</v>
      </c>
      <c r="O983" s="31" t="n">
        <v>6</v>
      </c>
      <c r="P983" s="1" t="e">
        <f aca="false">IF(#REF!=#REF!,IF(K983="Stroke",IF(K984="Stroke",IF(#REF!=#REF!,IF(Q983=Q984,IF((J984-J983)&lt;0,1000+J984-J983-O983,J984-J983-O983),""),""),""),""),"")</f>
        <v>#REF!</v>
      </c>
      <c r="Q983" s="31" t="n">
        <v>2</v>
      </c>
      <c r="R983" s="1" t="e">
        <f aca="false">IF(#REF!&lt;&gt;#REF!,COUNTIFS($K$112:$K$1378,$K$112,#REF!,#REF!),"")</f>
        <v>#REF!</v>
      </c>
      <c r="S983" s="1" t="e">
        <f aca="false">IF(AND(#REF!&lt;&gt;#REF!,#REF!=#REF!,M983="positive",M984="negative"),1,"")</f>
        <v>#REF!</v>
      </c>
      <c r="T983" s="1" t="e">
        <f aca="false">IF(AND(#REF!=#REF!,K:K="stroke",M:M="positive",S983&lt;&gt;"1"),1,"")</f>
        <v>#REF!</v>
      </c>
      <c r="U983" s="1" t="e">
        <f aca="false">IF((AND(R983&lt;&gt;"",W983&lt;&gt;1,K:K="stroke",M:M="negative",#REF!=#REF!)),IF(W983&lt;&gt;0,"",1),"")</f>
        <v>#REF!</v>
      </c>
      <c r="V983" s="1" t="e">
        <f aca="false">IF(R983="","",(SUM(S983:U983)+W983))</f>
        <v>#REF!</v>
      </c>
      <c r="W983" s="1" t="e">
        <f aca="false">IF(#REF!&lt;&gt;#REF!,COUNTIFS($K$112:$K$1378,"up",#REF!,#REF!),"")</f>
        <v>#REF!</v>
      </c>
      <c r="X983" s="1" t="e">
        <f aca="false">IF(#REF!&lt;&gt;#REF!,COUNTIFS($K$112:$K$1378,"SRS",#REF!,#REF!),"")</f>
        <v>#REF!</v>
      </c>
      <c r="Y983" s="1" t="e">
        <f aca="false">IF(R983&lt;&gt;"",IF(R983=1,"",COUNTIFS($O$112:$O$1378,"&gt;40",#REF!,#REF!)),"")</f>
        <v>#REF!</v>
      </c>
      <c r="Z983" s="31" t="s">
        <v>133</v>
      </c>
      <c r="AA983" s="31"/>
      <c r="AB983" s="31"/>
      <c r="AC983" s="31"/>
      <c r="AD983" s="1"/>
      <c r="AE983" s="1"/>
      <c r="AF983" s="1"/>
      <c r="AG983" s="1"/>
      <c r="AH983" s="1"/>
    </row>
    <row r="984" s="5" customFormat="true" ht="15.75" hidden="false" customHeight="false" outlineLevel="0" collapsed="false">
      <c r="A984" s="14" t="n">
        <f aca="false">I984+(H984*60)+(G984*3600)</f>
        <v>51079</v>
      </c>
      <c r="B984" s="22" t="str">
        <f aca="false">CONCATENATE(D984,E984,F984,G984,H984,I984)</f>
        <v>201826141119</v>
      </c>
      <c r="C984" s="14" t="str">
        <f aca="false">CONCATENATE(D984,E984,F984)</f>
        <v>201826</v>
      </c>
      <c r="D984" s="14" t="n">
        <v>2018</v>
      </c>
      <c r="E984" s="14" t="n">
        <v>2</v>
      </c>
      <c r="F984" s="14" t="n">
        <v>6</v>
      </c>
      <c r="G984" s="14" t="n">
        <v>14</v>
      </c>
      <c r="H984" s="14" t="n">
        <v>11</v>
      </c>
      <c r="I984" s="14" t="n">
        <v>19</v>
      </c>
      <c r="J984" s="14" t="n">
        <v>562</v>
      </c>
      <c r="K984" s="14" t="s">
        <v>11</v>
      </c>
      <c r="L984" s="14" t="e">
        <f aca="false"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4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4"/>
      <c r="AA984" s="14"/>
      <c r="AB984" s="14"/>
      <c r="AC984" s="14"/>
    </row>
    <row r="985" customFormat="false" ht="15.75" hidden="false" customHeight="false" outlineLevel="0" collapsed="false">
      <c r="A985" s="14" t="n">
        <f aca="false">I985+(H985*60)+(G985*3600)</f>
        <v>51295</v>
      </c>
      <c r="B985" s="22" t="str">
        <f aca="false">CONCATENATE(D985,E985,F985,G985,H985,I985)</f>
        <v>201826141455</v>
      </c>
      <c r="C985" s="14" t="str">
        <f aca="false">CONCATENATE(D985,E985,F985)</f>
        <v>201826</v>
      </c>
      <c r="D985" s="14" t="n">
        <v>2018</v>
      </c>
      <c r="E985" s="14" t="n">
        <v>2</v>
      </c>
      <c r="F985" s="14" t="n">
        <v>6</v>
      </c>
      <c r="G985" s="14" t="n">
        <v>14</v>
      </c>
      <c r="H985" s="14" t="n">
        <v>14</v>
      </c>
      <c r="I985" s="14" t="n">
        <v>55</v>
      </c>
      <c r="J985" s="14" t="n">
        <v>62</v>
      </c>
      <c r="K985" s="14" t="s">
        <v>11</v>
      </c>
      <c r="L985" s="14" t="e">
        <f aca="false"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4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4" t="s">
        <v>134</v>
      </c>
      <c r="AA985" s="14"/>
      <c r="AB985" s="14"/>
      <c r="AC985" s="14"/>
      <c r="AD985" s="5"/>
      <c r="AE985" s="5"/>
      <c r="AF985" s="5"/>
      <c r="AG985" s="5"/>
      <c r="AH985" s="5"/>
    </row>
    <row r="986" customFormat="false" ht="15.75" hidden="false" customHeight="false" outlineLevel="0" collapsed="false">
      <c r="A986" s="31" t="n">
        <f aca="false">I986+(H986*60)+(G986*3600)</f>
        <v>51295</v>
      </c>
      <c r="B986" s="32" t="str">
        <f aca="false">CONCATENATE(D986,E986,F986,G986,H986,I986)</f>
        <v>201826141455</v>
      </c>
      <c r="C986" s="31" t="str">
        <f aca="false">CONCATENATE(D986,E986,F986)</f>
        <v>201826</v>
      </c>
      <c r="D986" s="31" t="n">
        <v>2018</v>
      </c>
      <c r="E986" s="31" t="n">
        <v>2</v>
      </c>
      <c r="F986" s="31" t="n">
        <v>6</v>
      </c>
      <c r="G986" s="31" t="n">
        <v>14</v>
      </c>
      <c r="H986" s="31" t="n">
        <v>14</v>
      </c>
      <c r="I986" s="31" t="n">
        <v>55</v>
      </c>
      <c r="J986" s="31" t="n">
        <v>90</v>
      </c>
      <c r="K986" s="31" t="s">
        <v>109</v>
      </c>
      <c r="L986" s="31" t="e">
        <f aca="false">IF(#REF!=#REF!,IF(K986="Stroke",IF(K987="Stroke",IF((J987-J986)&lt;0,1000+J987-J986,J987-J986),""),""),"")</f>
        <v>#REF!</v>
      </c>
      <c r="M986" s="31" t="s">
        <v>1</v>
      </c>
      <c r="N986" s="31" t="s">
        <v>2</v>
      </c>
      <c r="O986" s="31" t="n">
        <v>0</v>
      </c>
      <c r="P986" s="1" t="e">
        <f aca="false">IF(#REF!=#REF!,IF(K986="Stroke",IF(K987="Stroke",IF(#REF!=#REF!,IF(Q986=Q987,IF((J987-J986)&lt;0,1000+J987-J986-O986,J987-J986-O986),""),""),""),""),"")</f>
        <v>#REF!</v>
      </c>
      <c r="Q986" s="31" t="n">
        <v>1</v>
      </c>
      <c r="R986" s="1" t="e">
        <f aca="false">IF(#REF!&lt;&gt;#REF!,COUNTIFS($K$112:$K$1378,$K$112,#REF!,#REF!),"")</f>
        <v>#REF!</v>
      </c>
      <c r="S986" s="1" t="e">
        <f aca="false">IF(AND(#REF!&lt;&gt;#REF!,#REF!=#REF!,M986="positive",M987="negative"),1,"")</f>
        <v>#REF!</v>
      </c>
      <c r="T986" s="1" t="e">
        <f aca="false">IF(AND(#REF!=#REF!,K:K="stroke",M:M="positive",S986&lt;&gt;"1"),1,"")</f>
        <v>#REF!</v>
      </c>
      <c r="U986" s="1" t="e">
        <f aca="false">IF((AND(R986&lt;&gt;"",W986&lt;&gt;1,K:K="stroke",M:M="negative",#REF!=#REF!)),IF(W986&lt;&gt;0,"",1),"")</f>
        <v>#REF!</v>
      </c>
      <c r="V986" s="1" t="e">
        <f aca="false">IF(R986="","",(SUM(S986:U986)+W986))</f>
        <v>#REF!</v>
      </c>
      <c r="W986" s="1" t="e">
        <f aca="false">IF(#REF!&lt;&gt;#REF!,COUNTIFS($K$112:$K$1378,"up",#REF!,#REF!),"")</f>
        <v>#REF!</v>
      </c>
      <c r="X986" s="1" t="e">
        <f aca="false">IF(#REF!&lt;&gt;#REF!,COUNTIFS($K$112:$K$1378,"SRS",#REF!,#REF!),"")</f>
        <v>#REF!</v>
      </c>
      <c r="Y986" s="1" t="e">
        <f aca="false">IF(R986&lt;&gt;"",IF(R986=1,"",COUNTIFS($O$112:$O$1378,"&gt;40",#REF!,#REF!)),"")</f>
        <v>#REF!</v>
      </c>
      <c r="Z986" s="31"/>
      <c r="AA986" s="31"/>
      <c r="AB986" s="31"/>
      <c r="AC986" s="31"/>
    </row>
    <row r="987" customFormat="false" ht="15.75" hidden="false" customHeight="false" outlineLevel="0" collapsed="false">
      <c r="A987" s="31" t="n">
        <f aca="false">I987+(H987*60)+(G987*3600)</f>
        <v>51295</v>
      </c>
      <c r="B987" s="32" t="str">
        <f aca="false">CONCATENATE(D987,E987,F987,G987,H987,I987)</f>
        <v>201826141455</v>
      </c>
      <c r="C987" s="31" t="str">
        <f aca="false">CONCATENATE(D987,E987,F987)</f>
        <v>201826</v>
      </c>
      <c r="D987" s="31" t="n">
        <v>2018</v>
      </c>
      <c r="E987" s="31" t="n">
        <v>2</v>
      </c>
      <c r="F987" s="31" t="n">
        <v>6</v>
      </c>
      <c r="G987" s="31" t="n">
        <v>14</v>
      </c>
      <c r="H987" s="31" t="n">
        <v>14</v>
      </c>
      <c r="I987" s="31" t="n">
        <v>55</v>
      </c>
      <c r="J987" s="31" t="n">
        <v>124</v>
      </c>
      <c r="K987" s="31" t="s">
        <v>109</v>
      </c>
      <c r="L987" s="31" t="e">
        <f aca="false">IF(#REF!=#REF!,IF(K987="Stroke",IF(K988="Stroke",IF((J988-J987)&lt;0,1000+J988-J987,J988-J987),""),""),"")</f>
        <v>#REF!</v>
      </c>
      <c r="M987" s="31" t="s">
        <v>1</v>
      </c>
      <c r="N987" s="31" t="s">
        <v>2</v>
      </c>
      <c r="O987" s="31" t="n">
        <v>0</v>
      </c>
      <c r="P987" s="1" t="e">
        <f aca="false">IF(#REF!=#REF!,IF(K987="Stroke",IF(K988="Stroke",IF(#REF!=#REF!,IF(Q987=Q988,IF((J988-J987)&lt;0,1000+J988-J987-O987,J988-J987-O987),""),""),""),""),"")</f>
        <v>#REF!</v>
      </c>
      <c r="Q987" s="31" t="n">
        <v>1</v>
      </c>
      <c r="R987" s="1" t="e">
        <f aca="false">IF(#REF!&lt;&gt;#REF!,COUNTIFS($K$112:$K$1378,$K$112,#REF!,#REF!),"")</f>
        <v>#REF!</v>
      </c>
      <c r="S987" s="1" t="e">
        <f aca="false">IF(AND(#REF!&lt;&gt;#REF!,#REF!=#REF!,M987="positive",M988="negative"),1,"")</f>
        <v>#REF!</v>
      </c>
      <c r="T987" s="1" t="e">
        <f aca="false">IF(AND(#REF!=#REF!,K:K="stroke",M:M="positive",S987&lt;&gt;"1"),1,"")</f>
        <v>#REF!</v>
      </c>
      <c r="U987" s="1" t="e">
        <f aca="false">IF((AND(R987&lt;&gt;"",W987&lt;&gt;1,K:K="stroke",M:M="negative",#REF!=#REF!)),IF(W987&lt;&gt;0,"",1),"")</f>
        <v>#REF!</v>
      </c>
      <c r="V987" s="1" t="e">
        <f aca="false">IF(R987="","",(SUM(S987:U987)+W987))</f>
        <v>#REF!</v>
      </c>
      <c r="W987" s="1" t="e">
        <f aca="false">IF(#REF!&lt;&gt;#REF!,COUNTIFS($K$112:$K$1378,"up",#REF!,#REF!),"")</f>
        <v>#REF!</v>
      </c>
      <c r="X987" s="1" t="e">
        <f aca="false">IF(#REF!&lt;&gt;#REF!,COUNTIFS($K$112:$K$1378,"SRS",#REF!,#REF!),"")</f>
        <v>#REF!</v>
      </c>
      <c r="Y987" s="1" t="e">
        <f aca="false">IF(R987&lt;&gt;"",IF(R987=1,"",COUNTIFS($O$112:$O$1378,"&gt;40",#REF!,#REF!)),"")</f>
        <v>#REF!</v>
      </c>
      <c r="Z987" s="31"/>
      <c r="AA987" s="31"/>
      <c r="AB987" s="31"/>
      <c r="AC987" s="31"/>
    </row>
    <row r="988" customFormat="false" ht="15.75" hidden="false" customHeight="false" outlineLevel="0" collapsed="false">
      <c r="A988" s="31" t="n">
        <f aca="false">I988+(H988*60)+(G988*3600)</f>
        <v>51295</v>
      </c>
      <c r="B988" s="32" t="str">
        <f aca="false">CONCATENATE(D988,E988,F988,G988,H988,I988)</f>
        <v>201826141455</v>
      </c>
      <c r="C988" s="31" t="str">
        <f aca="false">CONCATENATE(D988,E988,F988)</f>
        <v>201826</v>
      </c>
      <c r="D988" s="31" t="n">
        <v>2018</v>
      </c>
      <c r="E988" s="31" t="n">
        <v>2</v>
      </c>
      <c r="F988" s="31" t="n">
        <v>6</v>
      </c>
      <c r="G988" s="31" t="n">
        <v>14</v>
      </c>
      <c r="H988" s="31" t="n">
        <v>14</v>
      </c>
      <c r="I988" s="31" t="n">
        <v>55</v>
      </c>
      <c r="J988" s="31" t="n">
        <v>220</v>
      </c>
      <c r="K988" s="31" t="s">
        <v>109</v>
      </c>
      <c r="L988" s="31" t="e">
        <f aca="false">IF(#REF!=#REF!,IF(K988="Stroke",IF(K989="Stroke",IF((J989-J988)&lt;0,1000+J989-J988,J989-J988),""),""),"")</f>
        <v>#REF!</v>
      </c>
      <c r="M988" s="31" t="s">
        <v>1</v>
      </c>
      <c r="N988" s="31" t="s">
        <v>2</v>
      </c>
      <c r="O988" s="31" t="n">
        <v>0</v>
      </c>
      <c r="P988" s="1" t="e">
        <f aca="false">IF(#REF!=#REF!,IF(K988="Stroke",IF(K989="Stroke",IF(#REF!=#REF!,IF(Q988=Q989,IF((J989-J988)&lt;0,1000+J989-J988-O988,J989-J988-O988),""),""),""),""),"")</f>
        <v>#REF!</v>
      </c>
      <c r="Q988" s="31" t="n">
        <v>2</v>
      </c>
      <c r="R988" s="1" t="e">
        <f aca="false">IF(#REF!&lt;&gt;#REF!,COUNTIFS($K$112:$K$1378,$K$112,#REF!,#REF!),"")</f>
        <v>#REF!</v>
      </c>
      <c r="S988" s="1" t="e">
        <f aca="false">IF(AND(#REF!&lt;&gt;#REF!,#REF!=#REF!,M988="positive",M989="negative"),1,"")</f>
        <v>#REF!</v>
      </c>
      <c r="T988" s="1" t="e">
        <f aca="false">IF(AND(#REF!=#REF!,K:K="stroke",M:M="positive",S988&lt;&gt;"1"),1,"")</f>
        <v>#REF!</v>
      </c>
      <c r="U988" s="1" t="e">
        <f aca="false">IF((AND(R988&lt;&gt;"",W988&lt;&gt;1,K:K="stroke",M:M="negative",#REF!=#REF!)),IF(W988&lt;&gt;0,"",1),"")</f>
        <v>#REF!</v>
      </c>
      <c r="V988" s="1" t="e">
        <f aca="false">IF(R988="","",(SUM(S988:U988)+W988))</f>
        <v>#REF!</v>
      </c>
      <c r="W988" s="1" t="e">
        <f aca="false">IF(#REF!&lt;&gt;#REF!,COUNTIFS($K$112:$K$1378,"up",#REF!,#REF!),"")</f>
        <v>#REF!</v>
      </c>
      <c r="X988" s="1" t="e">
        <f aca="false">IF(#REF!&lt;&gt;#REF!,COUNTIFS($K$112:$K$1378,"SRS",#REF!,#REF!),"")</f>
        <v>#REF!</v>
      </c>
      <c r="Y988" s="1" t="e">
        <f aca="false">IF(R988&lt;&gt;"",IF(R988=1,"",COUNTIFS($O$112:$O$1378,"&gt;40",#REF!,#REF!)),"")</f>
        <v>#REF!</v>
      </c>
      <c r="Z988" s="31" t="s">
        <v>135</v>
      </c>
      <c r="AA988" s="31"/>
      <c r="AB988" s="31"/>
      <c r="AC988" s="31"/>
    </row>
    <row r="989" customFormat="false" ht="15.75" hidden="false" customHeight="false" outlineLevel="0" collapsed="false">
      <c r="A989" s="31" t="n">
        <f aca="false">I989+(H989*60)+(G989*3600)</f>
        <v>51295</v>
      </c>
      <c r="B989" s="32" t="str">
        <f aca="false">CONCATENATE(D989,E989,F989,G989,H989,I989)</f>
        <v>201826141455</v>
      </c>
      <c r="C989" s="31" t="str">
        <f aca="false">CONCATENATE(D989,E989,F989)</f>
        <v>201826</v>
      </c>
      <c r="D989" s="31" t="n">
        <v>2018</v>
      </c>
      <c r="E989" s="31" t="n">
        <v>2</v>
      </c>
      <c r="F989" s="31" t="n">
        <v>6</v>
      </c>
      <c r="G989" s="31" t="n">
        <v>14</v>
      </c>
      <c r="H989" s="31" t="n">
        <v>14</v>
      </c>
      <c r="I989" s="31" t="n">
        <v>55</v>
      </c>
      <c r="J989" s="31" t="n">
        <v>245</v>
      </c>
      <c r="K989" s="31" t="s">
        <v>109</v>
      </c>
      <c r="L989" s="31" t="e">
        <f aca="false">IF(#REF!=#REF!,IF(K989="Stroke",IF(K990="Stroke",IF((J990-J989)&lt;0,1000+J990-J989,J990-J989),""),""),"")</f>
        <v>#REF!</v>
      </c>
      <c r="M989" s="31" t="s">
        <v>1</v>
      </c>
      <c r="N989" s="31" t="s">
        <v>2</v>
      </c>
      <c r="O989" s="31" t="n">
        <v>0</v>
      </c>
      <c r="P989" s="1" t="e">
        <f aca="false">IF(#REF!=#REF!,IF(K989="Stroke",IF(K990="Stroke",IF(#REF!=#REF!,IF(Q989=Q990,IF((J990-J989)&lt;0,1000+J990-J989-O989,J990-J989-O989),""),""),""),""),"")</f>
        <v>#REF!</v>
      </c>
      <c r="Q989" s="31" t="n">
        <v>2</v>
      </c>
      <c r="R989" s="1" t="e">
        <f aca="false">IF(#REF!&lt;&gt;#REF!,COUNTIFS($K$112:$K$1378,$K$112,#REF!,#REF!),"")</f>
        <v>#REF!</v>
      </c>
      <c r="S989" s="1" t="e">
        <f aca="false">IF(AND(#REF!&lt;&gt;#REF!,#REF!=#REF!,M989="positive",M990="negative"),1,"")</f>
        <v>#REF!</v>
      </c>
      <c r="T989" s="1" t="e">
        <f aca="false">IF(AND(#REF!=#REF!,K:K="stroke",M:M="positive",S989&lt;&gt;"1"),1,"")</f>
        <v>#REF!</v>
      </c>
      <c r="U989" s="1" t="e">
        <f aca="false">IF((AND(R989&lt;&gt;"",W989&lt;&gt;1,K:K="stroke",M:M="negative",#REF!=#REF!)),IF(W989&lt;&gt;0,"",1),"")</f>
        <v>#REF!</v>
      </c>
      <c r="V989" s="1" t="e">
        <f aca="false">IF(R989="","",(SUM(S989:U989)+W989))</f>
        <v>#REF!</v>
      </c>
      <c r="W989" s="1" t="e">
        <f aca="false">IF(#REF!&lt;&gt;#REF!,COUNTIFS($K$112:$K$1378,"up",#REF!,#REF!),"")</f>
        <v>#REF!</v>
      </c>
      <c r="X989" s="1" t="e">
        <f aca="false">IF(#REF!&lt;&gt;#REF!,COUNTIFS($K$112:$K$1378,"SRS",#REF!,#REF!),"")</f>
        <v>#REF!</v>
      </c>
      <c r="Y989" s="1" t="e">
        <f aca="false">IF(R989&lt;&gt;"",IF(R989=1,"",COUNTIFS($O$112:$O$1378,"&gt;40",#REF!,#REF!)),"")</f>
        <v>#REF!</v>
      </c>
      <c r="Z989" s="31" t="s">
        <v>136</v>
      </c>
      <c r="AA989" s="31"/>
      <c r="AB989" s="31"/>
      <c r="AC989" s="31"/>
    </row>
    <row r="990" customFormat="false" ht="15.75" hidden="false" customHeight="false" outlineLevel="0" collapsed="false">
      <c r="A990" s="31" t="n">
        <f aca="false">I990+(H990*60)+(G990*3600)</f>
        <v>51295</v>
      </c>
      <c r="B990" s="32" t="str">
        <f aca="false">CONCATENATE(D990,E990,F990,G990,H990,I990)</f>
        <v>201826141455</v>
      </c>
      <c r="C990" s="31" t="str">
        <f aca="false">CONCATENATE(D990,E990,F990)</f>
        <v>201826</v>
      </c>
      <c r="D990" s="31" t="n">
        <v>2018</v>
      </c>
      <c r="E990" s="31" t="n">
        <v>2</v>
      </c>
      <c r="F990" s="31" t="n">
        <v>6</v>
      </c>
      <c r="G990" s="31" t="n">
        <v>14</v>
      </c>
      <c r="H990" s="31" t="n">
        <v>14</v>
      </c>
      <c r="I990" s="31" t="n">
        <v>55</v>
      </c>
      <c r="J990" s="31" t="n">
        <v>267</v>
      </c>
      <c r="K990" s="31" t="s">
        <v>109</v>
      </c>
      <c r="L990" s="31" t="e">
        <f aca="false">IF(#REF!=#REF!,IF(K990="Stroke",IF(K991="Stroke",IF((J991-J990)&lt;0,1000+J991-J990,J991-J990),""),""),"")</f>
        <v>#REF!</v>
      </c>
      <c r="M990" s="31" t="s">
        <v>1</v>
      </c>
      <c r="N990" s="31" t="s">
        <v>2</v>
      </c>
      <c r="O990" s="31" t="n">
        <v>0</v>
      </c>
      <c r="P990" s="1" t="e">
        <f aca="false">IF(#REF!=#REF!,IF(K990="Stroke",IF(K991="Stroke",IF(#REF!=#REF!,IF(Q990=Q991,IF((J991-J990)&lt;0,1000+J991-J990-O990,J991-J990-O990),""),""),""),""),"")</f>
        <v>#REF!</v>
      </c>
      <c r="Q990" s="31" t="n">
        <v>2</v>
      </c>
      <c r="R990" s="1" t="e">
        <f aca="false">IF(#REF!&lt;&gt;#REF!,COUNTIFS($K$112:$K$1378,$K$112,#REF!,#REF!),"")</f>
        <v>#REF!</v>
      </c>
      <c r="S990" s="1" t="e">
        <f aca="false">IF(AND(#REF!&lt;&gt;#REF!,#REF!=#REF!,M990="positive",M991="negative"),1,"")</f>
        <v>#REF!</v>
      </c>
      <c r="T990" s="1" t="e">
        <f aca="false">IF(AND(#REF!=#REF!,K:K="stroke",M:M="positive",S990&lt;&gt;"1"),1,"")</f>
        <v>#REF!</v>
      </c>
      <c r="U990" s="1" t="e">
        <f aca="false">IF((AND(R990&lt;&gt;"",W990&lt;&gt;1,K:K="stroke",M:M="negative",#REF!=#REF!)),IF(W990&lt;&gt;0,"",1),"")</f>
        <v>#REF!</v>
      </c>
      <c r="V990" s="1" t="e">
        <f aca="false">IF(R990="","",(SUM(S990:U990)+W990))</f>
        <v>#REF!</v>
      </c>
      <c r="W990" s="1" t="e">
        <f aca="false">IF(#REF!&lt;&gt;#REF!,COUNTIFS($K$112:$K$1378,"up",#REF!,#REF!),"")</f>
        <v>#REF!</v>
      </c>
      <c r="X990" s="1" t="e">
        <f aca="false">IF(#REF!&lt;&gt;#REF!,COUNTIFS($K$112:$K$1378,"SRS",#REF!,#REF!),"")</f>
        <v>#REF!</v>
      </c>
      <c r="Y990" s="1" t="e">
        <f aca="false">IF(R990&lt;&gt;"",IF(R990=1,"",COUNTIFS($O$112:$O$1378,"&gt;40",#REF!,#REF!)),"")</f>
        <v>#REF!</v>
      </c>
      <c r="Z990" s="31" t="s">
        <v>136</v>
      </c>
      <c r="AA990" s="31"/>
      <c r="AB990" s="31"/>
      <c r="AC990" s="31"/>
    </row>
    <row r="991" customFormat="false" ht="15.75" hidden="false" customHeight="false" outlineLevel="0" collapsed="false">
      <c r="A991" s="31" t="n">
        <f aca="false">I991+(H991*60)+(G991*3600)</f>
        <v>51295</v>
      </c>
      <c r="B991" s="32" t="str">
        <f aca="false">CONCATENATE(D991,E991,F991,G991,H991,I991)</f>
        <v>201826141455</v>
      </c>
      <c r="C991" s="31" t="str">
        <f aca="false">CONCATENATE(D991,E991,F991)</f>
        <v>201826</v>
      </c>
      <c r="D991" s="31" t="n">
        <v>2018</v>
      </c>
      <c r="E991" s="31" t="n">
        <v>2</v>
      </c>
      <c r="F991" s="31" t="n">
        <v>6</v>
      </c>
      <c r="G991" s="31" t="n">
        <v>14</v>
      </c>
      <c r="H991" s="31" t="n">
        <v>14</v>
      </c>
      <c r="I991" s="31" t="n">
        <v>55</v>
      </c>
      <c r="J991" s="31" t="n">
        <v>285</v>
      </c>
      <c r="K991" s="31" t="s">
        <v>109</v>
      </c>
      <c r="L991" s="31" t="e">
        <f aca="false">IF(#REF!=#REF!,IF(K991="Stroke",IF(K992="Stroke",IF((J992-J991)&lt;0,1000+J992-J991,J992-J991),""),""),"")</f>
        <v>#REF!</v>
      </c>
      <c r="M991" s="31" t="s">
        <v>1</v>
      </c>
      <c r="N991" s="31" t="s">
        <v>2</v>
      </c>
      <c r="O991" s="31" t="n">
        <v>0</v>
      </c>
      <c r="P991" s="1" t="e">
        <f aca="false">IF(#REF!=#REF!,IF(K991="Stroke",IF(K992="Stroke",IF(#REF!=#REF!,IF(Q991=Q992,IF((J992-J991)&lt;0,1000+J992-J991-O991,J992-J991-O991),""),""),""),""),"")</f>
        <v>#REF!</v>
      </c>
      <c r="Q991" s="31" t="n">
        <v>2</v>
      </c>
      <c r="R991" s="1" t="e">
        <f aca="false">IF(#REF!&lt;&gt;#REF!,COUNTIFS($K$112:$K$1378,$K$112,#REF!,#REF!),"")</f>
        <v>#REF!</v>
      </c>
      <c r="S991" s="1" t="e">
        <f aca="false">IF(AND(#REF!&lt;&gt;#REF!,#REF!=#REF!,M991="positive",M992="negative"),1,"")</f>
        <v>#REF!</v>
      </c>
      <c r="T991" s="1" t="e">
        <f aca="false">IF(AND(#REF!=#REF!,K:K="stroke",M:M="positive",S991&lt;&gt;"1"),1,"")</f>
        <v>#REF!</v>
      </c>
      <c r="U991" s="1" t="e">
        <f aca="false">IF((AND(R991&lt;&gt;"",W991&lt;&gt;1,K:K="stroke",M:M="negative",#REF!=#REF!)),IF(W991&lt;&gt;0,"",1),"")</f>
        <v>#REF!</v>
      </c>
      <c r="V991" s="1" t="e">
        <f aca="false">IF(R991="","",(SUM(S991:U991)+W991))</f>
        <v>#REF!</v>
      </c>
      <c r="W991" s="1" t="e">
        <f aca="false">IF(#REF!&lt;&gt;#REF!,COUNTIFS($K$112:$K$1378,"up",#REF!,#REF!),"")</f>
        <v>#REF!</v>
      </c>
      <c r="X991" s="1" t="e">
        <f aca="false">IF(#REF!&lt;&gt;#REF!,COUNTIFS($K$112:$K$1378,"SRS",#REF!,#REF!),"")</f>
        <v>#REF!</v>
      </c>
      <c r="Y991" s="1" t="e">
        <f aca="false">IF(R991&lt;&gt;"",IF(R991=1,"",COUNTIFS($O$112:$O$1378,"&gt;40",#REF!,#REF!)),"")</f>
        <v>#REF!</v>
      </c>
      <c r="Z991" s="31" t="s">
        <v>136</v>
      </c>
      <c r="AA991" s="31"/>
      <c r="AB991" s="31"/>
      <c r="AC991" s="31"/>
    </row>
    <row r="992" customFormat="false" ht="15.75" hidden="false" customHeight="false" outlineLevel="0" collapsed="false">
      <c r="A992" s="31" t="n">
        <f aca="false">I992+(H992*60)+(G992*3600)</f>
        <v>51295</v>
      </c>
      <c r="B992" s="32" t="str">
        <f aca="false">CONCATENATE(D992,E992,F992,G992,H992,I992)</f>
        <v>201826141455</v>
      </c>
      <c r="C992" s="31" t="str">
        <f aca="false">CONCATENATE(D992,E992,F992)</f>
        <v>201826</v>
      </c>
      <c r="D992" s="31" t="n">
        <v>2018</v>
      </c>
      <c r="E992" s="31" t="n">
        <v>2</v>
      </c>
      <c r="F992" s="31" t="n">
        <v>6</v>
      </c>
      <c r="G992" s="31" t="n">
        <v>14</v>
      </c>
      <c r="H992" s="31" t="n">
        <v>14</v>
      </c>
      <c r="I992" s="31" t="n">
        <v>55</v>
      </c>
      <c r="J992" s="31" t="n">
        <v>289</v>
      </c>
      <c r="K992" s="31" t="s">
        <v>11</v>
      </c>
      <c r="L992" s="31" t="e">
        <f aca="false">IF(#REF!=#REF!,IF(K992="Stroke",IF(K993="Stroke",IF((J993-J992)&lt;0,1000+J993-J992,J993-J992),""),""),"")</f>
        <v>#REF!</v>
      </c>
      <c r="M992" s="31" t="s">
        <v>1</v>
      </c>
      <c r="N992" s="31" t="s">
        <v>2</v>
      </c>
      <c r="O992" s="31" t="n">
        <v>13</v>
      </c>
      <c r="P992" s="1" t="e">
        <f aca="false">IF(#REF!=#REF!,IF(K992="Stroke",IF(K993="Stroke",IF(#REF!=#REF!,IF(Q992=Q993,IF((J993-J992)&lt;0,1000+J993-J992-O992,J993-J992-O992),""),""),""),""),"")</f>
        <v>#REF!</v>
      </c>
      <c r="Q992" s="31" t="n">
        <v>2</v>
      </c>
      <c r="R992" s="1" t="e">
        <f aca="false">IF(#REF!&lt;&gt;#REF!,COUNTIFS($K$112:$K$1378,$K$112,#REF!,#REF!),"")</f>
        <v>#REF!</v>
      </c>
      <c r="S992" s="1" t="e">
        <f aca="false">IF(AND(#REF!&lt;&gt;#REF!,#REF!=#REF!,M992="positive",M993="negative"),1,"")</f>
        <v>#REF!</v>
      </c>
      <c r="T992" s="1" t="e">
        <f aca="false">IF(AND(#REF!=#REF!,K:K="stroke",M:M="positive",S992&lt;&gt;"1"),1,"")</f>
        <v>#REF!</v>
      </c>
      <c r="U992" s="1" t="e">
        <f aca="false">IF((AND(R992&lt;&gt;"",W992&lt;&gt;1,K:K="stroke",M:M="negative",#REF!=#REF!)),IF(W992&lt;&gt;0,"",1),"")</f>
        <v>#REF!</v>
      </c>
      <c r="V992" s="1" t="e">
        <f aca="false">IF(R992="","",(SUM(S992:U992)+W992))</f>
        <v>#REF!</v>
      </c>
      <c r="W992" s="1" t="e">
        <f aca="false">IF(#REF!&lt;&gt;#REF!,COUNTIFS($K$112:$K$1378,"up",#REF!,#REF!),"")</f>
        <v>#REF!</v>
      </c>
      <c r="X992" s="1" t="e">
        <f aca="false">IF(#REF!&lt;&gt;#REF!,COUNTIFS($K$112:$K$1378,"SRS",#REF!,#REF!),"")</f>
        <v>#REF!</v>
      </c>
      <c r="Y992" s="1" t="e">
        <f aca="false">IF(R992&lt;&gt;"",IF(R992=1,"",COUNTIFS($O$112:$O$1378,"&gt;40",#REF!,#REF!)),"")</f>
        <v>#REF!</v>
      </c>
      <c r="Z992" s="31" t="s">
        <v>137</v>
      </c>
      <c r="AA992" s="31"/>
      <c r="AB992" s="31"/>
      <c r="AC992" s="31"/>
    </row>
    <row r="993" customFormat="false" ht="15.75" hidden="false" customHeight="false" outlineLevel="0" collapsed="false">
      <c r="A993" s="31" t="n">
        <f aca="false">I993+(H993*60)+(G993*3600)</f>
        <v>51295</v>
      </c>
      <c r="B993" s="32" t="str">
        <f aca="false">CONCATENATE(D993,E993,F993,G993,H993,I993)</f>
        <v>201826141455</v>
      </c>
      <c r="C993" s="31" t="str">
        <f aca="false">CONCATENATE(D993,E993,F993)</f>
        <v>201826</v>
      </c>
      <c r="D993" s="31" t="n">
        <v>2018</v>
      </c>
      <c r="E993" s="31" t="n">
        <v>2</v>
      </c>
      <c r="F993" s="31" t="n">
        <v>6</v>
      </c>
      <c r="G993" s="31" t="n">
        <v>14</v>
      </c>
      <c r="H993" s="31" t="n">
        <v>14</v>
      </c>
      <c r="I993" s="31" t="n">
        <v>55</v>
      </c>
      <c r="J993" s="31" t="n">
        <v>353</v>
      </c>
      <c r="K993" s="31" t="s">
        <v>11</v>
      </c>
      <c r="L993" s="31" t="e">
        <f aca="false">IF(#REF!=#REF!,IF(K993="Stroke",IF(K994="Stroke",IF((J994-J993)&lt;0,1000+J994-J993,J994-J993),""),""),"")</f>
        <v>#REF!</v>
      </c>
      <c r="M993" s="31" t="s">
        <v>1</v>
      </c>
      <c r="N993" s="31" t="s">
        <v>2</v>
      </c>
      <c r="O993" s="31" t="n">
        <v>7</v>
      </c>
      <c r="P993" s="1" t="e">
        <f aca="false">IF(#REF!=#REF!,IF(K993="Stroke",IF(K994="Stroke",IF(#REF!=#REF!,IF(Q993=Q994,IF((J994-J993)&lt;0,1000+J994-J993-O993,J994-J993-O993),""),""),""),""),"")</f>
        <v>#REF!</v>
      </c>
      <c r="Q993" s="31" t="n">
        <v>2</v>
      </c>
      <c r="R993" s="1" t="e">
        <f aca="false">IF(#REF!&lt;&gt;#REF!,COUNTIFS($K$112:$K$1378,$K$112,#REF!,#REF!),"")</f>
        <v>#REF!</v>
      </c>
      <c r="S993" s="1" t="e">
        <f aca="false">IF(AND(#REF!&lt;&gt;#REF!,#REF!=#REF!,M993="positive",M994="negative"),1,"")</f>
        <v>#REF!</v>
      </c>
      <c r="T993" s="1" t="e">
        <f aca="false">IF(AND(#REF!=#REF!,K:K="stroke",M:M="positive",S993&lt;&gt;"1"),1,"")</f>
        <v>#REF!</v>
      </c>
      <c r="U993" s="1" t="e">
        <f aca="false">IF((AND(R993&lt;&gt;"",W993&lt;&gt;1,K:K="stroke",M:M="negative",#REF!=#REF!)),IF(W993&lt;&gt;0,"",1),"")</f>
        <v>#REF!</v>
      </c>
      <c r="V993" s="1" t="e">
        <f aca="false">IF(R993="","",(SUM(S993:U993)+W993))</f>
        <v>#REF!</v>
      </c>
      <c r="W993" s="1" t="e">
        <f aca="false">IF(#REF!&lt;&gt;#REF!,COUNTIFS($K$112:$K$1378,"up",#REF!,#REF!),"")</f>
        <v>#REF!</v>
      </c>
      <c r="X993" s="1" t="e">
        <f aca="false">IF(#REF!&lt;&gt;#REF!,COUNTIFS($K$112:$K$1378,"SRS",#REF!,#REF!),"")</f>
        <v>#REF!</v>
      </c>
      <c r="Y993" s="1" t="e">
        <f aca="false">IF(R993&lt;&gt;"",IF(R993=1,"",COUNTIFS($O$112:$O$1378,"&gt;40",#REF!,#REF!)),"")</f>
        <v>#REF!</v>
      </c>
      <c r="Z993" s="31"/>
      <c r="AA993" s="31"/>
      <c r="AB993" s="31"/>
      <c r="AC993" s="31"/>
    </row>
    <row r="994" customFormat="false" ht="15.75" hidden="false" customHeight="false" outlineLevel="0" collapsed="false">
      <c r="A994" s="31" t="n">
        <f aca="false">I994+(H994*60)+(G994*3600)</f>
        <v>51295</v>
      </c>
      <c r="B994" s="32" t="str">
        <f aca="false">CONCATENATE(D994,E994,F994,G994,H994,I994)</f>
        <v>201826141455</v>
      </c>
      <c r="C994" s="31" t="str">
        <f aca="false">CONCATENATE(D994,E994,F994)</f>
        <v>201826</v>
      </c>
      <c r="D994" s="31" t="n">
        <v>2018</v>
      </c>
      <c r="E994" s="31" t="n">
        <v>2</v>
      </c>
      <c r="F994" s="31" t="n">
        <v>6</v>
      </c>
      <c r="G994" s="31" t="n">
        <v>14</v>
      </c>
      <c r="H994" s="31" t="n">
        <v>14</v>
      </c>
      <c r="I994" s="31" t="n">
        <v>55</v>
      </c>
      <c r="J994" s="31" t="n">
        <v>382</v>
      </c>
      <c r="K994" s="31" t="s">
        <v>11</v>
      </c>
      <c r="L994" s="31" t="e">
        <f aca="false">IF(#REF!=#REF!,IF(K994="Stroke",IF(K995="Stroke",IF((J995-J994)&lt;0,1000+J995-J994,J995-J994),""),""),"")</f>
        <v>#REF!</v>
      </c>
      <c r="M994" s="31" t="s">
        <v>1</v>
      </c>
      <c r="N994" s="31" t="s">
        <v>2</v>
      </c>
      <c r="O994" s="31" t="n">
        <v>11</v>
      </c>
      <c r="P994" s="1" t="e">
        <f aca="false">IF(#REF!=#REF!,IF(K994="Stroke",IF(K995="Stroke",IF(#REF!=#REF!,IF(Q994=Q995,IF((J995-J994)&lt;0,1000+J995-J994-O994,J995-J994-O994),""),""),""),""),"")</f>
        <v>#REF!</v>
      </c>
      <c r="Q994" s="31" t="n">
        <v>3</v>
      </c>
      <c r="R994" s="1" t="e">
        <f aca="false">IF(#REF!&lt;&gt;#REF!,COUNTIFS($K$112:$K$1378,$K$112,#REF!,#REF!),"")</f>
        <v>#REF!</v>
      </c>
      <c r="S994" s="1" t="e">
        <f aca="false">IF(AND(#REF!&lt;&gt;#REF!,#REF!=#REF!,M994="positive",M995="negative"),1,"")</f>
        <v>#REF!</v>
      </c>
      <c r="T994" s="1" t="e">
        <f aca="false">IF(AND(#REF!=#REF!,K:K="stroke",M:M="positive",S994&lt;&gt;"1"),1,"")</f>
        <v>#REF!</v>
      </c>
      <c r="U994" s="1" t="e">
        <f aca="false">IF((AND(R994&lt;&gt;"",W994&lt;&gt;1,K:K="stroke",M:M="negative",#REF!=#REF!)),IF(W994&lt;&gt;0,"",1),"")</f>
        <v>#REF!</v>
      </c>
      <c r="V994" s="1" t="e">
        <f aca="false">IF(R994="","",(SUM(S994:U994)+W994))</f>
        <v>#REF!</v>
      </c>
      <c r="W994" s="1" t="e">
        <f aca="false">IF(#REF!&lt;&gt;#REF!,COUNTIFS($K$112:$K$1378,"up",#REF!,#REF!),"")</f>
        <v>#REF!</v>
      </c>
      <c r="X994" s="1" t="e">
        <f aca="false">IF(#REF!&lt;&gt;#REF!,COUNTIFS($K$112:$K$1378,"SRS",#REF!,#REF!),"")</f>
        <v>#REF!</v>
      </c>
      <c r="Y994" s="1" t="e">
        <f aca="false">IF(R994&lt;&gt;"",IF(R994=1,"",COUNTIFS($O$112:$O$1378,"&gt;40",#REF!,#REF!)),"")</f>
        <v>#REF!</v>
      </c>
      <c r="Z994" s="31" t="s">
        <v>138</v>
      </c>
      <c r="AA994" s="31"/>
      <c r="AB994" s="31"/>
      <c r="AC994" s="31"/>
    </row>
    <row r="995" customFormat="false" ht="15.75" hidden="false" customHeight="false" outlineLevel="0" collapsed="false">
      <c r="A995" s="31" t="n">
        <f aca="false">I995+(H995*60)+(G995*3600)</f>
        <v>51295</v>
      </c>
      <c r="B995" s="32" t="str">
        <f aca="false">CONCATENATE(D995,E995,F995,G995,H995,I995)</f>
        <v>201826141455</v>
      </c>
      <c r="C995" s="31" t="str">
        <f aca="false">CONCATENATE(D995,E995,F995)</f>
        <v>201826</v>
      </c>
      <c r="D995" s="31" t="n">
        <v>2018</v>
      </c>
      <c r="E995" s="31" t="n">
        <v>2</v>
      </c>
      <c r="F995" s="31" t="n">
        <v>6</v>
      </c>
      <c r="G995" s="31" t="n">
        <v>14</v>
      </c>
      <c r="H995" s="31" t="n">
        <v>14</v>
      </c>
      <c r="I995" s="31" t="n">
        <v>55</v>
      </c>
      <c r="J995" s="31" t="n">
        <v>423</v>
      </c>
      <c r="K995" s="31" t="s">
        <v>11</v>
      </c>
      <c r="L995" s="31" t="e">
        <f aca="false">IF(#REF!=#REF!,IF(K995="Stroke",IF(K996="Stroke",IF((J996-J995)&lt;0,1000+J996-J995,J996-J995),""),""),"")</f>
        <v>#REF!</v>
      </c>
      <c r="M995" s="31" t="s">
        <v>1</v>
      </c>
      <c r="N995" s="31" t="s">
        <v>2</v>
      </c>
      <c r="O995" s="31" t="n">
        <v>14</v>
      </c>
      <c r="P995" s="1" t="e">
        <f aca="false">IF(#REF!=#REF!,IF(K995="Stroke",IF(K996="Stroke",IF(#REF!=#REF!,IF(Q995=Q996,IF((J996-J995)&lt;0,1000+J996-J995-O995,J996-J995-O995),""),""),""),""),"")</f>
        <v>#REF!</v>
      </c>
      <c r="Q995" s="31" t="n">
        <v>3</v>
      </c>
      <c r="R995" s="1" t="e">
        <f aca="false">IF(#REF!&lt;&gt;#REF!,COUNTIFS($K$112:$K$1378,$K$112,#REF!,#REF!),"")</f>
        <v>#REF!</v>
      </c>
      <c r="S995" s="1" t="e">
        <f aca="false">IF(AND(#REF!&lt;&gt;#REF!,#REF!=#REF!,M995="positive",M996="negative"),1,"")</f>
        <v>#REF!</v>
      </c>
      <c r="T995" s="1" t="e">
        <f aca="false">IF(AND(#REF!=#REF!,K:K="stroke",M:M="positive",S995&lt;&gt;"1"),1,"")</f>
        <v>#REF!</v>
      </c>
      <c r="U995" s="1" t="e">
        <f aca="false">IF((AND(R995&lt;&gt;"",W995&lt;&gt;1,K:K="stroke",M:M="negative",#REF!=#REF!)),IF(W995&lt;&gt;0,"",1),"")</f>
        <v>#REF!</v>
      </c>
      <c r="V995" s="1" t="e">
        <f aca="false">IF(R995="","",(SUM(S995:U995)+W995))</f>
        <v>#REF!</v>
      </c>
      <c r="W995" s="1" t="e">
        <f aca="false">IF(#REF!&lt;&gt;#REF!,COUNTIFS($K$112:$K$1378,"up",#REF!,#REF!),"")</f>
        <v>#REF!</v>
      </c>
      <c r="X995" s="1" t="e">
        <f aca="false">IF(#REF!&lt;&gt;#REF!,COUNTIFS($K$112:$K$1378,"SRS",#REF!,#REF!),"")</f>
        <v>#REF!</v>
      </c>
      <c r="Y995" s="1" t="e">
        <f aca="false">IF(R995&lt;&gt;"",IF(R995=1,"",COUNTIFS($O$112:$O$1378,"&gt;40",#REF!,#REF!)),"")</f>
        <v>#REF!</v>
      </c>
      <c r="Z995" s="31"/>
      <c r="AA995" s="31"/>
      <c r="AB995" s="31"/>
      <c r="AC995" s="31"/>
    </row>
    <row r="996" customFormat="false" ht="15.75" hidden="false" customHeight="false" outlineLevel="0" collapsed="false">
      <c r="A996" s="31" t="n">
        <f aca="false">I996+(H996*60)+(G996*3600)</f>
        <v>51295</v>
      </c>
      <c r="B996" s="32" t="str">
        <f aca="false">CONCATENATE(D996,E996,F996,G996,H996,I996)</f>
        <v>201826141455</v>
      </c>
      <c r="C996" s="31" t="str">
        <f aca="false">CONCATENATE(D996,E996,F996)</f>
        <v>201826</v>
      </c>
      <c r="D996" s="31" t="n">
        <v>2018</v>
      </c>
      <c r="E996" s="31" t="n">
        <v>2</v>
      </c>
      <c r="F996" s="31" t="n">
        <v>6</v>
      </c>
      <c r="G996" s="31" t="n">
        <v>14</v>
      </c>
      <c r="H996" s="31" t="n">
        <v>14</v>
      </c>
      <c r="I996" s="31" t="n">
        <v>55</v>
      </c>
      <c r="J996" s="31" t="n">
        <v>532</v>
      </c>
      <c r="K996" s="31" t="s">
        <v>11</v>
      </c>
      <c r="L996" s="31" t="e">
        <f aca="false">IF(#REF!=#REF!,IF(K996="Stroke",IF(K997="Stroke",IF((J997-J996)&lt;0,1000+J997-J996,J997-J996),""),""),"")</f>
        <v>#REF!</v>
      </c>
      <c r="M996" s="31" t="s">
        <v>1</v>
      </c>
      <c r="N996" s="31" t="s">
        <v>2</v>
      </c>
      <c r="O996" s="31" t="n">
        <v>10</v>
      </c>
      <c r="P996" s="1" t="e">
        <f aca="false">IF(#REF!=#REF!,IF(K996="Stroke",IF(K997="Stroke",IF(#REF!=#REF!,IF(Q996=Q997,IF((J997-J996)&lt;0,1000+J997-J996-O996,J997-J996-O996),""),""),""),""),"")</f>
        <v>#REF!</v>
      </c>
      <c r="Q996" s="31" t="n">
        <v>3</v>
      </c>
      <c r="R996" s="1" t="e">
        <f aca="false">IF(#REF!&lt;&gt;#REF!,COUNTIFS($K$112:$K$1378,$K$112,#REF!,#REF!),"")</f>
        <v>#REF!</v>
      </c>
      <c r="S996" s="1" t="e">
        <f aca="false">IF(AND(#REF!&lt;&gt;#REF!,#REF!=#REF!,M996="positive",M997="negative"),1,"")</f>
        <v>#REF!</v>
      </c>
      <c r="T996" s="1" t="e">
        <f aca="false">IF(AND(#REF!=#REF!,K:K="stroke",M:M="positive",S996&lt;&gt;"1"),1,"")</f>
        <v>#REF!</v>
      </c>
      <c r="U996" s="1" t="e">
        <f aca="false">IF((AND(R996&lt;&gt;"",W996&lt;&gt;1,K:K="stroke",M:M="negative",#REF!=#REF!)),IF(W996&lt;&gt;0,"",1),"")</f>
        <v>#REF!</v>
      </c>
      <c r="V996" s="1" t="e">
        <f aca="false">IF(R996="","",(SUM(S996:U996)+W996))</f>
        <v>#REF!</v>
      </c>
      <c r="W996" s="1" t="e">
        <f aca="false">IF(#REF!&lt;&gt;#REF!,COUNTIFS($K$112:$K$1378,"up",#REF!,#REF!),"")</f>
        <v>#REF!</v>
      </c>
      <c r="X996" s="1" t="e">
        <f aca="false">IF(#REF!&lt;&gt;#REF!,COUNTIFS($K$112:$K$1378,"SRS",#REF!,#REF!),"")</f>
        <v>#REF!</v>
      </c>
      <c r="Y996" s="1" t="e">
        <f aca="false">IF(R996&lt;&gt;"",IF(R996=1,"",COUNTIFS($O$112:$O$1378,"&gt;40",#REF!,#REF!)),"")</f>
        <v>#REF!</v>
      </c>
      <c r="Z996" s="31"/>
      <c r="AA996" s="31"/>
      <c r="AB996" s="31"/>
      <c r="AC996" s="31"/>
    </row>
    <row r="997" s="5" customFormat="true" ht="15.75" hidden="false" customHeight="false" outlineLevel="0" collapsed="false">
      <c r="A997" s="31" t="n">
        <f aca="false">I997+(H997*60)+(G997*3600)</f>
        <v>51295</v>
      </c>
      <c r="B997" s="32" t="str">
        <f aca="false">CONCATENATE(D997,E997,F997,G997,H997,I997)</f>
        <v>201826141455</v>
      </c>
      <c r="C997" s="31" t="str">
        <f aca="false">CONCATENATE(D997,E997,F997)</f>
        <v>201826</v>
      </c>
      <c r="D997" s="31" t="n">
        <v>2018</v>
      </c>
      <c r="E997" s="31" t="n">
        <v>2</v>
      </c>
      <c r="F997" s="31" t="n">
        <v>6</v>
      </c>
      <c r="G997" s="31" t="n">
        <v>14</v>
      </c>
      <c r="H997" s="31" t="n">
        <v>14</v>
      </c>
      <c r="I997" s="31" t="n">
        <v>55</v>
      </c>
      <c r="J997" s="31" t="n">
        <v>560</v>
      </c>
      <c r="K997" s="31" t="s">
        <v>11</v>
      </c>
      <c r="L997" s="31" t="e">
        <f aca="false">IF(#REF!=#REF!,IF(K997="Stroke",IF(K998="Stroke",IF((J998-J997)&lt;0,1000+J998-J997,J998-J997),""),""),"")</f>
        <v>#REF!</v>
      </c>
      <c r="M997" s="31" t="s">
        <v>1</v>
      </c>
      <c r="N997" s="31" t="s">
        <v>2</v>
      </c>
      <c r="O997" s="31" t="n">
        <v>4</v>
      </c>
      <c r="P997" s="1" t="e">
        <f aca="false">IF(#REF!=#REF!,IF(K997="Stroke",IF(K998="Stroke",IF(#REF!=#REF!,IF(Q997=Q998,IF((J998-J997)&lt;0,1000+J998-J997-O997,J998-J997-O997),""),""),""),""),"")</f>
        <v>#REF!</v>
      </c>
      <c r="Q997" s="31" t="n">
        <v>3</v>
      </c>
      <c r="R997" s="1" t="e">
        <f aca="false">IF(#REF!&lt;&gt;#REF!,COUNTIFS($K$112:$K$1378,$K$112,#REF!,#REF!),"")</f>
        <v>#REF!</v>
      </c>
      <c r="S997" s="1" t="e">
        <f aca="false">IF(AND(#REF!&lt;&gt;#REF!,#REF!=#REF!,M997="positive",M998="negative"),1,"")</f>
        <v>#REF!</v>
      </c>
      <c r="T997" s="1" t="e">
        <f aca="false">IF(AND(#REF!=#REF!,K:K="stroke",M:M="positive",S997&lt;&gt;"1"),1,"")</f>
        <v>#REF!</v>
      </c>
      <c r="U997" s="1" t="e">
        <f aca="false">IF((AND(R997&lt;&gt;"",W997&lt;&gt;1,K:K="stroke",M:M="negative",#REF!=#REF!)),IF(W997&lt;&gt;0,"",1),"")</f>
        <v>#REF!</v>
      </c>
      <c r="V997" s="1" t="e">
        <f aca="false">IF(R997="","",(SUM(S997:U997)+W997))</f>
        <v>#REF!</v>
      </c>
      <c r="W997" s="1" t="e">
        <f aca="false">IF(#REF!&lt;&gt;#REF!,COUNTIFS($K$112:$K$1378,"up",#REF!,#REF!),"")</f>
        <v>#REF!</v>
      </c>
      <c r="X997" s="1" t="e">
        <f aca="false">IF(#REF!&lt;&gt;#REF!,COUNTIFS($K$112:$K$1378,"SRS",#REF!,#REF!),"")</f>
        <v>#REF!</v>
      </c>
      <c r="Y997" s="1" t="e">
        <f aca="false">IF(R997&lt;&gt;"",IF(R997=1,"",COUNTIFS($O$112:$O$1378,"&gt;40",#REF!,#REF!)),"")</f>
        <v>#REF!</v>
      </c>
      <c r="Z997" s="31"/>
      <c r="AA997" s="31"/>
      <c r="AB997" s="31"/>
      <c r="AC997" s="31"/>
      <c r="AD997" s="1"/>
      <c r="AE997" s="1"/>
      <c r="AF997" s="1"/>
      <c r="AG997" s="1"/>
      <c r="AH997" s="1"/>
    </row>
    <row r="998" customFormat="false" ht="15.75" hidden="false" customHeight="false" outlineLevel="0" collapsed="false">
      <c r="A998" s="14" t="n">
        <f aca="false">I998+(H998*60)+(G998*3600)</f>
        <v>51846</v>
      </c>
      <c r="B998" s="22" t="str">
        <f aca="false">CONCATENATE(D998,E998,F998,G998,H998,I998)</f>
        <v>20182614246</v>
      </c>
      <c r="C998" s="14" t="str">
        <f aca="false">CONCATENATE(D998,E998,F998)</f>
        <v>201826</v>
      </c>
      <c r="D998" s="14" t="n">
        <v>2018</v>
      </c>
      <c r="E998" s="14" t="n">
        <v>2</v>
      </c>
      <c r="F998" s="14" t="n">
        <v>6</v>
      </c>
      <c r="G998" s="14" t="n">
        <v>14</v>
      </c>
      <c r="H998" s="14" t="n">
        <v>24</v>
      </c>
      <c r="I998" s="14" t="n">
        <v>6</v>
      </c>
      <c r="J998" s="14" t="n">
        <v>993</v>
      </c>
      <c r="K998" s="14" t="s">
        <v>11</v>
      </c>
      <c r="L998" s="14" t="e">
        <f aca="false"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4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customFormat="false" ht="15.75" hidden="false" customHeight="false" outlineLevel="0" collapsed="false">
      <c r="A999" s="31" t="n">
        <f aca="false">I999+(H999*60)+(G999*3600)</f>
        <v>51847</v>
      </c>
      <c r="B999" s="32" t="str">
        <f aca="false">CONCATENATE(D999,E999,F999,G999,H999,I999)</f>
        <v>20182614247</v>
      </c>
      <c r="C999" s="31" t="str">
        <f aca="false">CONCATENATE(D999,E999,F999)</f>
        <v>201826</v>
      </c>
      <c r="D999" s="31" t="n">
        <v>2018</v>
      </c>
      <c r="E999" s="31" t="n">
        <v>2</v>
      </c>
      <c r="F999" s="31" t="n">
        <v>6</v>
      </c>
      <c r="G999" s="31" t="n">
        <v>14</v>
      </c>
      <c r="H999" s="31" t="n">
        <v>24</v>
      </c>
      <c r="I999" s="31" t="n">
        <v>7</v>
      </c>
      <c r="J999" s="31" t="n">
        <v>11</v>
      </c>
      <c r="K999" s="31" t="s">
        <v>11</v>
      </c>
      <c r="L999" s="31" t="e">
        <f aca="false">IF(#REF!=#REF!,IF(K999="Stroke",IF(K1000="Stroke",IF((J1000-J999)&lt;0,1000+J1000-J999,J1000-J999),""),""),"")</f>
        <v>#REF!</v>
      </c>
      <c r="M999" s="31" t="s">
        <v>1</v>
      </c>
      <c r="N999" s="31" t="s">
        <v>2</v>
      </c>
      <c r="O999" s="31" t="n">
        <v>6</v>
      </c>
      <c r="P999" s="1" t="e">
        <f aca="false">IF(#REF!=#REF!,IF(K999="Stroke",IF(K1000="Stroke",IF(#REF!=#REF!,IF(Q999=Q1000,IF((J1000-J999)&lt;0,1000+J1000-J999-O999,J1000-J999-O999),""),""),""),""),"")</f>
        <v>#REF!</v>
      </c>
      <c r="Q999" s="31" t="n">
        <v>1</v>
      </c>
      <c r="R999" s="1" t="e">
        <f aca="false">IF(#REF!&lt;&gt;#REF!,COUNTIFS($K$112:$K$1378,$K$112,#REF!,#REF!),"")</f>
        <v>#REF!</v>
      </c>
      <c r="S999" s="1" t="e">
        <f aca="false">IF(AND(#REF!&lt;&gt;#REF!,#REF!=#REF!,M999="positive",M1000="negative"),1,"")</f>
        <v>#REF!</v>
      </c>
      <c r="T999" s="1" t="e">
        <f aca="false">IF(AND(#REF!=#REF!,K:K="stroke",M:M="positive",S999&lt;&gt;"1"),1,"")</f>
        <v>#REF!</v>
      </c>
      <c r="U999" s="1" t="e">
        <f aca="false">IF((AND(R999&lt;&gt;"",W999&lt;&gt;1,K:K="stroke",M:M="negative",#REF!=#REF!)),IF(W999&lt;&gt;0,"",1),"")</f>
        <v>#REF!</v>
      </c>
      <c r="V999" s="1" t="e">
        <f aca="false">IF(R999="","",(SUM(S999:U999)+W999))</f>
        <v>#REF!</v>
      </c>
      <c r="W999" s="1" t="e">
        <f aca="false">IF(#REF!&lt;&gt;#REF!,COUNTIFS($K$112:$K$1378,"up",#REF!,#REF!),"")</f>
        <v>#REF!</v>
      </c>
      <c r="X999" s="1" t="e">
        <f aca="false">IF(#REF!&lt;&gt;#REF!,COUNTIFS($K$112:$K$1378,"SRS",#REF!,#REF!),"")</f>
        <v>#REF!</v>
      </c>
      <c r="Y999" s="1" t="e">
        <f aca="false">IF(R999&lt;&gt;"",IF(R999=1,"",COUNTIFS($O$112:$O$1378,"&gt;40",#REF!,#REF!)),"")</f>
        <v>#REF!</v>
      </c>
      <c r="Z999" s="31"/>
      <c r="AA999" s="31"/>
      <c r="AB999" s="31"/>
      <c r="AC999" s="31"/>
    </row>
    <row r="1000" customFormat="false" ht="15.75" hidden="false" customHeight="false" outlineLevel="0" collapsed="false">
      <c r="A1000" s="31" t="n">
        <f aca="false">I1000+(H1000*60)+(G1000*3600)</f>
        <v>51847</v>
      </c>
      <c r="B1000" s="32" t="str">
        <f aca="false">CONCATENATE(D1000,E1000,F1000,G1000,H1000,I1000)</f>
        <v>20182614247</v>
      </c>
      <c r="C1000" s="31" t="str">
        <f aca="false">CONCATENATE(D1000,E1000,F1000)</f>
        <v>201826</v>
      </c>
      <c r="D1000" s="31" t="n">
        <v>2018</v>
      </c>
      <c r="E1000" s="31" t="n">
        <v>2</v>
      </c>
      <c r="F1000" s="31" t="n">
        <v>6</v>
      </c>
      <c r="G1000" s="31" t="n">
        <v>14</v>
      </c>
      <c r="H1000" s="31" t="n">
        <v>24</v>
      </c>
      <c r="I1000" s="31" t="n">
        <v>7</v>
      </c>
      <c r="J1000" s="31" t="n">
        <v>71</v>
      </c>
      <c r="K1000" s="31" t="s">
        <v>11</v>
      </c>
      <c r="L1000" s="31" t="e">
        <f aca="false">IF(#REF!=#REF!,IF(K1000="Stroke",IF(K1001="Stroke",IF((J1001-J1000)&lt;0,1000+J1001-J1000,J1001-J1000),""),""),"")</f>
        <v>#REF!</v>
      </c>
      <c r="M1000" s="31" t="s">
        <v>1</v>
      </c>
      <c r="N1000" s="31" t="s">
        <v>2</v>
      </c>
      <c r="O1000" s="31" t="n">
        <v>7</v>
      </c>
      <c r="P1000" s="1" t="e">
        <f aca="false">IF(#REF!=#REF!,IF(K1000="Stroke",IF(K1001="Stroke",IF(#REF!=#REF!,IF(Q1000=Q1001,IF((J1001-J1000)&lt;0,1000+J1001-J1000-O1000,J1001-J1000-O1000),""),""),""),""),"")</f>
        <v>#REF!</v>
      </c>
      <c r="Q1000" s="31" t="n">
        <v>2</v>
      </c>
      <c r="R1000" s="1" t="e">
        <f aca="false">IF(#REF!&lt;&gt;#REF!,COUNTIFS($K$112:$K$1378,$K$112,#REF!,#REF!),"")</f>
        <v>#REF!</v>
      </c>
      <c r="S1000" s="1" t="e">
        <f aca="false">IF(AND(#REF!&lt;&gt;#REF!,#REF!=#REF!,M1000="positive",M1001="negative"),1,"")</f>
        <v>#REF!</v>
      </c>
      <c r="T1000" s="1" t="e">
        <f aca="false">IF(AND(#REF!=#REF!,K:K="stroke",M:M="positive",S1000&lt;&gt;"1"),1,"")</f>
        <v>#REF!</v>
      </c>
      <c r="U1000" s="1" t="e">
        <f aca="false">IF((AND(R1000&lt;&gt;"",W1000&lt;&gt;1,K:K="stroke",M:M="negative",#REF!=#REF!)),IF(W1000&lt;&gt;0,"",1),"")</f>
        <v>#REF!</v>
      </c>
      <c r="V1000" s="1" t="e">
        <f aca="false">IF(R1000="","",(SUM(S1000:U1000)+W1000))</f>
        <v>#REF!</v>
      </c>
      <c r="W1000" s="1" t="e">
        <f aca="false">IF(#REF!&lt;&gt;#REF!,COUNTIFS($K$112:$K$1378,"up",#REF!,#REF!),"")</f>
        <v>#REF!</v>
      </c>
      <c r="X1000" s="1" t="e">
        <f aca="false">IF(#REF!&lt;&gt;#REF!,COUNTIFS($K$112:$K$1378,"SRS",#REF!,#REF!),"")</f>
        <v>#REF!</v>
      </c>
      <c r="Y1000" s="1" t="e">
        <f aca="false">IF(R1000&lt;&gt;"",IF(R1000=1,"",COUNTIFS($O$112:$O$1378,"&gt;40",#REF!,#REF!)),"")</f>
        <v>#REF!</v>
      </c>
      <c r="Z1000" s="31"/>
      <c r="AA1000" s="31"/>
      <c r="AB1000" s="31"/>
      <c r="AC1000" s="31"/>
    </row>
    <row r="1001" customFormat="false" ht="15.75" hidden="false" customHeight="false" outlineLevel="0" collapsed="false">
      <c r="A1001" s="31" t="n">
        <f aca="false">I1001+(H1001*60)+(G1001*3600)</f>
        <v>51847</v>
      </c>
      <c r="B1001" s="32" t="str">
        <f aca="false">CONCATENATE(D1001,E1001,F1001,G1001,H1001,I1001)</f>
        <v>20182614247</v>
      </c>
      <c r="C1001" s="31" t="str">
        <f aca="false">CONCATENATE(D1001,E1001,F1001)</f>
        <v>201826</v>
      </c>
      <c r="D1001" s="31" t="n">
        <v>2018</v>
      </c>
      <c r="E1001" s="31" t="n">
        <v>2</v>
      </c>
      <c r="F1001" s="31" t="n">
        <v>6</v>
      </c>
      <c r="G1001" s="31" t="n">
        <v>14</v>
      </c>
      <c r="H1001" s="31" t="n">
        <v>24</v>
      </c>
      <c r="I1001" s="31" t="n">
        <v>7</v>
      </c>
      <c r="J1001" s="31" t="n">
        <v>138</v>
      </c>
      <c r="K1001" s="31" t="s">
        <v>11</v>
      </c>
      <c r="L1001" s="31" t="e">
        <f aca="false">IF(#REF!=#REF!,IF(K1001="Stroke",IF(K1002="Stroke",IF((J1002-J1001)&lt;0,1000+J1002-J1001,J1002-J1001),""),""),"")</f>
        <v>#REF!</v>
      </c>
      <c r="M1001" s="31" t="s">
        <v>1</v>
      </c>
      <c r="N1001" s="31" t="s">
        <v>2</v>
      </c>
      <c r="O1001" s="31" t="n">
        <v>8</v>
      </c>
      <c r="P1001" s="1" t="e">
        <f aca="false">IF(#REF!=#REF!,IF(K1001="Stroke",IF(K1002="Stroke",IF(#REF!=#REF!,IF(Q1001=Q1002,IF((J1002-J1001)&lt;0,1000+J1002-J1001-O1001,J1002-J1001-O1001),""),""),""),""),"")</f>
        <v>#REF!</v>
      </c>
      <c r="Q1001" s="31" t="n">
        <v>2</v>
      </c>
      <c r="R1001" s="1" t="e">
        <f aca="false">IF(#REF!&lt;&gt;#REF!,COUNTIFS($K$112:$K$1378,$K$112,#REF!,#REF!),"")</f>
        <v>#REF!</v>
      </c>
      <c r="S1001" s="1" t="e">
        <f aca="false">IF(AND(#REF!&lt;&gt;#REF!,#REF!=#REF!,M1001="positive",M1002="negative"),1,"")</f>
        <v>#REF!</v>
      </c>
      <c r="T1001" s="1" t="e">
        <f aca="false">IF(AND(#REF!=#REF!,K:K="stroke",M:M="positive",S1001&lt;&gt;"1"),1,"")</f>
        <v>#REF!</v>
      </c>
      <c r="U1001" s="1" t="e">
        <f aca="false">IF((AND(R1001&lt;&gt;"",W1001&lt;&gt;1,K:K="stroke",M:M="negative",#REF!=#REF!)),IF(W1001&lt;&gt;0,"",1),"")</f>
        <v>#REF!</v>
      </c>
      <c r="V1001" s="1" t="e">
        <f aca="false">IF(R1001="","",(SUM(S1001:U1001)+W1001))</f>
        <v>#REF!</v>
      </c>
      <c r="W1001" s="1" t="e">
        <f aca="false">IF(#REF!&lt;&gt;#REF!,COUNTIFS($K$112:$K$1378,"up",#REF!,#REF!),"")</f>
        <v>#REF!</v>
      </c>
      <c r="X1001" s="1" t="e">
        <f aca="false">IF(#REF!&lt;&gt;#REF!,COUNTIFS($K$112:$K$1378,"SRS",#REF!,#REF!),"")</f>
        <v>#REF!</v>
      </c>
      <c r="Y1001" s="1" t="e">
        <f aca="false">IF(R1001&lt;&gt;"",IF(R1001=1,"",COUNTIFS($O$112:$O$1378,"&gt;40",#REF!,#REF!)),"")</f>
        <v>#REF!</v>
      </c>
      <c r="Z1001" s="31"/>
      <c r="AA1001" s="31"/>
      <c r="AB1001" s="31"/>
      <c r="AC1001" s="31"/>
    </row>
    <row r="1002" customFormat="false" ht="15.75" hidden="false" customHeight="false" outlineLevel="0" collapsed="false">
      <c r="A1002" s="31" t="n">
        <f aca="false">I1002+(H1002*60)+(G1002*3600)</f>
        <v>51847</v>
      </c>
      <c r="B1002" s="32" t="str">
        <f aca="false">CONCATENATE(D1002,E1002,F1002,G1002,H1002,I1002)</f>
        <v>20182614247</v>
      </c>
      <c r="C1002" s="31" t="str">
        <f aca="false">CONCATENATE(D1002,E1002,F1002)</f>
        <v>201826</v>
      </c>
      <c r="D1002" s="31" t="n">
        <v>2018</v>
      </c>
      <c r="E1002" s="31" t="n">
        <v>2</v>
      </c>
      <c r="F1002" s="31" t="n">
        <v>6</v>
      </c>
      <c r="G1002" s="31" t="n">
        <v>14</v>
      </c>
      <c r="H1002" s="31" t="n">
        <v>24</v>
      </c>
      <c r="I1002" s="31" t="n">
        <v>7</v>
      </c>
      <c r="J1002" s="31" t="n">
        <v>183</v>
      </c>
      <c r="K1002" s="31" t="s">
        <v>11</v>
      </c>
      <c r="L1002" s="31" t="e">
        <f aca="false">IF(#REF!=#REF!,IF(K1002="Stroke",IF(K1003="Stroke",IF((J1003-J1002)&lt;0,1000+J1003-J1002,J1003-J1002),""),""),"")</f>
        <v>#REF!</v>
      </c>
      <c r="M1002" s="31" t="s">
        <v>1</v>
      </c>
      <c r="N1002" s="31" t="s">
        <v>2</v>
      </c>
      <c r="O1002" s="31" t="n">
        <v>3</v>
      </c>
      <c r="P1002" s="1" t="e">
        <f aca="false">IF(#REF!=#REF!,IF(K1002="Stroke",IF(K1003="Stroke",IF(#REF!=#REF!,IF(Q1002=Q1003,IF((J1003-J1002)&lt;0,1000+J1003-J1002-O1002,J1003-J1002-O1002),""),""),""),""),"")</f>
        <v>#REF!</v>
      </c>
      <c r="Q1002" s="31" t="n">
        <v>2</v>
      </c>
      <c r="R1002" s="1" t="e">
        <f aca="false">IF(#REF!&lt;&gt;#REF!,COUNTIFS($K$112:$K$1378,$K$112,#REF!,#REF!),"")</f>
        <v>#REF!</v>
      </c>
      <c r="S1002" s="1" t="e">
        <f aca="false">IF(AND(#REF!&lt;&gt;#REF!,#REF!=#REF!,M1002="positive",M1003="negative"),1,"")</f>
        <v>#REF!</v>
      </c>
      <c r="T1002" s="1" t="e">
        <f aca="false">IF(AND(#REF!=#REF!,K:K="stroke",M:M="positive",S1002&lt;&gt;"1"),1,"")</f>
        <v>#REF!</v>
      </c>
      <c r="U1002" s="1" t="e">
        <f aca="false">IF((AND(R1002&lt;&gt;"",W1002&lt;&gt;1,K:K="stroke",M:M="negative",#REF!=#REF!)),IF(W1002&lt;&gt;0,"",1),"")</f>
        <v>#REF!</v>
      </c>
      <c r="V1002" s="1" t="e">
        <f aca="false">IF(R1002="","",(SUM(S1002:U1002)+W1002))</f>
        <v>#REF!</v>
      </c>
      <c r="W1002" s="1" t="e">
        <f aca="false">IF(#REF!&lt;&gt;#REF!,COUNTIFS($K$112:$K$1378,"up",#REF!,#REF!),"")</f>
        <v>#REF!</v>
      </c>
      <c r="X1002" s="1" t="e">
        <f aca="false">IF(#REF!&lt;&gt;#REF!,COUNTIFS($K$112:$K$1378,"SRS",#REF!,#REF!),"")</f>
        <v>#REF!</v>
      </c>
      <c r="Y1002" s="1" t="e">
        <f aca="false">IF(R1002&lt;&gt;"",IF(R1002=1,"",COUNTIFS($O$112:$O$1378,"&gt;40",#REF!,#REF!)),"")</f>
        <v>#REF!</v>
      </c>
      <c r="Z1002" s="31"/>
      <c r="AA1002" s="31"/>
      <c r="AB1002" s="31"/>
      <c r="AC1002" s="31"/>
    </row>
    <row r="1003" customFormat="false" ht="15.75" hidden="false" customHeight="false" outlineLevel="0" collapsed="false">
      <c r="A1003" s="31" t="n">
        <f aca="false">I1003+(H1003*60)+(G1003*3600)</f>
        <v>51847</v>
      </c>
      <c r="B1003" s="32" t="str">
        <f aca="false">CONCATENATE(D1003,E1003,F1003,G1003,H1003,I1003)</f>
        <v>20182614247</v>
      </c>
      <c r="C1003" s="31" t="str">
        <f aca="false">CONCATENATE(D1003,E1003,F1003)</f>
        <v>201826</v>
      </c>
      <c r="D1003" s="31" t="n">
        <v>2018</v>
      </c>
      <c r="E1003" s="31" t="n">
        <v>2</v>
      </c>
      <c r="F1003" s="31" t="n">
        <v>6</v>
      </c>
      <c r="G1003" s="31" t="n">
        <v>14</v>
      </c>
      <c r="H1003" s="31" t="n">
        <v>24</v>
      </c>
      <c r="I1003" s="31" t="n">
        <v>7</v>
      </c>
      <c r="J1003" s="31" t="n">
        <v>188</v>
      </c>
      <c r="K1003" s="31" t="s">
        <v>11</v>
      </c>
      <c r="L1003" s="31" t="e">
        <f aca="false">IF(#REF!=#REF!,IF(K1003="Stroke",IF(K1004="Stroke",IF((J1004-J1003)&lt;0,1000+J1004-J1003,J1004-J1003),""),""),"")</f>
        <v>#REF!</v>
      </c>
      <c r="M1003" s="31" t="s">
        <v>1</v>
      </c>
      <c r="N1003" s="31" t="s">
        <v>2</v>
      </c>
      <c r="O1003" s="31" t="n">
        <v>2</v>
      </c>
      <c r="P1003" s="1" t="e">
        <f aca="false">IF(#REF!=#REF!,IF(K1003="Stroke",IF(K1004="Stroke",IF(#REF!=#REF!,IF(Q1003=Q1004,IF((J1004-J1003)&lt;0,1000+J1004-J1003-O1003,J1004-J1003-O1003),""),""),""),""),"")</f>
        <v>#REF!</v>
      </c>
      <c r="Q1003" s="31" t="n">
        <v>2</v>
      </c>
      <c r="R1003" s="1" t="e">
        <f aca="false">IF(#REF!&lt;&gt;#REF!,COUNTIFS($K$112:$K$1378,$K$112,#REF!,#REF!),"")</f>
        <v>#REF!</v>
      </c>
      <c r="S1003" s="1" t="e">
        <f aca="false">IF(AND(#REF!&lt;&gt;#REF!,#REF!=#REF!,M1003="positive",M1004="negative"),1,"")</f>
        <v>#REF!</v>
      </c>
      <c r="T1003" s="1" t="e">
        <f aca="false">IF(AND(#REF!=#REF!,K:K="stroke",M:M="positive",S1003&lt;&gt;"1"),1,"")</f>
        <v>#REF!</v>
      </c>
      <c r="U1003" s="1" t="e">
        <f aca="false">IF((AND(R1003&lt;&gt;"",W1003&lt;&gt;1,K:K="stroke",M:M="negative",#REF!=#REF!)),IF(W1003&lt;&gt;0,"",1),"")</f>
        <v>#REF!</v>
      </c>
      <c r="V1003" s="1" t="e">
        <f aca="false">IF(R1003="","",(SUM(S1003:U1003)+W1003))</f>
        <v>#REF!</v>
      </c>
      <c r="W1003" s="1" t="e">
        <f aca="false">IF(#REF!&lt;&gt;#REF!,COUNTIFS($K$112:$K$1378,"up",#REF!,#REF!),"")</f>
        <v>#REF!</v>
      </c>
      <c r="X1003" s="1" t="e">
        <f aca="false">IF(#REF!&lt;&gt;#REF!,COUNTIFS($K$112:$K$1378,"SRS",#REF!,#REF!),"")</f>
        <v>#REF!</v>
      </c>
      <c r="Y1003" s="1" t="e">
        <f aca="false">IF(R1003&lt;&gt;"",IF(R1003=1,"",COUNTIFS($O$112:$O$1378,"&gt;40",#REF!,#REF!)),"")</f>
        <v>#REF!</v>
      </c>
      <c r="Z1003" s="31"/>
      <c r="AA1003" s="31"/>
      <c r="AB1003" s="31"/>
      <c r="AC1003" s="31"/>
    </row>
    <row r="1004" customFormat="false" ht="15.75" hidden="false" customHeight="false" outlineLevel="0" collapsed="false">
      <c r="A1004" s="31" t="n">
        <f aca="false">I1004+(H1004*60)+(G1004*3600)</f>
        <v>51847</v>
      </c>
      <c r="B1004" s="32" t="str">
        <f aca="false">CONCATENATE(D1004,E1004,F1004,G1004,H1004,I1004)</f>
        <v>20182614247</v>
      </c>
      <c r="C1004" s="31" t="str">
        <f aca="false">CONCATENATE(D1004,E1004,F1004)</f>
        <v>201826</v>
      </c>
      <c r="D1004" s="31" t="n">
        <v>2018</v>
      </c>
      <c r="E1004" s="31" t="n">
        <v>2</v>
      </c>
      <c r="F1004" s="31" t="n">
        <v>6</v>
      </c>
      <c r="G1004" s="31" t="n">
        <v>14</v>
      </c>
      <c r="H1004" s="31" t="n">
        <v>24</v>
      </c>
      <c r="I1004" s="31" t="n">
        <v>7</v>
      </c>
      <c r="J1004" s="31" t="n">
        <v>240</v>
      </c>
      <c r="K1004" s="31" t="s">
        <v>11</v>
      </c>
      <c r="L1004" s="31" t="e">
        <f aca="false">IF(#REF!=#REF!,IF(K1004="Stroke",IF(K1005="Stroke",IF((J1005-J1004)&lt;0,1000+J1005-J1004,J1005-J1004),""),""),"")</f>
        <v>#REF!</v>
      </c>
      <c r="M1004" s="31" t="s">
        <v>1</v>
      </c>
      <c r="N1004" s="31" t="s">
        <v>2</v>
      </c>
      <c r="O1004" s="31" t="n">
        <v>1</v>
      </c>
      <c r="P1004" s="1" t="e">
        <f aca="false">IF(#REF!=#REF!,IF(K1004="Stroke",IF(K1005="Stroke",IF(#REF!=#REF!,IF(Q1004=Q1005,IF((J1005-J1004)&lt;0,1000+J1005-J1004-O1004,J1005-J1004-O1004),""),""),""),""),"")</f>
        <v>#REF!</v>
      </c>
      <c r="Q1004" s="31" t="n">
        <v>2</v>
      </c>
      <c r="R1004" s="1" t="e">
        <f aca="false">IF(#REF!&lt;&gt;#REF!,COUNTIFS($K$112:$K$1378,$K$112,#REF!,#REF!),"")</f>
        <v>#REF!</v>
      </c>
      <c r="S1004" s="1" t="e">
        <f aca="false">IF(AND(#REF!&lt;&gt;#REF!,#REF!=#REF!,M1004="positive",M1005="negative"),1,"")</f>
        <v>#REF!</v>
      </c>
      <c r="T1004" s="1" t="e">
        <f aca="false">IF(AND(#REF!=#REF!,K:K="stroke",M:M="positive",S1004&lt;&gt;"1"),1,"")</f>
        <v>#REF!</v>
      </c>
      <c r="U1004" s="1" t="e">
        <f aca="false">IF((AND(R1004&lt;&gt;"",W1004&lt;&gt;1,K:K="stroke",M:M="negative",#REF!=#REF!)),IF(W1004&lt;&gt;0,"",1),"")</f>
        <v>#REF!</v>
      </c>
      <c r="V1004" s="1" t="e">
        <f aca="false">IF(R1004="","",(SUM(S1004:U1004)+W1004))</f>
        <v>#REF!</v>
      </c>
      <c r="W1004" s="1" t="e">
        <f aca="false">IF(#REF!&lt;&gt;#REF!,COUNTIFS($K$112:$K$1378,"up",#REF!,#REF!),"")</f>
        <v>#REF!</v>
      </c>
      <c r="X1004" s="1" t="e">
        <f aca="false">IF(#REF!&lt;&gt;#REF!,COUNTIFS($K$112:$K$1378,"SRS",#REF!,#REF!),"")</f>
        <v>#REF!</v>
      </c>
      <c r="Y1004" s="1" t="e">
        <f aca="false">IF(R1004&lt;&gt;"",IF(R1004=1,"",COUNTIFS($O$112:$O$1378,"&gt;40",#REF!,#REF!)),"")</f>
        <v>#REF!</v>
      </c>
      <c r="Z1004" s="31"/>
      <c r="AA1004" s="31"/>
      <c r="AB1004" s="31"/>
      <c r="AC1004" s="31"/>
    </row>
    <row r="1005" customFormat="false" ht="15.75" hidden="false" customHeight="false" outlineLevel="0" collapsed="false">
      <c r="A1005" s="31" t="n">
        <f aca="false">I1005+(H1005*60)+(G1005*3600)</f>
        <v>51847</v>
      </c>
      <c r="B1005" s="32" t="str">
        <f aca="false">CONCATENATE(D1005,E1005,F1005,G1005,H1005,I1005)</f>
        <v>20182614247</v>
      </c>
      <c r="C1005" s="31" t="str">
        <f aca="false">CONCATENATE(D1005,E1005,F1005)</f>
        <v>201826</v>
      </c>
      <c r="D1005" s="31" t="n">
        <v>2018</v>
      </c>
      <c r="E1005" s="31" t="n">
        <v>2</v>
      </c>
      <c r="F1005" s="31" t="n">
        <v>6</v>
      </c>
      <c r="G1005" s="31" t="n">
        <v>14</v>
      </c>
      <c r="H1005" s="31" t="n">
        <v>24</v>
      </c>
      <c r="I1005" s="31" t="n">
        <v>7</v>
      </c>
      <c r="J1005" s="31" t="n">
        <v>248</v>
      </c>
      <c r="K1005" s="31" t="s">
        <v>11</v>
      </c>
      <c r="L1005" s="31" t="e">
        <f aca="false">IF(#REF!=#REF!,IF(K1005="Stroke",IF(K1006="Stroke",IF((J1006-J1005)&lt;0,1000+J1006-J1005,J1006-J1005),""),""),"")</f>
        <v>#REF!</v>
      </c>
      <c r="M1005" s="31" t="s">
        <v>1</v>
      </c>
      <c r="N1005" s="31" t="s">
        <v>2</v>
      </c>
      <c r="O1005" s="31" t="n">
        <v>1</v>
      </c>
      <c r="P1005" s="1" t="e">
        <f aca="false">IF(#REF!=#REF!,IF(K1005="Stroke",IF(K1006="Stroke",IF(#REF!=#REF!,IF(Q1005=Q1006,IF((J1006-J1005)&lt;0,1000+J1006-J1005-O1005,J1006-J1005-O1005),""),""),""),""),"")</f>
        <v>#REF!</v>
      </c>
      <c r="Q1005" s="31" t="n">
        <v>2</v>
      </c>
      <c r="R1005" s="1" t="e">
        <f aca="false">IF(#REF!&lt;&gt;#REF!,COUNTIFS($K$112:$K$1378,$K$112,#REF!,#REF!),"")</f>
        <v>#REF!</v>
      </c>
      <c r="S1005" s="1" t="e">
        <f aca="false">IF(AND(#REF!&lt;&gt;#REF!,#REF!=#REF!,M1005="positive",M1006="negative"),1,"")</f>
        <v>#REF!</v>
      </c>
      <c r="T1005" s="1" t="e">
        <f aca="false">IF(AND(#REF!=#REF!,K:K="stroke",M:M="positive",S1005&lt;&gt;"1"),1,"")</f>
        <v>#REF!</v>
      </c>
      <c r="U1005" s="1" t="e">
        <f aca="false">IF((AND(R1005&lt;&gt;"",W1005&lt;&gt;1,K:K="stroke",M:M="negative",#REF!=#REF!)),IF(W1005&lt;&gt;0,"",1),"")</f>
        <v>#REF!</v>
      </c>
      <c r="V1005" s="1" t="e">
        <f aca="false">IF(R1005="","",(SUM(S1005:U1005)+W1005))</f>
        <v>#REF!</v>
      </c>
      <c r="W1005" s="1" t="e">
        <f aca="false">IF(#REF!&lt;&gt;#REF!,COUNTIFS($K$112:$K$1378,"up",#REF!,#REF!),"")</f>
        <v>#REF!</v>
      </c>
      <c r="X1005" s="1" t="e">
        <f aca="false">IF(#REF!&lt;&gt;#REF!,COUNTIFS($K$112:$K$1378,"SRS",#REF!,#REF!),"")</f>
        <v>#REF!</v>
      </c>
      <c r="Y1005" s="1" t="e">
        <f aca="false">IF(R1005&lt;&gt;"",IF(R1005=1,"",COUNTIFS($O$112:$O$1378,"&gt;40",#REF!,#REF!)),"")</f>
        <v>#REF!</v>
      </c>
      <c r="Z1005" s="31"/>
      <c r="AA1005" s="31"/>
      <c r="AB1005" s="31"/>
      <c r="AC1005" s="31"/>
    </row>
    <row r="1006" s="5" customFormat="true" ht="15.75" hidden="false" customHeight="false" outlineLevel="0" collapsed="false">
      <c r="A1006" s="31" t="n">
        <f aca="false">I1006+(H1006*60)+(G1006*3600)</f>
        <v>51847</v>
      </c>
      <c r="B1006" s="32" t="str">
        <f aca="false">CONCATENATE(D1006,E1006,F1006,G1006,H1006,I1006)</f>
        <v>20182614247</v>
      </c>
      <c r="C1006" s="31" t="str">
        <f aca="false">CONCATENATE(D1006,E1006,F1006)</f>
        <v>201826</v>
      </c>
      <c r="D1006" s="31" t="n">
        <v>2018</v>
      </c>
      <c r="E1006" s="31" t="n">
        <v>2</v>
      </c>
      <c r="F1006" s="31" t="n">
        <v>6</v>
      </c>
      <c r="G1006" s="31" t="n">
        <v>14</v>
      </c>
      <c r="H1006" s="31" t="n">
        <v>24</v>
      </c>
      <c r="I1006" s="31" t="n">
        <v>7</v>
      </c>
      <c r="J1006" s="31" t="n">
        <v>282</v>
      </c>
      <c r="K1006" s="31" t="s">
        <v>11</v>
      </c>
      <c r="L1006" s="31" t="e">
        <f aca="false">IF(#REF!=#REF!,IF(K1006="Stroke",IF(K1007="Stroke",IF((J1007-J1006)&lt;0,1000+J1007-J1006,J1007-J1006),""),""),"")</f>
        <v>#REF!</v>
      </c>
      <c r="M1006" s="31" t="s">
        <v>1</v>
      </c>
      <c r="N1006" s="31" t="s">
        <v>2</v>
      </c>
      <c r="O1006" s="31" t="n">
        <v>1</v>
      </c>
      <c r="P1006" s="1" t="e">
        <f aca="false">IF(#REF!=#REF!,IF(K1006="Stroke",IF(K1007="Stroke",IF(#REF!=#REF!,IF(Q1006=Q1007,IF((J1007-J1006)&lt;0,1000+J1007-J1006-O1006,J1007-J1006-O1006),""),""),""),""),"")</f>
        <v>#REF!</v>
      </c>
      <c r="Q1006" s="31" t="n">
        <v>2</v>
      </c>
      <c r="R1006" s="1" t="e">
        <f aca="false">IF(#REF!&lt;&gt;#REF!,COUNTIFS($K$112:$K$1378,$K$112,#REF!,#REF!),"")</f>
        <v>#REF!</v>
      </c>
      <c r="S1006" s="1" t="e">
        <f aca="false">IF(AND(#REF!&lt;&gt;#REF!,#REF!=#REF!,M1006="positive",M1007="negative"),1,"")</f>
        <v>#REF!</v>
      </c>
      <c r="T1006" s="1" t="e">
        <f aca="false">IF(AND(#REF!=#REF!,K:K="stroke",M:M="positive",S1006&lt;&gt;"1"),1,"")</f>
        <v>#REF!</v>
      </c>
      <c r="U1006" s="1" t="e">
        <f aca="false">IF((AND(R1006&lt;&gt;"",W1006&lt;&gt;1,K:K="stroke",M:M="negative",#REF!=#REF!)),IF(W1006&lt;&gt;0,"",1),"")</f>
        <v>#REF!</v>
      </c>
      <c r="V1006" s="1" t="e">
        <f aca="false">IF(R1006="","",(SUM(S1006:U1006)+W1006))</f>
        <v>#REF!</v>
      </c>
      <c r="W1006" s="1" t="e">
        <f aca="false">IF(#REF!&lt;&gt;#REF!,COUNTIFS($K$112:$K$1378,"up",#REF!,#REF!),"")</f>
        <v>#REF!</v>
      </c>
      <c r="X1006" s="1" t="e">
        <f aca="false">IF(#REF!&lt;&gt;#REF!,COUNTIFS($K$112:$K$1378,"SRS",#REF!,#REF!),"")</f>
        <v>#REF!</v>
      </c>
      <c r="Y1006" s="1" t="e">
        <f aca="false">IF(R1006&lt;&gt;"",IF(R1006=1,"",COUNTIFS($O$112:$O$1378,"&gt;40",#REF!,#REF!)),"")</f>
        <v>#REF!</v>
      </c>
      <c r="Z1006" s="31"/>
      <c r="AA1006" s="31"/>
      <c r="AB1006" s="31"/>
      <c r="AC1006" s="31"/>
      <c r="AD1006" s="1"/>
      <c r="AE1006" s="1"/>
      <c r="AF1006" s="1"/>
      <c r="AG1006" s="1"/>
      <c r="AH1006" s="1"/>
    </row>
    <row r="1007" s="5" customFormat="true" ht="15.75" hidden="false" customHeight="false" outlineLevel="0" collapsed="false">
      <c r="A1007" s="14" t="n">
        <f aca="false">I1007+(H1007*60)+(G1007*3600)</f>
        <v>52086</v>
      </c>
      <c r="B1007" s="22" t="str">
        <f aca="false">CONCATENATE(D1007,E1007,F1007,G1007,H1007,I1007)</f>
        <v>20182614286</v>
      </c>
      <c r="C1007" s="14" t="str">
        <f aca="false">CONCATENATE(D1007,E1007,F1007)</f>
        <v>201826</v>
      </c>
      <c r="D1007" s="14" t="n">
        <v>2018</v>
      </c>
      <c r="E1007" s="14" t="n">
        <v>2</v>
      </c>
      <c r="F1007" s="14" t="n">
        <v>6</v>
      </c>
      <c r="G1007" s="14" t="n">
        <v>14</v>
      </c>
      <c r="H1007" s="14" t="n">
        <v>28</v>
      </c>
      <c r="I1007" s="14" t="n">
        <v>6</v>
      </c>
      <c r="J1007" s="14" t="n">
        <v>620</v>
      </c>
      <c r="K1007" s="14" t="s">
        <v>11</v>
      </c>
      <c r="L1007" s="14" t="e">
        <f aca="false"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4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4" t="s">
        <v>139</v>
      </c>
      <c r="AA1007" s="14"/>
      <c r="AB1007" s="14"/>
      <c r="AC1007" s="14"/>
    </row>
    <row r="1008" customFormat="false" ht="15.75" hidden="false" customHeight="false" outlineLevel="0" collapsed="false">
      <c r="A1008" s="14" t="n">
        <f aca="false">I1008+(H1008*60)+(G1008*3600)</f>
        <v>52204</v>
      </c>
      <c r="B1008" s="22" t="str">
        <f aca="false">CONCATENATE(D1008,E1008,F1008,G1008,H1008,I1008)</f>
        <v>20182614304</v>
      </c>
      <c r="C1008" s="14" t="str">
        <f aca="false">CONCATENATE(D1008,E1008,F1008)</f>
        <v>201826</v>
      </c>
      <c r="D1008" s="14" t="n">
        <v>2018</v>
      </c>
      <c r="E1008" s="14" t="n">
        <v>2</v>
      </c>
      <c r="F1008" s="14" t="n">
        <v>6</v>
      </c>
      <c r="G1008" s="14" t="n">
        <v>14</v>
      </c>
      <c r="H1008" s="14" t="n">
        <v>30</v>
      </c>
      <c r="I1008" s="14" t="n">
        <v>4</v>
      </c>
      <c r="J1008" s="14" t="n">
        <v>792</v>
      </c>
      <c r="K1008" s="14" t="s">
        <v>11</v>
      </c>
      <c r="L1008" s="14" t="e">
        <f aca="false"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4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4" t="s">
        <v>140</v>
      </c>
      <c r="AA1008" s="14"/>
      <c r="AB1008" s="14"/>
      <c r="AC1008" s="14"/>
      <c r="AD1008" s="5"/>
      <c r="AE1008" s="5"/>
      <c r="AF1008" s="5"/>
      <c r="AG1008" s="5"/>
      <c r="AH1008" s="5"/>
    </row>
    <row r="1009" customFormat="false" ht="15.75" hidden="false" customHeight="false" outlineLevel="0" collapsed="false">
      <c r="A1009" s="15" t="n">
        <f aca="false">I1009+(H1009*60)+(G1009*3600)</f>
        <v>52204</v>
      </c>
      <c r="B1009" s="32" t="str">
        <f aca="false">CONCATENATE(D1009,E1009,F1009,G1009,H1009,I1009)</f>
        <v>20182614304</v>
      </c>
      <c r="C1009" s="15" t="str">
        <f aca="false">CONCATENATE(D1009,E1009,F1009)</f>
        <v>201826</v>
      </c>
      <c r="D1009" s="15" t="n">
        <v>2018</v>
      </c>
      <c r="E1009" s="15" t="n">
        <v>2</v>
      </c>
      <c r="F1009" s="15" t="n">
        <v>6</v>
      </c>
      <c r="G1009" s="15" t="n">
        <v>14</v>
      </c>
      <c r="H1009" s="15" t="n">
        <v>30</v>
      </c>
      <c r="I1009" s="15" t="n">
        <v>4</v>
      </c>
      <c r="J1009" s="15" t="n">
        <v>814</v>
      </c>
      <c r="K1009" s="15" t="s">
        <v>109</v>
      </c>
      <c r="L1009" s="15" t="e">
        <f aca="false"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 t="n">
        <v>0</v>
      </c>
      <c r="P1009" s="1" t="e">
        <f aca="false">IF(#REF!=#REF!,IF(K1009="Stroke",IF(K1010="Stroke",IF(#REF!=#REF!,IF(Q1009=Q1010,IF((J1010-J1009)&lt;0,1000+J1010-J1009-O1009,J1010-J1009-O1009),""),""),""),""),"")</f>
        <v>#REF!</v>
      </c>
      <c r="Q1009" s="15" t="n">
        <v>1</v>
      </c>
      <c r="R1009" s="1" t="e">
        <f aca="false">IF(#REF!&lt;&gt;#REF!,COUNTIFS($K$112:$K$1378,$K$112,#REF!,#REF!),"")</f>
        <v>#REF!</v>
      </c>
      <c r="S1009" s="1" t="e">
        <f aca="false">IF(AND(#REF!&lt;&gt;#REF!,#REF!=#REF!,M1009="positive",M1010="negative"),1,"")</f>
        <v>#REF!</v>
      </c>
      <c r="T1009" s="1" t="e">
        <f aca="false">IF(AND(#REF!=#REF!,K:K="stroke",M:M="positive",S1009&lt;&gt;"1"),1,"")</f>
        <v>#REF!</v>
      </c>
      <c r="U1009" s="1" t="e">
        <f aca="false">IF((AND(R1009&lt;&gt;"",W1009&lt;&gt;1,K:K="stroke",M:M="negative",#REF!=#REF!)),IF(W1009&lt;&gt;0,"",1),"")</f>
        <v>#REF!</v>
      </c>
      <c r="V1009" s="1" t="e">
        <f aca="false">IF(R1009="","",(SUM(S1009:U1009)+W1009))</f>
        <v>#REF!</v>
      </c>
      <c r="W1009" s="1" t="e">
        <f aca="false">IF(#REF!&lt;&gt;#REF!,COUNTIFS($K$112:$K$1378,"up",#REF!,#REF!),"")</f>
        <v>#REF!</v>
      </c>
      <c r="X1009" s="1" t="e">
        <f aca="false">IF(#REF!&lt;&gt;#REF!,COUNTIFS($K$112:$K$1378,"SRS",#REF!,#REF!),"")</f>
        <v>#REF!</v>
      </c>
      <c r="Y1009" s="1" t="e">
        <f aca="false">IF(R1009&lt;&gt;"",IF(R1009=1,"",COUNTIFS($O$112:$O$1378,"&gt;40",#REF!,#REF!)),"")</f>
        <v>#REF!</v>
      </c>
      <c r="Z1009" s="15"/>
      <c r="AA1009" s="15"/>
      <c r="AB1009" s="15"/>
      <c r="AC1009" s="15"/>
    </row>
    <row r="1010" customFormat="false" ht="15.75" hidden="false" customHeight="false" outlineLevel="0" collapsed="false">
      <c r="A1010" s="15" t="n">
        <f aca="false">I1010+(H1010*60)+(G1010*3600)</f>
        <v>52204</v>
      </c>
      <c r="B1010" s="32" t="str">
        <f aca="false">CONCATENATE(D1010,E1010,F1010,G1010,H1010,I1010)</f>
        <v>20182614304</v>
      </c>
      <c r="C1010" s="15" t="str">
        <f aca="false">CONCATENATE(D1010,E1010,F1010)</f>
        <v>201826</v>
      </c>
      <c r="D1010" s="15" t="n">
        <v>2018</v>
      </c>
      <c r="E1010" s="15" t="n">
        <v>2</v>
      </c>
      <c r="F1010" s="15" t="n">
        <v>6</v>
      </c>
      <c r="G1010" s="15" t="n">
        <v>14</v>
      </c>
      <c r="H1010" s="15" t="n">
        <v>30</v>
      </c>
      <c r="I1010" s="15" t="n">
        <v>4</v>
      </c>
      <c r="J1010" s="15" t="n">
        <v>820</v>
      </c>
      <c r="K1010" s="15" t="s">
        <v>109</v>
      </c>
      <c r="L1010" s="15" t="e">
        <f aca="false"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 t="n">
        <v>0</v>
      </c>
      <c r="P1010" s="1" t="e">
        <f aca="false">IF(#REF!=#REF!,IF(K1010="Stroke",IF(K1011="Stroke",IF(#REF!=#REF!,IF(Q1010=Q1011,IF((J1011-J1010)&lt;0,1000+J1011-J1010-O1010,J1011-J1010-O1010),""),""),""),""),"")</f>
        <v>#REF!</v>
      </c>
      <c r="Q1010" s="15" t="n">
        <v>1</v>
      </c>
      <c r="R1010" s="1" t="e">
        <f aca="false">IF(#REF!&lt;&gt;#REF!,COUNTIFS($K$112:$K$1378,$K$112,#REF!,#REF!),"")</f>
        <v>#REF!</v>
      </c>
      <c r="S1010" s="1" t="e">
        <f aca="false">IF(AND(#REF!&lt;&gt;#REF!,#REF!=#REF!,M1010="positive",M1011="negative"),1,"")</f>
        <v>#REF!</v>
      </c>
      <c r="T1010" s="1" t="e">
        <f aca="false">IF(AND(#REF!=#REF!,K:K="stroke",M:M="positive",S1010&lt;&gt;"1"),1,"")</f>
        <v>#REF!</v>
      </c>
      <c r="U1010" s="1" t="e">
        <f aca="false">IF((AND(R1010&lt;&gt;"",W1010&lt;&gt;1,K:K="stroke",M:M="negative",#REF!=#REF!)),IF(W1010&lt;&gt;0,"",1),"")</f>
        <v>#REF!</v>
      </c>
      <c r="V1010" s="1" t="e">
        <f aca="false">IF(R1010="","",(SUM(S1010:U1010)+W1010))</f>
        <v>#REF!</v>
      </c>
      <c r="W1010" s="1" t="e">
        <f aca="false">IF(#REF!&lt;&gt;#REF!,COUNTIFS($K$112:$K$1378,"up",#REF!,#REF!),"")</f>
        <v>#REF!</v>
      </c>
      <c r="X1010" s="1" t="e">
        <f aca="false">IF(#REF!&lt;&gt;#REF!,COUNTIFS($K$112:$K$1378,"SRS",#REF!,#REF!),"")</f>
        <v>#REF!</v>
      </c>
      <c r="Y1010" s="1" t="e">
        <f aca="false">IF(R1010&lt;&gt;"",IF(R1010=1,"",COUNTIFS($O$112:$O$1378,"&gt;40",#REF!,#REF!)),"")</f>
        <v>#REF!</v>
      </c>
      <c r="Z1010" s="15"/>
      <c r="AA1010" s="15"/>
      <c r="AB1010" s="15"/>
      <c r="AC1010" s="15"/>
    </row>
    <row r="1011" s="5" customFormat="true" ht="15.75" hidden="false" customHeight="false" outlineLevel="0" collapsed="false">
      <c r="A1011" s="15" t="n">
        <f aca="false">I1011+(H1011*60)+(G1011*3600)</f>
        <v>52204</v>
      </c>
      <c r="B1011" s="32" t="str">
        <f aca="false">CONCATENATE(D1011,E1011,F1011,G1011,H1011,I1011)</f>
        <v>20182614304</v>
      </c>
      <c r="C1011" s="15" t="str">
        <f aca="false">CONCATENATE(D1011,E1011,F1011)</f>
        <v>201826</v>
      </c>
      <c r="D1011" s="15" t="n">
        <v>2018</v>
      </c>
      <c r="E1011" s="15" t="n">
        <v>2</v>
      </c>
      <c r="F1011" s="15" t="n">
        <v>6</v>
      </c>
      <c r="G1011" s="15" t="n">
        <v>14</v>
      </c>
      <c r="H1011" s="15" t="n">
        <v>30</v>
      </c>
      <c r="I1011" s="15" t="n">
        <v>4</v>
      </c>
      <c r="J1011" s="15" t="n">
        <v>883</v>
      </c>
      <c r="K1011" s="15" t="s">
        <v>11</v>
      </c>
      <c r="L1011" s="15" t="e">
        <f aca="false"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 t="n">
        <v>10</v>
      </c>
      <c r="P1011" s="1" t="e">
        <f aca="false">IF(#REF!=#REF!,IF(K1011="Stroke",IF(K1012="Stroke",IF(#REF!=#REF!,IF(Q1011=Q1012,IF((J1012-J1011)&lt;0,1000+J1012-J1011-O1011,J1012-J1011-O1011),""),""),""),""),"")</f>
        <v>#REF!</v>
      </c>
      <c r="Q1011" s="15" t="n">
        <v>1</v>
      </c>
      <c r="R1011" s="1" t="e">
        <f aca="false">IF(#REF!&lt;&gt;#REF!,COUNTIFS($K$112:$K$1378,$K$112,#REF!,#REF!),"")</f>
        <v>#REF!</v>
      </c>
      <c r="S1011" s="1" t="e">
        <f aca="false">IF(AND(#REF!&lt;&gt;#REF!,#REF!=#REF!,M1011="positive",M1012="negative"),1,"")</f>
        <v>#REF!</v>
      </c>
      <c r="T1011" s="1" t="e">
        <f aca="false">IF(AND(#REF!=#REF!,K:K="stroke",M:M="positive",S1011&lt;&gt;"1"),1,"")</f>
        <v>#REF!</v>
      </c>
      <c r="U1011" s="1" t="e">
        <f aca="false">IF((AND(R1011&lt;&gt;"",W1011&lt;&gt;1,K:K="stroke",M:M="negative",#REF!=#REF!)),IF(W1011&lt;&gt;0,"",1),"")</f>
        <v>#REF!</v>
      </c>
      <c r="V1011" s="1" t="e">
        <f aca="false">IF(R1011="","",(SUM(S1011:U1011)+W1011))</f>
        <v>#REF!</v>
      </c>
      <c r="W1011" s="1" t="e">
        <f aca="false">IF(#REF!&lt;&gt;#REF!,COUNTIFS($K$112:$K$1378,"up",#REF!,#REF!),"")</f>
        <v>#REF!</v>
      </c>
      <c r="X1011" s="1" t="e">
        <f aca="false">IF(#REF!&lt;&gt;#REF!,COUNTIFS($K$112:$K$1378,"SRS",#REF!,#REF!),"")</f>
        <v>#REF!</v>
      </c>
      <c r="Y1011" s="1" t="e">
        <f aca="false"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customFormat="false" ht="15.75" hidden="false" customHeight="false" outlineLevel="0" collapsed="false">
      <c r="A1012" s="14" t="n">
        <f aca="false">I1012+(H1012*60)+(G1012*3600)</f>
        <v>52362</v>
      </c>
      <c r="B1012" s="22" t="str">
        <f aca="false">CONCATENATE(D1012,E1012,F1012,G1012,H1012,I1012)</f>
        <v>201826143242</v>
      </c>
      <c r="C1012" s="14" t="str">
        <f aca="false">CONCATENATE(D1012,E1012,F1012)</f>
        <v>201826</v>
      </c>
      <c r="D1012" s="14" t="n">
        <v>2018</v>
      </c>
      <c r="E1012" s="14" t="n">
        <v>2</v>
      </c>
      <c r="F1012" s="14" t="n">
        <v>6</v>
      </c>
      <c r="G1012" s="14" t="n">
        <v>14</v>
      </c>
      <c r="H1012" s="14" t="n">
        <v>32</v>
      </c>
      <c r="I1012" s="14" t="n">
        <v>42</v>
      </c>
      <c r="J1012" s="14" t="n">
        <v>770</v>
      </c>
      <c r="K1012" s="14" t="s">
        <v>11</v>
      </c>
      <c r="L1012" s="14" t="e">
        <f aca="false"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4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4" t="s">
        <v>141</v>
      </c>
      <c r="AA1012" s="14"/>
      <c r="AB1012" s="14"/>
      <c r="AC1012" s="14"/>
      <c r="AD1012" s="5"/>
      <c r="AE1012" s="5"/>
      <c r="AF1012" s="5"/>
      <c r="AG1012" s="5"/>
      <c r="AH1012" s="5"/>
    </row>
    <row r="1013" s="5" customFormat="true" ht="15.75" hidden="false" customHeight="false" outlineLevel="0" collapsed="false">
      <c r="A1013" s="15" t="n">
        <f aca="false">I1013+(H1013*60)+(G1013*3600)</f>
        <v>52362</v>
      </c>
      <c r="B1013" s="32" t="str">
        <f aca="false">CONCATENATE(D1013,E1013,F1013,G1013,H1013,I1013)</f>
        <v>201826143242</v>
      </c>
      <c r="C1013" s="15" t="str">
        <f aca="false">CONCATENATE(D1013,E1013,F1013)</f>
        <v>201826</v>
      </c>
      <c r="D1013" s="15" t="n">
        <v>2018</v>
      </c>
      <c r="E1013" s="15" t="n">
        <v>2</v>
      </c>
      <c r="F1013" s="15" t="n">
        <v>6</v>
      </c>
      <c r="G1013" s="15" t="n">
        <v>14</v>
      </c>
      <c r="H1013" s="15" t="n">
        <v>32</v>
      </c>
      <c r="I1013" s="15" t="n">
        <v>42</v>
      </c>
      <c r="J1013" s="15" t="n">
        <v>791</v>
      </c>
      <c r="K1013" s="15" t="s">
        <v>109</v>
      </c>
      <c r="L1013" s="15" t="e">
        <f aca="false"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 t="n">
        <v>0</v>
      </c>
      <c r="P1013" s="1" t="e">
        <f aca="false">IF(#REF!=#REF!,IF(K1013="Stroke",IF(K1014="Stroke",IF(#REF!=#REF!,IF(Q1013=Q1014,IF((J1014-J1013)&lt;0,1000+J1014-J1013-O1013,J1014-J1013-O1013),""),""),""),""),"")</f>
        <v>#REF!</v>
      </c>
      <c r="Q1013" s="15" t="n">
        <v>1</v>
      </c>
      <c r="R1013" s="1" t="e">
        <f aca="false">IF(#REF!&lt;&gt;#REF!,COUNTIFS($K$112:$K$1378,$K$112,#REF!,#REF!),"")</f>
        <v>#REF!</v>
      </c>
      <c r="S1013" s="1" t="e">
        <f aca="false">IF(AND(#REF!&lt;&gt;#REF!,#REF!=#REF!,M1013="positive",M1014="negative"),1,"")</f>
        <v>#REF!</v>
      </c>
      <c r="T1013" s="1" t="e">
        <f aca="false">IF(AND(#REF!=#REF!,K:K="stroke",M:M="positive",S1013&lt;&gt;"1"),1,"")</f>
        <v>#REF!</v>
      </c>
      <c r="U1013" s="1" t="e">
        <f aca="false">IF((AND(R1013&lt;&gt;"",W1013&lt;&gt;1,K:K="stroke",M:M="negative",#REF!=#REF!)),IF(W1013&lt;&gt;0,"",1),"")</f>
        <v>#REF!</v>
      </c>
      <c r="V1013" s="1" t="e">
        <f aca="false">IF(R1013="","",(SUM(S1013:U1013)+W1013))</f>
        <v>#REF!</v>
      </c>
      <c r="W1013" s="1" t="e">
        <f aca="false">IF(#REF!&lt;&gt;#REF!,COUNTIFS($K$112:$K$1378,"up",#REF!,#REF!),"")</f>
        <v>#REF!</v>
      </c>
      <c r="X1013" s="1" t="e">
        <f aca="false">IF(#REF!&lt;&gt;#REF!,COUNTIFS($K$112:$K$1378,"SRS",#REF!,#REF!),"")</f>
        <v>#REF!</v>
      </c>
      <c r="Y1013" s="1" t="e">
        <f aca="false"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customFormat="false" ht="15.75" hidden="false" customHeight="false" outlineLevel="0" collapsed="false">
      <c r="A1014" s="14" t="n">
        <f aca="false">I1014+(H1014*60)+(G1014*3600)</f>
        <v>52485</v>
      </c>
      <c r="B1014" s="22" t="str">
        <f aca="false">CONCATENATE(D1014,E1014,F1014,G1014,H1014,I1014)</f>
        <v>201826143445</v>
      </c>
      <c r="C1014" s="14" t="str">
        <f aca="false">CONCATENATE(D1014,E1014,F1014)</f>
        <v>201826</v>
      </c>
      <c r="D1014" s="14" t="n">
        <v>2018</v>
      </c>
      <c r="E1014" s="14" t="n">
        <v>2</v>
      </c>
      <c r="F1014" s="14" t="n">
        <v>6</v>
      </c>
      <c r="G1014" s="14" t="n">
        <v>14</v>
      </c>
      <c r="H1014" s="14" t="n">
        <v>34</v>
      </c>
      <c r="I1014" s="14" t="n">
        <v>45</v>
      </c>
      <c r="J1014" s="14" t="n">
        <v>62</v>
      </c>
      <c r="K1014" s="14" t="s">
        <v>11</v>
      </c>
      <c r="L1014" s="14" t="e">
        <f aca="false"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4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customFormat="false" ht="15.75" hidden="false" customHeight="false" outlineLevel="0" collapsed="false">
      <c r="A1015" s="15" t="n">
        <f aca="false">I1015+(H1015*60)+(G1015*3600)</f>
        <v>52485</v>
      </c>
      <c r="B1015" s="32" t="str">
        <f aca="false">CONCATENATE(D1015,E1015,F1015,G1015,H1015,I1015)</f>
        <v>201826143445</v>
      </c>
      <c r="C1015" s="15" t="str">
        <f aca="false">CONCATENATE(D1015,E1015,F1015)</f>
        <v>201826</v>
      </c>
      <c r="D1015" s="15" t="n">
        <v>2018</v>
      </c>
      <c r="E1015" s="15" t="n">
        <v>2</v>
      </c>
      <c r="F1015" s="15" t="n">
        <v>6</v>
      </c>
      <c r="G1015" s="15" t="n">
        <v>14</v>
      </c>
      <c r="H1015" s="15" t="n">
        <v>34</v>
      </c>
      <c r="I1015" s="15" t="n">
        <v>45</v>
      </c>
      <c r="J1015" s="15" t="n">
        <v>84</v>
      </c>
      <c r="K1015" s="15" t="s">
        <v>11</v>
      </c>
      <c r="L1015" s="15" t="e">
        <f aca="false"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 t="n">
        <v>343</v>
      </c>
      <c r="P1015" s="1" t="e">
        <f aca="false">IF(#REF!=#REF!,IF(K1015="Stroke",IF(K1016="Stroke",IF(#REF!=#REF!,IF(Q1015=Q1016,IF((J1016-J1015)&lt;0,1000+J1016-J1015-O1015,J1016-J1015-O1015),""),""),""),""),"")</f>
        <v>#REF!</v>
      </c>
      <c r="Q1015" s="15" t="n">
        <v>1</v>
      </c>
      <c r="R1015" s="1" t="e">
        <f aca="false">IF(#REF!&lt;&gt;#REF!,COUNTIFS($K$112:$K$1378,$K$112,#REF!,#REF!),"")</f>
        <v>#REF!</v>
      </c>
      <c r="S1015" s="1" t="e">
        <f aca="false">IF(AND(#REF!&lt;&gt;#REF!,#REF!=#REF!,M1015="positive",M1016="negative"),1,"")</f>
        <v>#REF!</v>
      </c>
      <c r="T1015" s="1" t="e">
        <f aca="false">IF(AND(#REF!=#REF!,K:K="stroke",M:M="positive",S1015&lt;&gt;"1"),1,"")</f>
        <v>#REF!</v>
      </c>
      <c r="U1015" s="1" t="e">
        <f aca="false">IF((AND(R1015&lt;&gt;"",W1015&lt;&gt;1,K:K="stroke",M:M="negative",#REF!=#REF!)),IF(W1015&lt;&gt;0,"",1),"")</f>
        <v>#REF!</v>
      </c>
      <c r="V1015" s="1" t="e">
        <f aca="false">IF(R1015="","",(SUM(S1015:U1015)+W1015))</f>
        <v>#REF!</v>
      </c>
      <c r="W1015" s="1" t="e">
        <f aca="false">IF(#REF!&lt;&gt;#REF!,COUNTIFS($K$112:$K$1378,"up",#REF!,#REF!),"")</f>
        <v>#REF!</v>
      </c>
      <c r="X1015" s="1" t="e">
        <f aca="false">IF(#REF!&lt;&gt;#REF!,COUNTIFS($K$112:$K$1378,"SRS",#REF!,#REF!),"")</f>
        <v>#REF!</v>
      </c>
      <c r="Y1015" s="1" t="e">
        <f aca="false">IF(R1015&lt;&gt;"",IF(R1015=1,"",COUNTIFS($O$112:$O$1378,"&gt;40",#REF!,#REF!)),"")</f>
        <v>#REF!</v>
      </c>
      <c r="Z1015" s="15"/>
      <c r="AA1015" s="15"/>
      <c r="AB1015" s="15"/>
      <c r="AC1015" s="15"/>
    </row>
    <row r="1016" customFormat="false" ht="15.75" hidden="false" customHeight="false" outlineLevel="0" collapsed="false">
      <c r="A1016" s="15" t="n">
        <f aca="false">I1016+(H1016*60)+(G1016*3600)</f>
        <v>52485</v>
      </c>
      <c r="B1016" s="32" t="str">
        <f aca="false">CONCATENATE(D1016,E1016,F1016,G1016,H1016,I1016)</f>
        <v>201826143445</v>
      </c>
      <c r="C1016" s="15" t="str">
        <f aca="false">CONCATENATE(D1016,E1016,F1016)</f>
        <v>201826</v>
      </c>
      <c r="D1016" s="15" t="n">
        <v>2018</v>
      </c>
      <c r="E1016" s="15" t="n">
        <v>2</v>
      </c>
      <c r="F1016" s="15" t="n">
        <v>6</v>
      </c>
      <c r="G1016" s="15" t="n">
        <v>14</v>
      </c>
      <c r="H1016" s="15" t="n">
        <v>34</v>
      </c>
      <c r="I1016" s="15" t="n">
        <v>45</v>
      </c>
      <c r="J1016" s="15" t="n">
        <v>108</v>
      </c>
      <c r="K1016" s="15" t="s">
        <v>4</v>
      </c>
      <c r="L1016" s="15" t="e">
        <f aca="false"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 t="n">
        <v>0</v>
      </c>
      <c r="P1016" s="1" t="e">
        <f aca="false">IF(#REF!=#REF!,IF(K1016="Stroke",IF(K1017="Stroke",IF(#REF!=#REF!,IF(Q1016=Q1017,IF((J1017-J1016)&lt;0,1000+J1017-J1016-O1016,J1017-J1016-O1016),""),""),""),""),"")</f>
        <v>#REF!</v>
      </c>
      <c r="Q1016" s="15" t="n">
        <v>1</v>
      </c>
      <c r="R1016" s="1" t="e">
        <f aca="false">IF(#REF!&lt;&gt;#REF!,COUNTIFS($K$112:$K$1378,$K$112,#REF!,#REF!),"")</f>
        <v>#REF!</v>
      </c>
      <c r="S1016" s="1" t="e">
        <f aca="false">IF(AND(#REF!&lt;&gt;#REF!,#REF!=#REF!,M1016="positive",M1017="negative"),1,"")</f>
        <v>#REF!</v>
      </c>
      <c r="T1016" s="1" t="e">
        <f aca="false">IF(AND(#REF!=#REF!,K:K="stroke",M:M="positive",S1016&lt;&gt;"1"),1,"")</f>
        <v>#REF!</v>
      </c>
      <c r="U1016" s="1" t="e">
        <f aca="false">IF((AND(R1016&lt;&gt;"",W1016&lt;&gt;1,K:K="stroke",M:M="negative",#REF!=#REF!)),IF(W1016&lt;&gt;0,"",1),"")</f>
        <v>#REF!</v>
      </c>
      <c r="V1016" s="1" t="e">
        <f aca="false">IF(R1016="","",(SUM(S1016:U1016)+W1016))</f>
        <v>#REF!</v>
      </c>
      <c r="W1016" s="1" t="e">
        <f aca="false">IF(#REF!&lt;&gt;#REF!,COUNTIFS($K$112:$K$1378,"up",#REF!,#REF!),"")</f>
        <v>#REF!</v>
      </c>
      <c r="X1016" s="1" t="e">
        <f aca="false">IF(#REF!&lt;&gt;#REF!,COUNTIFS($K$112:$K$1378,"SRS",#REF!,#REF!),"")</f>
        <v>#REF!</v>
      </c>
      <c r="Y1016" s="1" t="e">
        <f aca="false">IF(R1016&lt;&gt;"",IF(R1016=1,"",COUNTIFS($O$112:$O$1378,"&gt;40",#REF!,#REF!)),"")</f>
        <v>#REF!</v>
      </c>
      <c r="Z1016" s="15" t="s">
        <v>142</v>
      </c>
      <c r="AA1016" s="15"/>
      <c r="AB1016" s="15"/>
      <c r="AC1016" s="15"/>
    </row>
    <row r="1017" customFormat="false" ht="15.75" hidden="false" customHeight="false" outlineLevel="0" collapsed="false">
      <c r="A1017" s="15" t="n">
        <f aca="false">I1017+(H1017*60)+(G1017*3600)</f>
        <v>52485</v>
      </c>
      <c r="B1017" s="32" t="str">
        <f aca="false">CONCATENATE(D1017,E1017,F1017,G1017,H1017,I1017)</f>
        <v>201826143445</v>
      </c>
      <c r="C1017" s="15" t="str">
        <f aca="false">CONCATENATE(D1017,E1017,F1017)</f>
        <v>201826</v>
      </c>
      <c r="D1017" s="15" t="n">
        <v>2018</v>
      </c>
      <c r="E1017" s="15" t="n">
        <v>2</v>
      </c>
      <c r="F1017" s="15" t="n">
        <v>6</v>
      </c>
      <c r="G1017" s="15" t="n">
        <v>14</v>
      </c>
      <c r="H1017" s="15" t="n">
        <v>34</v>
      </c>
      <c r="I1017" s="15" t="n">
        <v>45</v>
      </c>
      <c r="J1017" s="15" t="n">
        <v>121</v>
      </c>
      <c r="K1017" s="15" t="s">
        <v>4</v>
      </c>
      <c r="L1017" s="15" t="e">
        <f aca="false"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 t="n">
        <v>0</v>
      </c>
      <c r="P1017" s="1" t="e">
        <f aca="false">IF(#REF!=#REF!,IF(K1017="Stroke",IF(K1018="Stroke",IF(#REF!=#REF!,IF(Q1017=Q1018,IF((J1018-J1017)&lt;0,1000+J1018-J1017-O1017,J1018-J1017-O1017),""),""),""),""),"")</f>
        <v>#REF!</v>
      </c>
      <c r="Q1017" s="15" t="n">
        <v>1</v>
      </c>
      <c r="R1017" s="1" t="e">
        <f aca="false">IF(#REF!&lt;&gt;#REF!,COUNTIFS($K$112:$K$1378,$K$112,#REF!,#REF!),"")</f>
        <v>#REF!</v>
      </c>
      <c r="S1017" s="1" t="e">
        <f aca="false">IF(AND(#REF!&lt;&gt;#REF!,#REF!=#REF!,M1017="positive",M1018="negative"),1,"")</f>
        <v>#REF!</v>
      </c>
      <c r="T1017" s="1" t="e">
        <f aca="false">IF(AND(#REF!=#REF!,K:K="stroke",M:M="positive",S1017&lt;&gt;"1"),1,"")</f>
        <v>#REF!</v>
      </c>
      <c r="U1017" s="1" t="e">
        <f aca="false">IF((AND(R1017&lt;&gt;"",W1017&lt;&gt;1,K:K="stroke",M:M="negative",#REF!=#REF!)),IF(W1017&lt;&gt;0,"",1),"")</f>
        <v>#REF!</v>
      </c>
      <c r="V1017" s="1" t="e">
        <f aca="false">IF(R1017="","",(SUM(S1017:U1017)+W1017))</f>
        <v>#REF!</v>
      </c>
      <c r="W1017" s="1" t="e">
        <f aca="false">IF(#REF!&lt;&gt;#REF!,COUNTIFS($K$112:$K$1378,"up",#REF!,#REF!),"")</f>
        <v>#REF!</v>
      </c>
      <c r="X1017" s="1" t="e">
        <f aca="false">IF(#REF!&lt;&gt;#REF!,COUNTIFS($K$112:$K$1378,"SRS",#REF!,#REF!),"")</f>
        <v>#REF!</v>
      </c>
      <c r="Y1017" s="1" t="e">
        <f aca="false">IF(R1017&lt;&gt;"",IF(R1017=1,"",COUNTIFS($O$112:$O$1378,"&gt;40",#REF!,#REF!)),"")</f>
        <v>#REF!</v>
      </c>
      <c r="Z1017" s="15" t="s">
        <v>142</v>
      </c>
      <c r="AA1017" s="15"/>
      <c r="AB1017" s="15"/>
      <c r="AC1017" s="15"/>
    </row>
    <row r="1018" customFormat="false" ht="15.75" hidden="false" customHeight="false" outlineLevel="0" collapsed="false">
      <c r="A1018" s="15" t="n">
        <f aca="false">I1018+(H1018*60)+(G1018*3600)</f>
        <v>52485</v>
      </c>
      <c r="B1018" s="32" t="str">
        <f aca="false">CONCATENATE(D1018,E1018,F1018,G1018,H1018,I1018)</f>
        <v>201826143445</v>
      </c>
      <c r="C1018" s="15" t="str">
        <f aca="false">CONCATENATE(D1018,E1018,F1018)</f>
        <v>201826</v>
      </c>
      <c r="D1018" s="15" t="n">
        <v>2018</v>
      </c>
      <c r="E1018" s="15" t="n">
        <v>2</v>
      </c>
      <c r="F1018" s="15" t="n">
        <v>6</v>
      </c>
      <c r="G1018" s="15" t="n">
        <v>14</v>
      </c>
      <c r="H1018" s="15" t="n">
        <v>34</v>
      </c>
      <c r="I1018" s="15" t="n">
        <v>45</v>
      </c>
      <c r="J1018" s="15" t="n">
        <v>128</v>
      </c>
      <c r="K1018" s="15" t="s">
        <v>4</v>
      </c>
      <c r="L1018" s="15" t="e">
        <f aca="false"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 t="n">
        <v>0</v>
      </c>
      <c r="P1018" s="1" t="e">
        <f aca="false">IF(#REF!=#REF!,IF(K1018="Stroke",IF(K1019="Stroke",IF(#REF!=#REF!,IF(Q1018=Q1019,IF((J1019-J1018)&lt;0,1000+J1019-J1018-O1018,J1019-J1018-O1018),""),""),""),""),"")</f>
        <v>#REF!</v>
      </c>
      <c r="Q1018" s="15" t="n">
        <v>1</v>
      </c>
      <c r="R1018" s="1" t="e">
        <f aca="false">IF(#REF!&lt;&gt;#REF!,COUNTIFS($K$112:$K$1378,$K$112,#REF!,#REF!),"")</f>
        <v>#REF!</v>
      </c>
      <c r="S1018" s="1" t="e">
        <f aca="false">IF(AND(#REF!&lt;&gt;#REF!,#REF!=#REF!,M1018="positive",M1019="negative"),1,"")</f>
        <v>#REF!</v>
      </c>
      <c r="T1018" s="1" t="e">
        <f aca="false">IF(AND(#REF!=#REF!,K:K="stroke",M:M="positive",S1018&lt;&gt;"1"),1,"")</f>
        <v>#REF!</v>
      </c>
      <c r="U1018" s="1" t="e">
        <f aca="false">IF((AND(R1018&lt;&gt;"",W1018&lt;&gt;1,K:K="stroke",M:M="negative",#REF!=#REF!)),IF(W1018&lt;&gt;0,"",1),"")</f>
        <v>#REF!</v>
      </c>
      <c r="V1018" s="1" t="e">
        <f aca="false">IF(R1018="","",(SUM(S1018:U1018)+W1018))</f>
        <v>#REF!</v>
      </c>
      <c r="W1018" s="1" t="e">
        <f aca="false">IF(#REF!&lt;&gt;#REF!,COUNTIFS($K$112:$K$1378,"up",#REF!,#REF!),"")</f>
        <v>#REF!</v>
      </c>
      <c r="X1018" s="1" t="e">
        <f aca="false">IF(#REF!&lt;&gt;#REF!,COUNTIFS($K$112:$K$1378,"SRS",#REF!,#REF!),"")</f>
        <v>#REF!</v>
      </c>
      <c r="Y1018" s="1" t="e">
        <f aca="false">IF(R1018&lt;&gt;"",IF(R1018=1,"",COUNTIFS($O$112:$O$1378,"&gt;40",#REF!,#REF!)),"")</f>
        <v>#REF!</v>
      </c>
      <c r="Z1018" s="15" t="s">
        <v>142</v>
      </c>
      <c r="AA1018" s="15"/>
      <c r="AB1018" s="15"/>
      <c r="AC1018" s="15"/>
    </row>
    <row r="1019" customFormat="false" ht="15.75" hidden="false" customHeight="false" outlineLevel="0" collapsed="false">
      <c r="A1019" s="15" t="n">
        <f aca="false">I1019+(H1019*60)+(G1019*3600)</f>
        <v>52485</v>
      </c>
      <c r="B1019" s="32" t="str">
        <f aca="false">CONCATENATE(D1019,E1019,F1019,G1019,H1019,I1019)</f>
        <v>201826143445</v>
      </c>
      <c r="C1019" s="15" t="str">
        <f aca="false">CONCATENATE(D1019,E1019,F1019)</f>
        <v>201826</v>
      </c>
      <c r="D1019" s="15" t="n">
        <v>2018</v>
      </c>
      <c r="E1019" s="15" t="n">
        <v>2</v>
      </c>
      <c r="F1019" s="15" t="n">
        <v>6</v>
      </c>
      <c r="G1019" s="15" t="n">
        <v>14</v>
      </c>
      <c r="H1019" s="15" t="n">
        <v>34</v>
      </c>
      <c r="I1019" s="15" t="n">
        <v>45</v>
      </c>
      <c r="J1019" s="15" t="n">
        <v>132</v>
      </c>
      <c r="K1019" s="15" t="s">
        <v>4</v>
      </c>
      <c r="L1019" s="15" t="e">
        <f aca="false"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 t="n">
        <v>0</v>
      </c>
      <c r="P1019" s="1" t="e">
        <f aca="false">IF(#REF!=#REF!,IF(K1019="Stroke",IF(K1020="Stroke",IF(#REF!=#REF!,IF(Q1019=Q1020,IF((J1020-J1019)&lt;0,1000+J1020-J1019-O1019,J1020-J1019-O1019),""),""),""),""),"")</f>
        <v>#REF!</v>
      </c>
      <c r="Q1019" s="15" t="n">
        <v>1</v>
      </c>
      <c r="R1019" s="1" t="e">
        <f aca="false">IF(#REF!&lt;&gt;#REF!,COUNTIFS($K$112:$K$1378,$K$112,#REF!,#REF!),"")</f>
        <v>#REF!</v>
      </c>
      <c r="S1019" s="1" t="e">
        <f aca="false">IF(AND(#REF!&lt;&gt;#REF!,#REF!=#REF!,M1019="positive",M1020="negative"),1,"")</f>
        <v>#REF!</v>
      </c>
      <c r="T1019" s="1" t="e">
        <f aca="false">IF(AND(#REF!=#REF!,K:K="stroke",M:M="positive",S1019&lt;&gt;"1"),1,"")</f>
        <v>#REF!</v>
      </c>
      <c r="U1019" s="1" t="e">
        <f aca="false">IF((AND(R1019&lt;&gt;"",W1019&lt;&gt;1,K:K="stroke",M:M="negative",#REF!=#REF!)),IF(W1019&lt;&gt;0,"",1),"")</f>
        <v>#REF!</v>
      </c>
      <c r="V1019" s="1" t="e">
        <f aca="false">IF(R1019="","",(SUM(S1019:U1019)+W1019))</f>
        <v>#REF!</v>
      </c>
      <c r="W1019" s="1" t="e">
        <f aca="false">IF(#REF!&lt;&gt;#REF!,COUNTIFS($K$112:$K$1378,"up",#REF!,#REF!),"")</f>
        <v>#REF!</v>
      </c>
      <c r="X1019" s="1" t="e">
        <f aca="false">IF(#REF!&lt;&gt;#REF!,COUNTIFS($K$112:$K$1378,"SRS",#REF!,#REF!),"")</f>
        <v>#REF!</v>
      </c>
      <c r="Y1019" s="1" t="e">
        <f aca="false">IF(R1019&lt;&gt;"",IF(R1019=1,"",COUNTIFS($O$112:$O$1378,"&gt;40",#REF!,#REF!)),"")</f>
        <v>#REF!</v>
      </c>
      <c r="Z1019" s="15" t="s">
        <v>142</v>
      </c>
      <c r="AA1019" s="15"/>
      <c r="AB1019" s="15"/>
      <c r="AC1019" s="15"/>
    </row>
    <row r="1020" customFormat="false" ht="15.75" hidden="false" customHeight="false" outlineLevel="0" collapsed="false">
      <c r="A1020" s="15" t="n">
        <f aca="false">I1020+(H1020*60)+(G1020*3600)</f>
        <v>52485</v>
      </c>
      <c r="B1020" s="32" t="str">
        <f aca="false">CONCATENATE(D1020,E1020,F1020,G1020,H1020,I1020)</f>
        <v>201826143445</v>
      </c>
      <c r="C1020" s="15" t="str">
        <f aca="false">CONCATENATE(D1020,E1020,F1020)</f>
        <v>201826</v>
      </c>
      <c r="D1020" s="15" t="n">
        <v>2018</v>
      </c>
      <c r="E1020" s="15" t="n">
        <v>2</v>
      </c>
      <c r="F1020" s="15" t="n">
        <v>6</v>
      </c>
      <c r="G1020" s="15" t="n">
        <v>14</v>
      </c>
      <c r="H1020" s="15" t="n">
        <v>34</v>
      </c>
      <c r="I1020" s="15" t="n">
        <v>45</v>
      </c>
      <c r="J1020" s="15" t="n">
        <v>458</v>
      </c>
      <c r="K1020" s="15" t="s">
        <v>11</v>
      </c>
      <c r="L1020" s="15" t="e">
        <f aca="false"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 t="n">
        <v>11</v>
      </c>
      <c r="P1020" s="1" t="e">
        <f aca="false">IF(#REF!=#REF!,IF(K1020="Stroke",IF(K1021="Stroke",IF(#REF!=#REF!,IF(Q1020=Q1021,IF((J1021-J1020)&lt;0,1000+J1021-J1020-O1020,J1021-J1020-O1020),""),""),""),""),"")</f>
        <v>#REF!</v>
      </c>
      <c r="Q1020" s="15" t="n">
        <v>1</v>
      </c>
      <c r="R1020" s="1" t="e">
        <f aca="false">IF(#REF!&lt;&gt;#REF!,COUNTIFS($K$112:$K$1378,$K$112,#REF!,#REF!),"")</f>
        <v>#REF!</v>
      </c>
      <c r="S1020" s="1" t="e">
        <f aca="false">IF(AND(#REF!&lt;&gt;#REF!,#REF!=#REF!,M1020="positive",M1021="negative"),1,"")</f>
        <v>#REF!</v>
      </c>
      <c r="T1020" s="1" t="e">
        <f aca="false">IF(AND(#REF!=#REF!,K:K="stroke",M:M="positive",S1020&lt;&gt;"1"),1,"")</f>
        <v>#REF!</v>
      </c>
      <c r="U1020" s="1" t="e">
        <f aca="false">IF((AND(R1020&lt;&gt;"",W1020&lt;&gt;1,K:K="stroke",M:M="negative",#REF!=#REF!)),IF(W1020&lt;&gt;0,"",1),"")</f>
        <v>#REF!</v>
      </c>
      <c r="V1020" s="1" t="e">
        <f aca="false">IF(R1020="","",(SUM(S1020:U1020)+W1020))</f>
        <v>#REF!</v>
      </c>
      <c r="W1020" s="1" t="e">
        <f aca="false">IF(#REF!&lt;&gt;#REF!,COUNTIFS($K$112:$K$1378,"up",#REF!,#REF!),"")</f>
        <v>#REF!</v>
      </c>
      <c r="X1020" s="1" t="e">
        <f aca="false">IF(#REF!&lt;&gt;#REF!,COUNTIFS($K$112:$K$1378,"SRS",#REF!,#REF!),"")</f>
        <v>#REF!</v>
      </c>
      <c r="Y1020" s="1" t="e">
        <f aca="false">IF(R1020&lt;&gt;"",IF(R1020=1,"",COUNTIFS($O$112:$O$1378,"&gt;40",#REF!,#REF!)),"")</f>
        <v>#REF!</v>
      </c>
      <c r="Z1020" s="15"/>
      <c r="AA1020" s="15"/>
      <c r="AB1020" s="15"/>
      <c r="AC1020" s="15"/>
    </row>
    <row r="1021" customFormat="false" ht="15.75" hidden="false" customHeight="false" outlineLevel="0" collapsed="false">
      <c r="A1021" s="15" t="n">
        <f aca="false">I1021+(H1021*60)+(G1021*3600)</f>
        <v>52485</v>
      </c>
      <c r="B1021" s="32" t="str">
        <f aca="false">CONCATENATE(D1021,E1021,F1021,G1021,H1021,I1021)</f>
        <v>201826143445</v>
      </c>
      <c r="C1021" s="15" t="str">
        <f aca="false">CONCATENATE(D1021,E1021,F1021)</f>
        <v>201826</v>
      </c>
      <c r="D1021" s="15" t="n">
        <v>2018</v>
      </c>
      <c r="E1021" s="15" t="n">
        <v>2</v>
      </c>
      <c r="F1021" s="15" t="n">
        <v>6</v>
      </c>
      <c r="G1021" s="15" t="n">
        <v>14</v>
      </c>
      <c r="H1021" s="15" t="n">
        <v>34</v>
      </c>
      <c r="I1021" s="15" t="n">
        <v>45</v>
      </c>
      <c r="J1021" s="15" t="n">
        <v>643</v>
      </c>
      <c r="K1021" s="15" t="s">
        <v>11</v>
      </c>
      <c r="L1021" s="15" t="e">
        <f aca="false"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 t="n">
        <v>12</v>
      </c>
      <c r="P1021" s="1" t="e">
        <f aca="false">IF(#REF!=#REF!,IF(K1021="Stroke",IF(K1022="Stroke",IF(#REF!=#REF!,IF(Q1021=Q1022,IF((J1022-J1021)&lt;0,1000+J1022-J1021-O1021,J1022-J1021-O1021),""),""),""),""),"")</f>
        <v>#REF!</v>
      </c>
      <c r="Q1021" s="15" t="n">
        <v>1</v>
      </c>
      <c r="R1021" s="1" t="e">
        <f aca="false">IF(#REF!&lt;&gt;#REF!,COUNTIFS($K$112:$K$1378,$K$112,#REF!,#REF!),"")</f>
        <v>#REF!</v>
      </c>
      <c r="S1021" s="1" t="e">
        <f aca="false">IF(AND(#REF!&lt;&gt;#REF!,#REF!=#REF!,M1021="positive",M1022="negative"),1,"")</f>
        <v>#REF!</v>
      </c>
      <c r="T1021" s="1" t="e">
        <f aca="false">IF(AND(#REF!=#REF!,K:K="stroke",M:M="positive",S1021&lt;&gt;"1"),1,"")</f>
        <v>#REF!</v>
      </c>
      <c r="U1021" s="1" t="e">
        <f aca="false">IF((AND(R1021&lt;&gt;"",W1021&lt;&gt;1,K:K="stroke",M:M="negative",#REF!=#REF!)),IF(W1021&lt;&gt;0,"",1),"")</f>
        <v>#REF!</v>
      </c>
      <c r="V1021" s="1" t="e">
        <f aca="false">IF(R1021="","",(SUM(S1021:U1021)+W1021))</f>
        <v>#REF!</v>
      </c>
      <c r="W1021" s="1" t="e">
        <f aca="false">IF(#REF!&lt;&gt;#REF!,COUNTIFS($K$112:$K$1378,"up",#REF!,#REF!),"")</f>
        <v>#REF!</v>
      </c>
      <c r="X1021" s="1" t="e">
        <f aca="false">IF(#REF!&lt;&gt;#REF!,COUNTIFS($K$112:$K$1378,"SRS",#REF!,#REF!),"")</f>
        <v>#REF!</v>
      </c>
      <c r="Y1021" s="1" t="e">
        <f aca="false">IF(R1021&lt;&gt;"",IF(R1021=1,"",COUNTIFS($O$112:$O$1378,"&gt;40",#REF!,#REF!)),"")</f>
        <v>#REF!</v>
      </c>
      <c r="Z1021" s="15"/>
      <c r="AA1021" s="15"/>
      <c r="AB1021" s="15"/>
      <c r="AC1021" s="15"/>
    </row>
    <row r="1022" customFormat="false" ht="15.75" hidden="false" customHeight="false" outlineLevel="0" collapsed="false">
      <c r="A1022" s="15" t="n">
        <f aca="false">I1022+(H1022*60)+(G1022*3600)</f>
        <v>52485</v>
      </c>
      <c r="B1022" s="32" t="str">
        <f aca="false">CONCATENATE(D1022,E1022,F1022,G1022,H1022,I1022)</f>
        <v>201826143445</v>
      </c>
      <c r="C1022" s="15" t="str">
        <f aca="false">CONCATENATE(D1022,E1022,F1022)</f>
        <v>201826</v>
      </c>
      <c r="D1022" s="15" t="n">
        <v>2018</v>
      </c>
      <c r="E1022" s="15" t="n">
        <v>2</v>
      </c>
      <c r="F1022" s="15" t="n">
        <v>6</v>
      </c>
      <c r="G1022" s="15" t="n">
        <v>14</v>
      </c>
      <c r="H1022" s="15" t="n">
        <v>34</v>
      </c>
      <c r="I1022" s="15" t="n">
        <v>45</v>
      </c>
      <c r="J1022" s="15" t="n">
        <v>688</v>
      </c>
      <c r="K1022" s="15" t="s">
        <v>11</v>
      </c>
      <c r="L1022" s="15" t="e">
        <f aca="false"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 t="n">
        <v>2</v>
      </c>
      <c r="P1022" s="1" t="e">
        <f aca="false">IF(#REF!=#REF!,IF(K1022="Stroke",IF(K1023="Stroke",IF(#REF!=#REF!,IF(Q1022=Q1023,IF((J1023-J1022)&lt;0,1000+J1023-J1022-O1022,J1023-J1022-O1022),""),""),""),""),"")</f>
        <v>#REF!</v>
      </c>
      <c r="Q1022" s="15" t="n">
        <v>1</v>
      </c>
      <c r="R1022" s="1" t="e">
        <f aca="false">IF(#REF!&lt;&gt;#REF!,COUNTIFS($K$112:$K$1378,$K$112,#REF!,#REF!),"")</f>
        <v>#REF!</v>
      </c>
      <c r="S1022" s="1" t="e">
        <f aca="false">IF(AND(#REF!&lt;&gt;#REF!,#REF!=#REF!,M1022="positive",M1023="negative"),1,"")</f>
        <v>#REF!</v>
      </c>
      <c r="T1022" s="1" t="e">
        <f aca="false">IF(AND(#REF!=#REF!,K:K="stroke",M:M="positive",S1022&lt;&gt;"1"),1,"")</f>
        <v>#REF!</v>
      </c>
      <c r="U1022" s="1" t="e">
        <f aca="false">IF((AND(R1022&lt;&gt;"",W1022&lt;&gt;1,K:K="stroke",M:M="negative",#REF!=#REF!)),IF(W1022&lt;&gt;0,"",1),"")</f>
        <v>#REF!</v>
      </c>
      <c r="V1022" s="1" t="e">
        <f aca="false">IF(R1022="","",(SUM(S1022:U1022)+W1022))</f>
        <v>#REF!</v>
      </c>
      <c r="W1022" s="1" t="e">
        <f aca="false">IF(#REF!&lt;&gt;#REF!,COUNTIFS($K$112:$K$1378,"up",#REF!,#REF!),"")</f>
        <v>#REF!</v>
      </c>
      <c r="X1022" s="1" t="e">
        <f aca="false">IF(#REF!&lt;&gt;#REF!,COUNTIFS($K$112:$K$1378,"SRS",#REF!,#REF!),"")</f>
        <v>#REF!</v>
      </c>
      <c r="Y1022" s="1" t="e">
        <f aca="false">IF(R1022&lt;&gt;"",IF(R1022=1,"",COUNTIFS($O$112:$O$1378,"&gt;40",#REF!,#REF!)),"")</f>
        <v>#REF!</v>
      </c>
      <c r="Z1022" s="15"/>
      <c r="AA1022" s="15"/>
      <c r="AB1022" s="15"/>
      <c r="AC1022" s="15"/>
    </row>
    <row r="1023" customFormat="false" ht="15.75" hidden="false" customHeight="false" outlineLevel="0" collapsed="false">
      <c r="A1023" s="15" t="n">
        <f aca="false">I1023+(H1023*60)+(G1023*3600)</f>
        <v>52485</v>
      </c>
      <c r="B1023" s="32" t="str">
        <f aca="false">CONCATENATE(D1023,E1023,F1023,G1023,H1023,I1023)</f>
        <v>201826143445</v>
      </c>
      <c r="C1023" s="15" t="str">
        <f aca="false">CONCATENATE(D1023,E1023,F1023)</f>
        <v>201826</v>
      </c>
      <c r="D1023" s="15" t="n">
        <v>2018</v>
      </c>
      <c r="E1023" s="15" t="n">
        <v>2</v>
      </c>
      <c r="F1023" s="15" t="n">
        <v>6</v>
      </c>
      <c r="G1023" s="15" t="n">
        <v>14</v>
      </c>
      <c r="H1023" s="15" t="n">
        <v>34</v>
      </c>
      <c r="I1023" s="15" t="n">
        <v>45</v>
      </c>
      <c r="J1023" s="15" t="n">
        <v>721</v>
      </c>
      <c r="K1023" s="15" t="s">
        <v>11</v>
      </c>
      <c r="L1023" s="15" t="e">
        <f aca="false"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 t="n">
        <v>38</v>
      </c>
      <c r="P1023" s="1" t="e">
        <f aca="false">IF(#REF!=#REF!,IF(K1023="Stroke",IF(K1024="Stroke",IF(#REF!=#REF!,IF(Q1023=Q1024,IF((J1024-J1023)&lt;0,1000+J1024-J1023-O1023,J1024-J1023-O1023),""),""),""),""),"")</f>
        <v>#REF!</v>
      </c>
      <c r="Q1023" s="15" t="n">
        <v>1</v>
      </c>
      <c r="R1023" s="1" t="e">
        <f aca="false">IF(#REF!&lt;&gt;#REF!,COUNTIFS($K$112:$K$1378,$K$112,#REF!,#REF!),"")</f>
        <v>#REF!</v>
      </c>
      <c r="S1023" s="1" t="e">
        <f aca="false">IF(AND(#REF!&lt;&gt;#REF!,#REF!=#REF!,M1023="positive",M1024="negative"),1,"")</f>
        <v>#REF!</v>
      </c>
      <c r="T1023" s="1" t="e">
        <f aca="false">IF(AND(#REF!=#REF!,K:K="stroke",M:M="positive",S1023&lt;&gt;"1"),1,"")</f>
        <v>#REF!</v>
      </c>
      <c r="U1023" s="1" t="e">
        <f aca="false">IF((AND(R1023&lt;&gt;"",W1023&lt;&gt;1,K:K="stroke",M:M="negative",#REF!=#REF!)),IF(W1023&lt;&gt;0,"",1),"")</f>
        <v>#REF!</v>
      </c>
      <c r="V1023" s="1" t="e">
        <f aca="false">IF(R1023="","",(SUM(S1023:U1023)+W1023))</f>
        <v>#REF!</v>
      </c>
      <c r="W1023" s="1" t="e">
        <f aca="false">IF(#REF!&lt;&gt;#REF!,COUNTIFS($K$112:$K$1378,"up",#REF!,#REF!),"")</f>
        <v>#REF!</v>
      </c>
      <c r="X1023" s="1" t="e">
        <f aca="false">IF(#REF!&lt;&gt;#REF!,COUNTIFS($K$112:$K$1378,"SRS",#REF!,#REF!),"")</f>
        <v>#REF!</v>
      </c>
      <c r="Y1023" s="1" t="e">
        <f aca="false">IF(R1023&lt;&gt;"",IF(R1023=1,"",COUNTIFS($O$112:$O$1378,"&gt;40",#REF!,#REF!)),"")</f>
        <v>#REF!</v>
      </c>
      <c r="Z1023" s="15"/>
      <c r="AA1023" s="15"/>
      <c r="AB1023" s="15"/>
      <c r="AC1023" s="15"/>
    </row>
    <row r="1024" customFormat="false" ht="15.75" hidden="false" customHeight="false" outlineLevel="0" collapsed="false">
      <c r="A1024" s="15" t="n">
        <f aca="false">I1024+(H1024*60)+(G1024*3600)</f>
        <v>52485</v>
      </c>
      <c r="B1024" s="32" t="str">
        <f aca="false">CONCATENATE(D1024,E1024,F1024,G1024,H1024,I1024)</f>
        <v>201826143445</v>
      </c>
      <c r="C1024" s="15" t="str">
        <f aca="false">CONCATENATE(D1024,E1024,F1024)</f>
        <v>201826</v>
      </c>
      <c r="D1024" s="15" t="n">
        <v>2018</v>
      </c>
      <c r="E1024" s="15" t="n">
        <v>2</v>
      </c>
      <c r="F1024" s="15" t="n">
        <v>6</v>
      </c>
      <c r="G1024" s="15" t="n">
        <v>14</v>
      </c>
      <c r="H1024" s="15" t="n">
        <v>34</v>
      </c>
      <c r="I1024" s="15" t="n">
        <v>45</v>
      </c>
      <c r="J1024" s="15" t="n">
        <v>844</v>
      </c>
      <c r="K1024" s="15" t="s">
        <v>11</v>
      </c>
      <c r="L1024" s="15" t="e">
        <f aca="false"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 t="n">
        <v>22</v>
      </c>
      <c r="P1024" s="1" t="e">
        <f aca="false">IF(#REF!=#REF!,IF(K1024="Stroke",IF(K1025="Stroke",IF(#REF!=#REF!,IF(Q1024=Q1025,IF((J1025-J1024)&lt;0,1000+J1025-J1024-O1024,J1025-J1024-O1024),""),""),""),""),"")</f>
        <v>#REF!</v>
      </c>
      <c r="Q1024" s="15" t="n">
        <v>1</v>
      </c>
      <c r="R1024" s="1" t="e">
        <f aca="false">IF(#REF!&lt;&gt;#REF!,COUNTIFS($K$112:$K$1378,$K$112,#REF!,#REF!),"")</f>
        <v>#REF!</v>
      </c>
      <c r="S1024" s="1" t="e">
        <f aca="false">IF(AND(#REF!&lt;&gt;#REF!,#REF!=#REF!,M1024="positive",M1025="negative"),1,"")</f>
        <v>#REF!</v>
      </c>
      <c r="T1024" s="1" t="e">
        <f aca="false">IF(AND(#REF!=#REF!,K:K="stroke",M:M="positive",S1024&lt;&gt;"1"),1,"")</f>
        <v>#REF!</v>
      </c>
      <c r="U1024" s="1" t="e">
        <f aca="false">IF((AND(R1024&lt;&gt;"",W1024&lt;&gt;1,K:K="stroke",M:M="negative",#REF!=#REF!)),IF(W1024&lt;&gt;0,"",1),"")</f>
        <v>#REF!</v>
      </c>
      <c r="V1024" s="1" t="e">
        <f aca="false">IF(R1024="","",(SUM(S1024:U1024)+W1024))</f>
        <v>#REF!</v>
      </c>
      <c r="W1024" s="1" t="e">
        <f aca="false">IF(#REF!&lt;&gt;#REF!,COUNTIFS($K$112:$K$1378,"up",#REF!,#REF!),"")</f>
        <v>#REF!</v>
      </c>
      <c r="X1024" s="1" t="e">
        <f aca="false">IF(#REF!&lt;&gt;#REF!,COUNTIFS($K$112:$K$1378,"SRS",#REF!,#REF!),"")</f>
        <v>#REF!</v>
      </c>
      <c r="Y1024" s="1" t="e">
        <f aca="false">IF(R1024&lt;&gt;"",IF(R1024=1,"",COUNTIFS($O$112:$O$1378,"&gt;40",#REF!,#REF!)),"")</f>
        <v>#REF!</v>
      </c>
      <c r="Z1024" s="15"/>
      <c r="AA1024" s="15"/>
      <c r="AB1024" s="15"/>
      <c r="AC1024" s="15"/>
    </row>
    <row r="1025" customFormat="false" ht="15.75" hidden="false" customHeight="false" outlineLevel="0" collapsed="false">
      <c r="A1025" s="15" t="n">
        <f aca="false">I1025+(H1025*60)+(G1025*3600)</f>
        <v>52485</v>
      </c>
      <c r="B1025" s="32" t="str">
        <f aca="false">CONCATENATE(D1025,E1025,F1025,G1025,H1025,I1025)</f>
        <v>201826143445</v>
      </c>
      <c r="C1025" s="31" t="str">
        <f aca="false">CONCATENATE(D1025,E1025,F1025)</f>
        <v>201826</v>
      </c>
      <c r="D1025" s="31" t="n">
        <v>2018</v>
      </c>
      <c r="E1025" s="31" t="n">
        <v>2</v>
      </c>
      <c r="F1025" s="31" t="n">
        <v>6</v>
      </c>
      <c r="G1025" s="31" t="n">
        <v>14</v>
      </c>
      <c r="H1025" s="31" t="n">
        <v>34</v>
      </c>
      <c r="I1025" s="31" t="n">
        <v>45</v>
      </c>
      <c r="J1025" s="31" t="n">
        <v>908</v>
      </c>
      <c r="K1025" s="31" t="s">
        <v>11</v>
      </c>
      <c r="L1025" s="31" t="e">
        <f aca="false">IF(#REF!=#REF!,IF(K1025="Stroke",IF(K1026="Stroke",IF((J1026-J1025)&lt;0,1000+J1026-J1025,J1026-J1025),""),""),"")</f>
        <v>#REF!</v>
      </c>
      <c r="M1025" s="31" t="s">
        <v>1</v>
      </c>
      <c r="N1025" s="31" t="s">
        <v>2</v>
      </c>
      <c r="O1025" s="31" t="n">
        <v>2</v>
      </c>
      <c r="P1025" s="1" t="e">
        <f aca="false">IF(#REF!=#REF!,IF(K1025="Stroke",IF(K1026="Stroke",IF(#REF!=#REF!,IF(Q1025=Q1026,IF((J1026-J1025)&lt;0,1000+J1026-J1025-O1025,J1026-J1025-O1025),""),""),""),""),"")</f>
        <v>#REF!</v>
      </c>
      <c r="Q1025" s="31" t="n">
        <v>1</v>
      </c>
      <c r="R1025" s="1" t="e">
        <f aca="false">IF(#REF!&lt;&gt;#REF!,COUNTIFS($K$112:$K$1378,$K$112,#REF!,#REF!),"")</f>
        <v>#REF!</v>
      </c>
      <c r="S1025" s="1" t="e">
        <f aca="false">IF(AND(#REF!&lt;&gt;#REF!,#REF!=#REF!,M1025="positive",M1026="negative"),1,"")</f>
        <v>#REF!</v>
      </c>
      <c r="T1025" s="1" t="e">
        <f aca="false">IF(AND(#REF!=#REF!,K:K="stroke",M:M="positive",S1025&lt;&gt;"1"),1,"")</f>
        <v>#REF!</v>
      </c>
      <c r="U1025" s="1" t="e">
        <f aca="false">IF((AND(R1025&lt;&gt;"",W1025&lt;&gt;1,K:K="stroke",M:M="negative",#REF!=#REF!)),IF(W1025&lt;&gt;0,"",1),"")</f>
        <v>#REF!</v>
      </c>
      <c r="V1025" s="1" t="e">
        <f aca="false">IF(R1025="","",(SUM(S1025:U1025)+W1025))</f>
        <v>#REF!</v>
      </c>
      <c r="W1025" s="1" t="e">
        <f aca="false">IF(#REF!&lt;&gt;#REF!,COUNTIFS($K$112:$K$1378,"up",#REF!,#REF!),"")</f>
        <v>#REF!</v>
      </c>
      <c r="X1025" s="1" t="e">
        <f aca="false">IF(#REF!&lt;&gt;#REF!,COUNTIFS($K$112:$K$1378,"SRS",#REF!,#REF!),"")</f>
        <v>#REF!</v>
      </c>
      <c r="Y1025" s="1" t="e">
        <f aca="false">IF(R1025&lt;&gt;"",IF(R1025=1,"",COUNTIFS($O$112:$O$1378,"&gt;40",#REF!,#REF!)),"")</f>
        <v>#REF!</v>
      </c>
      <c r="Z1025" s="31"/>
      <c r="AA1025" s="31"/>
      <c r="AB1025" s="31"/>
      <c r="AC1025" s="31"/>
    </row>
    <row r="1026" s="5" customFormat="true" ht="15.75" hidden="false" customHeight="false" outlineLevel="0" collapsed="false">
      <c r="A1026" s="15" t="n">
        <f aca="false">I1026+(H1026*60)+(G1026*3600)</f>
        <v>52485</v>
      </c>
      <c r="B1026" s="32" t="str">
        <f aca="false">CONCATENATE(D1026,E1026,F1026,G1026,H1026,I1026)</f>
        <v>201826143445</v>
      </c>
      <c r="C1026" s="31" t="str">
        <f aca="false">CONCATENATE(D1026,E1026,F1026)</f>
        <v>201826</v>
      </c>
      <c r="D1026" s="31" t="n">
        <v>2018</v>
      </c>
      <c r="E1026" s="31" t="n">
        <v>2</v>
      </c>
      <c r="F1026" s="31" t="n">
        <v>6</v>
      </c>
      <c r="G1026" s="31" t="n">
        <v>14</v>
      </c>
      <c r="H1026" s="31" t="n">
        <v>34</v>
      </c>
      <c r="I1026" s="31" t="n">
        <v>45</v>
      </c>
      <c r="J1026" s="31" t="n">
        <v>926</v>
      </c>
      <c r="K1026" s="31" t="s">
        <v>11</v>
      </c>
      <c r="L1026" s="31" t="e">
        <f aca="false">IF(#REF!=#REF!,IF(K1026="Stroke",IF(K1027="Stroke",IF((J1027-J1026)&lt;0,1000+J1027-J1026,J1027-J1026),""),""),"")</f>
        <v>#REF!</v>
      </c>
      <c r="M1026" s="31" t="s">
        <v>1</v>
      </c>
      <c r="N1026" s="31" t="s">
        <v>2</v>
      </c>
      <c r="O1026" s="31" t="n">
        <v>2</v>
      </c>
      <c r="P1026" s="1" t="e">
        <f aca="false">IF(#REF!=#REF!,IF(K1026="Stroke",IF(K1027="Stroke",IF(#REF!=#REF!,IF(Q1026=Q1027,IF((J1027-J1026)&lt;0,1000+J1027-J1026-O1026,J1027-J1026-O1026),""),""),""),""),"")</f>
        <v>#REF!</v>
      </c>
      <c r="Q1026" s="31" t="n">
        <v>1</v>
      </c>
      <c r="R1026" s="1" t="e">
        <f aca="false">IF(#REF!&lt;&gt;#REF!,COUNTIFS($K$112:$K$1378,$K$112,#REF!,#REF!),"")</f>
        <v>#REF!</v>
      </c>
      <c r="S1026" s="1" t="e">
        <f aca="false">IF(AND(#REF!&lt;&gt;#REF!,#REF!=#REF!,M1026="positive",M1027="negative"),1,"")</f>
        <v>#REF!</v>
      </c>
      <c r="T1026" s="1" t="e">
        <f aca="false">IF(AND(#REF!=#REF!,K:K="stroke",M:M="positive",S1026&lt;&gt;"1"),1,"")</f>
        <v>#REF!</v>
      </c>
      <c r="U1026" s="1" t="e">
        <f aca="false">IF((AND(R1026&lt;&gt;"",W1026&lt;&gt;1,K:K="stroke",M:M="negative",#REF!=#REF!)),IF(W1026&lt;&gt;0,"",1),"")</f>
        <v>#REF!</v>
      </c>
      <c r="V1026" s="1" t="e">
        <f aca="false">IF(R1026="","",(SUM(S1026:U1026)+W1026))</f>
        <v>#REF!</v>
      </c>
      <c r="W1026" s="1" t="e">
        <f aca="false">IF(#REF!&lt;&gt;#REF!,COUNTIFS($K$112:$K$1378,"up",#REF!,#REF!),"")</f>
        <v>#REF!</v>
      </c>
      <c r="X1026" s="1" t="e">
        <f aca="false">IF(#REF!&lt;&gt;#REF!,COUNTIFS($K$112:$K$1378,"SRS",#REF!,#REF!),"")</f>
        <v>#REF!</v>
      </c>
      <c r="Y1026" s="1" t="e">
        <f aca="false">IF(R1026&lt;&gt;"",IF(R1026=1,"",COUNTIFS($O$112:$O$1378,"&gt;40",#REF!,#REF!)),"")</f>
        <v>#REF!</v>
      </c>
      <c r="Z1026" s="31"/>
      <c r="AA1026" s="31"/>
      <c r="AB1026" s="31"/>
      <c r="AC1026" s="31"/>
      <c r="AD1026" s="1"/>
      <c r="AE1026" s="1"/>
      <c r="AF1026" s="1"/>
      <c r="AG1026" s="1"/>
      <c r="AH1026" s="1"/>
    </row>
    <row r="1027" customFormat="false" ht="15.75" hidden="false" customHeight="false" outlineLevel="0" collapsed="false">
      <c r="A1027" s="14" t="n">
        <f aca="false">I1027+(H1027*60)+(G1027*3600)</f>
        <v>52550</v>
      </c>
      <c r="B1027" s="22" t="str">
        <f aca="false">CONCATENATE(D1027,E1027,F1027,G1027,H1027,I1027)</f>
        <v>201826143550</v>
      </c>
      <c r="C1027" s="14" t="str">
        <f aca="false">CONCATENATE(D1027,E1027,F1027)</f>
        <v>201826</v>
      </c>
      <c r="D1027" s="14" t="n">
        <v>2018</v>
      </c>
      <c r="E1027" s="14" t="n">
        <v>2</v>
      </c>
      <c r="F1027" s="14" t="n">
        <v>6</v>
      </c>
      <c r="G1027" s="14" t="n">
        <v>14</v>
      </c>
      <c r="H1027" s="14" t="n">
        <v>35</v>
      </c>
      <c r="I1027" s="14" t="n">
        <v>50</v>
      </c>
      <c r="J1027" s="14" t="n">
        <v>480</v>
      </c>
      <c r="K1027" s="14" t="s">
        <v>11</v>
      </c>
      <c r="L1027" s="14" t="e">
        <f aca="false"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4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customFormat="false" ht="15.75" hidden="false" customHeight="false" outlineLevel="0" collapsed="false">
      <c r="A1028" s="31" t="n">
        <f aca="false">I1028+(H1028*60)+(G1028*3600)</f>
        <v>52550</v>
      </c>
      <c r="B1028" s="32" t="str">
        <f aca="false">CONCATENATE(D1028,E1028,F1028,G1028,H1028,I1028)</f>
        <v>201826143550</v>
      </c>
      <c r="C1028" s="31" t="str">
        <f aca="false">CONCATENATE(D1028,E1028,F1028)</f>
        <v>201826</v>
      </c>
      <c r="D1028" s="31" t="n">
        <v>2018</v>
      </c>
      <c r="E1028" s="31" t="n">
        <v>2</v>
      </c>
      <c r="F1028" s="31" t="n">
        <v>6</v>
      </c>
      <c r="G1028" s="31" t="n">
        <v>14</v>
      </c>
      <c r="H1028" s="31" t="n">
        <v>35</v>
      </c>
      <c r="I1028" s="31" t="n">
        <v>50</v>
      </c>
      <c r="J1028" s="31" t="n">
        <v>508</v>
      </c>
      <c r="K1028" s="31" t="s">
        <v>11</v>
      </c>
      <c r="L1028" s="31" t="e">
        <f aca="false">IF(#REF!=#REF!,IF(K1028="Stroke",IF(K1029="Stroke",IF((J1029-J1028)&lt;0,1000+J1029-J1028,J1029-J1028),""),""),"")</f>
        <v>#REF!</v>
      </c>
      <c r="M1028" s="31" t="s">
        <v>1</v>
      </c>
      <c r="N1028" s="31" t="s">
        <v>2</v>
      </c>
      <c r="O1028" s="31" t="n">
        <v>3</v>
      </c>
      <c r="P1028" s="1" t="e">
        <f aca="false">IF(#REF!=#REF!,IF(K1028="Stroke",IF(K1029="Stroke",IF(#REF!=#REF!,IF(Q1028=Q1029,IF((J1029-J1028)&lt;0,1000+J1029-J1028-O1028,J1029-J1028-O1028),""),""),""),""),"")</f>
        <v>#REF!</v>
      </c>
      <c r="Q1028" s="31" t="n">
        <v>1</v>
      </c>
      <c r="R1028" s="1" t="e">
        <f aca="false">IF(#REF!&lt;&gt;#REF!,COUNTIFS($K$112:$K$1378,$K$112,#REF!,#REF!),"")</f>
        <v>#REF!</v>
      </c>
      <c r="S1028" s="1" t="e">
        <f aca="false">IF(AND(#REF!&lt;&gt;#REF!,#REF!=#REF!,M1028="positive",M1029="negative"),1,"")</f>
        <v>#REF!</v>
      </c>
      <c r="T1028" s="1" t="e">
        <f aca="false">IF(AND(#REF!=#REF!,K:K="stroke",M:M="positive",S1028&lt;&gt;"1"),1,"")</f>
        <v>#REF!</v>
      </c>
      <c r="U1028" s="1" t="e">
        <f aca="false">IF((AND(R1028&lt;&gt;"",W1028&lt;&gt;1,K:K="stroke",M:M="negative",#REF!=#REF!)),IF(W1028&lt;&gt;0,"",1),"")</f>
        <v>#REF!</v>
      </c>
      <c r="V1028" s="1" t="e">
        <f aca="false">IF(R1028="","",(SUM(S1028:U1028)+W1028))</f>
        <v>#REF!</v>
      </c>
      <c r="W1028" s="1" t="e">
        <f aca="false">IF(#REF!&lt;&gt;#REF!,COUNTIFS($K$112:$K$1378,"up",#REF!,#REF!),"")</f>
        <v>#REF!</v>
      </c>
      <c r="X1028" s="1" t="e">
        <f aca="false">IF(#REF!&lt;&gt;#REF!,COUNTIFS($K$112:$K$1378,"SRS",#REF!,#REF!),"")</f>
        <v>#REF!</v>
      </c>
      <c r="Y1028" s="1" t="e">
        <f aca="false">IF(R1028&lt;&gt;"",IF(R1028=1,"",COUNTIFS($O$112:$O$1378,"&gt;40",#REF!,#REF!)),"")</f>
        <v>#REF!</v>
      </c>
      <c r="Z1028" s="31"/>
      <c r="AA1028" s="31"/>
      <c r="AB1028" s="31"/>
      <c r="AC1028" s="31"/>
    </row>
    <row r="1029" customFormat="false" ht="15.75" hidden="false" customHeight="false" outlineLevel="0" collapsed="false">
      <c r="A1029" s="31" t="n">
        <f aca="false">I1029+(H1029*60)+(G1029*3600)</f>
        <v>52550</v>
      </c>
      <c r="B1029" s="32" t="str">
        <f aca="false">CONCATENATE(D1029,E1029,F1029,G1029,H1029,I1029)</f>
        <v>201826143550</v>
      </c>
      <c r="C1029" s="31" t="str">
        <f aca="false">CONCATENATE(D1029,E1029,F1029)</f>
        <v>201826</v>
      </c>
      <c r="D1029" s="31" t="n">
        <v>2018</v>
      </c>
      <c r="E1029" s="31" t="n">
        <v>2</v>
      </c>
      <c r="F1029" s="31" t="n">
        <v>6</v>
      </c>
      <c r="G1029" s="31" t="n">
        <v>14</v>
      </c>
      <c r="H1029" s="31" t="n">
        <v>35</v>
      </c>
      <c r="I1029" s="31" t="n">
        <v>50</v>
      </c>
      <c r="J1029" s="31" t="n">
        <v>509</v>
      </c>
      <c r="K1029" s="31" t="s">
        <v>4</v>
      </c>
      <c r="L1029" s="31" t="e">
        <f aca="false">IF(#REF!=#REF!,IF(K1029="Stroke",IF(K1030="Stroke",IF((J1030-J1029)&lt;0,1000+J1030-J1029,J1030-J1029),""),""),"")</f>
        <v>#REF!</v>
      </c>
      <c r="M1029" s="31" t="s">
        <v>1</v>
      </c>
      <c r="N1029" s="31" t="s">
        <v>2</v>
      </c>
      <c r="O1029" s="31" t="n">
        <v>0</v>
      </c>
      <c r="P1029" s="1" t="e">
        <f aca="false">IF(#REF!=#REF!,IF(K1029="Stroke",IF(K1030="Stroke",IF(#REF!=#REF!,IF(Q1029=Q1030,IF((J1030-J1029)&lt;0,1000+J1030-J1029-O1029,J1030-J1029-O1029),""),""),""),""),"")</f>
        <v>#REF!</v>
      </c>
      <c r="Q1029" s="31" t="n">
        <v>1</v>
      </c>
      <c r="R1029" s="1" t="e">
        <f aca="false">IF(#REF!&lt;&gt;#REF!,COUNTIFS($K$112:$K$1378,$K$112,#REF!,#REF!),"")</f>
        <v>#REF!</v>
      </c>
      <c r="S1029" s="1" t="e">
        <f aca="false">IF(AND(#REF!&lt;&gt;#REF!,#REF!=#REF!,M1029="positive",M1030="negative"),1,"")</f>
        <v>#REF!</v>
      </c>
      <c r="T1029" s="1" t="e">
        <f aca="false">IF(AND(#REF!=#REF!,K:K="stroke",M:M="positive",S1029&lt;&gt;"1"),1,"")</f>
        <v>#REF!</v>
      </c>
      <c r="U1029" s="1" t="e">
        <f aca="false">IF((AND(R1029&lt;&gt;"",W1029&lt;&gt;1,K:K="stroke",M:M="negative",#REF!=#REF!)),IF(W1029&lt;&gt;0,"",1),"")</f>
        <v>#REF!</v>
      </c>
      <c r="V1029" s="1" t="e">
        <f aca="false">IF(R1029="","",(SUM(S1029:U1029)+W1029))</f>
        <v>#REF!</v>
      </c>
      <c r="W1029" s="1" t="e">
        <f aca="false">IF(#REF!&lt;&gt;#REF!,COUNTIFS($K$112:$K$1378,"up",#REF!,#REF!),"")</f>
        <v>#REF!</v>
      </c>
      <c r="X1029" s="1" t="e">
        <f aca="false">IF(#REF!&lt;&gt;#REF!,COUNTIFS($K$112:$K$1378,"SRS",#REF!,#REF!),"")</f>
        <v>#REF!</v>
      </c>
      <c r="Y1029" s="1" t="e">
        <f aca="false">IF(R1029&lt;&gt;"",IF(R1029=1,"",COUNTIFS($O$112:$O$1378,"&gt;40",#REF!,#REF!)),"")</f>
        <v>#REF!</v>
      </c>
      <c r="Z1029" s="31"/>
      <c r="AA1029" s="31"/>
      <c r="AB1029" s="31"/>
      <c r="AC1029" s="31"/>
    </row>
    <row r="1030" customFormat="false" ht="15.75" hidden="false" customHeight="false" outlineLevel="0" collapsed="false">
      <c r="A1030" s="31" t="n">
        <f aca="false">I1030+(H1030*60)+(G1030*3600)</f>
        <v>52550</v>
      </c>
      <c r="B1030" s="32" t="str">
        <f aca="false">CONCATENATE(D1030,E1030,F1030,G1030,H1030,I1030)</f>
        <v>201826143550</v>
      </c>
      <c r="C1030" s="31" t="str">
        <f aca="false">CONCATENATE(D1030,E1030,F1030)</f>
        <v>201826</v>
      </c>
      <c r="D1030" s="31" t="n">
        <v>2018</v>
      </c>
      <c r="E1030" s="31" t="n">
        <v>2</v>
      </c>
      <c r="F1030" s="31" t="n">
        <v>6</v>
      </c>
      <c r="G1030" s="31" t="n">
        <v>14</v>
      </c>
      <c r="H1030" s="31" t="n">
        <v>35</v>
      </c>
      <c r="I1030" s="31" t="n">
        <v>50</v>
      </c>
      <c r="J1030" s="31" t="n">
        <v>520</v>
      </c>
      <c r="K1030" s="31" t="s">
        <v>109</v>
      </c>
      <c r="L1030" s="31" t="e">
        <f aca="false">IF(#REF!=#REF!,IF(K1030="Stroke",IF(K1031="Stroke",IF((J1031-J1030)&lt;0,1000+J1031-J1030,J1031-J1030),""),""),"")</f>
        <v>#REF!</v>
      </c>
      <c r="M1030" s="31" t="s">
        <v>1</v>
      </c>
      <c r="N1030" s="31" t="s">
        <v>2</v>
      </c>
      <c r="O1030" s="31" t="n">
        <v>0</v>
      </c>
      <c r="P1030" s="1" t="e">
        <f aca="false">IF(#REF!=#REF!,IF(K1030="Stroke",IF(K1031="Stroke",IF(#REF!=#REF!,IF(Q1030=Q1031,IF((J1031-J1030)&lt;0,1000+J1031-J1030-O1030,J1031-J1030-O1030),""),""),""),""),"")</f>
        <v>#REF!</v>
      </c>
      <c r="Q1030" s="31" t="s">
        <v>131</v>
      </c>
      <c r="R1030" s="1" t="e">
        <f aca="false">IF(#REF!&lt;&gt;#REF!,COUNTIFS($K$112:$K$1378,$K$112,#REF!,#REF!),"")</f>
        <v>#REF!</v>
      </c>
      <c r="S1030" s="1" t="e">
        <f aca="false">IF(AND(#REF!&lt;&gt;#REF!,#REF!=#REF!,M1030="positive",M1031="negative"),1,"")</f>
        <v>#REF!</v>
      </c>
      <c r="T1030" s="1" t="e">
        <f aca="false">IF(AND(#REF!=#REF!,K:K="stroke",M:M="positive",S1030&lt;&gt;"1"),1,"")</f>
        <v>#REF!</v>
      </c>
      <c r="U1030" s="1" t="e">
        <f aca="false">IF((AND(R1030&lt;&gt;"",W1030&lt;&gt;1,K:K="stroke",M:M="negative",#REF!=#REF!)),IF(W1030&lt;&gt;0,"",1),"")</f>
        <v>#REF!</v>
      </c>
      <c r="V1030" s="1" t="e">
        <f aca="false">IF(R1030="","",(SUM(S1030:U1030)+W1030))</f>
        <v>#REF!</v>
      </c>
      <c r="W1030" s="1" t="e">
        <f aca="false">IF(#REF!&lt;&gt;#REF!,COUNTIFS($K$112:$K$1378,"up",#REF!,#REF!),"")</f>
        <v>#REF!</v>
      </c>
      <c r="X1030" s="1" t="e">
        <f aca="false">IF(#REF!&lt;&gt;#REF!,COUNTIFS($K$112:$K$1378,"SRS",#REF!,#REF!),"")</f>
        <v>#REF!</v>
      </c>
      <c r="Y1030" s="1" t="e">
        <f aca="false">IF(R1030&lt;&gt;"",IF(R1030=1,"",COUNTIFS($O$112:$O$1378,"&gt;40",#REF!,#REF!)),"")</f>
        <v>#REF!</v>
      </c>
      <c r="Z1030" s="31"/>
      <c r="AA1030" s="31"/>
      <c r="AB1030" s="31"/>
      <c r="AC1030" s="31"/>
    </row>
    <row r="1031" customFormat="false" ht="15.75" hidden="false" customHeight="false" outlineLevel="0" collapsed="false">
      <c r="A1031" s="31" t="n">
        <f aca="false">I1031+(H1031*60)+(G1031*3600)</f>
        <v>52550</v>
      </c>
      <c r="B1031" s="32" t="str">
        <f aca="false">CONCATENATE(D1031,E1031,F1031,G1031,H1031,I1031)</f>
        <v>201826143550</v>
      </c>
      <c r="C1031" s="31" t="str">
        <f aca="false">CONCATENATE(D1031,E1031,F1031)</f>
        <v>201826</v>
      </c>
      <c r="D1031" s="31" t="n">
        <v>2018</v>
      </c>
      <c r="E1031" s="31" t="n">
        <v>2</v>
      </c>
      <c r="F1031" s="31" t="n">
        <v>6</v>
      </c>
      <c r="G1031" s="31" t="n">
        <v>14</v>
      </c>
      <c r="H1031" s="31" t="n">
        <v>35</v>
      </c>
      <c r="I1031" s="31" t="n">
        <v>50</v>
      </c>
      <c r="J1031" s="31" t="n">
        <v>526</v>
      </c>
      <c r="K1031" s="31" t="s">
        <v>11</v>
      </c>
      <c r="L1031" s="31" t="e">
        <f aca="false">IF(#REF!=#REF!,IF(K1031="Stroke",IF(K1032="Stroke",IF((J1032-J1031)&lt;0,1000+J1032-J1031,J1032-J1031),""),""),"")</f>
        <v>#REF!</v>
      </c>
      <c r="M1031" s="31" t="s">
        <v>1</v>
      </c>
      <c r="N1031" s="31" t="s">
        <v>2</v>
      </c>
      <c r="O1031" s="31" t="n">
        <v>121</v>
      </c>
      <c r="P1031" s="1" t="e">
        <f aca="false">IF(#REF!=#REF!,IF(K1031="Stroke",IF(K1032="Stroke",IF(#REF!=#REF!,IF(Q1031=Q1032,IF((J1032-J1031)&lt;0,1000+J1032-J1031-O1031,J1032-J1031-O1031),""),""),""),""),"")</f>
        <v>#REF!</v>
      </c>
      <c r="Q1031" s="31" t="n">
        <v>1</v>
      </c>
      <c r="R1031" s="1" t="e">
        <f aca="false">IF(#REF!&lt;&gt;#REF!,COUNTIFS($K$112:$K$1378,$K$112,#REF!,#REF!),"")</f>
        <v>#REF!</v>
      </c>
      <c r="S1031" s="1" t="e">
        <f aca="false">IF(AND(#REF!&lt;&gt;#REF!,#REF!=#REF!,M1031="positive",M1032="negative"),1,"")</f>
        <v>#REF!</v>
      </c>
      <c r="T1031" s="1" t="e">
        <f aca="false">IF(AND(#REF!=#REF!,K:K="stroke",M:M="positive",S1031&lt;&gt;"1"),1,"")</f>
        <v>#REF!</v>
      </c>
      <c r="U1031" s="1" t="e">
        <f aca="false">IF((AND(R1031&lt;&gt;"",W1031&lt;&gt;1,K:K="stroke",M:M="negative",#REF!=#REF!)),IF(W1031&lt;&gt;0,"",1),"")</f>
        <v>#REF!</v>
      </c>
      <c r="V1031" s="1" t="e">
        <f aca="false">IF(R1031="","",(SUM(S1031:U1031)+W1031))</f>
        <v>#REF!</v>
      </c>
      <c r="W1031" s="1" t="e">
        <f aca="false">IF(#REF!&lt;&gt;#REF!,COUNTIFS($K$112:$K$1378,"up",#REF!,#REF!),"")</f>
        <v>#REF!</v>
      </c>
      <c r="X1031" s="1" t="e">
        <f aca="false">IF(#REF!&lt;&gt;#REF!,COUNTIFS($K$112:$K$1378,"SRS",#REF!,#REF!),"")</f>
        <v>#REF!</v>
      </c>
      <c r="Y1031" s="1" t="e">
        <f aca="false">IF(R1031&lt;&gt;"",IF(R1031=1,"",COUNTIFS($O$112:$O$1378,"&gt;40",#REF!,#REF!)),"")</f>
        <v>#REF!</v>
      </c>
      <c r="Z1031" s="31"/>
      <c r="AA1031" s="31"/>
      <c r="AB1031" s="31"/>
      <c r="AC1031" s="31"/>
    </row>
    <row r="1032" customFormat="false" ht="15.75" hidden="false" customHeight="false" outlineLevel="0" collapsed="false">
      <c r="A1032" s="31" t="n">
        <f aca="false">I1032+(H1032*60)+(G1032*3600)</f>
        <v>52550</v>
      </c>
      <c r="B1032" s="32" t="str">
        <f aca="false">CONCATENATE(D1032,E1032,F1032,G1032,H1032,I1032)</f>
        <v>201826143550</v>
      </c>
      <c r="C1032" s="31" t="str">
        <f aca="false">CONCATENATE(D1032,E1032,F1032)</f>
        <v>201826</v>
      </c>
      <c r="D1032" s="31" t="n">
        <v>2018</v>
      </c>
      <c r="E1032" s="31" t="n">
        <v>2</v>
      </c>
      <c r="F1032" s="31" t="n">
        <v>6</v>
      </c>
      <c r="G1032" s="31" t="n">
        <v>14</v>
      </c>
      <c r="H1032" s="31" t="n">
        <v>35</v>
      </c>
      <c r="I1032" s="31" t="n">
        <v>50</v>
      </c>
      <c r="J1032" s="31" t="n">
        <v>600</v>
      </c>
      <c r="K1032" s="31" t="s">
        <v>4</v>
      </c>
      <c r="L1032" s="31" t="e">
        <f aca="false">IF(#REF!=#REF!,IF(K1032="Stroke",IF(K1033="Stroke",IF((J1033-J1032)&lt;0,1000+J1033-J1032,J1033-J1032),""),""),"")</f>
        <v>#REF!</v>
      </c>
      <c r="M1032" s="31" t="s">
        <v>1</v>
      </c>
      <c r="N1032" s="31" t="s">
        <v>2</v>
      </c>
      <c r="O1032" s="31" t="n">
        <v>0</v>
      </c>
      <c r="P1032" s="1" t="e">
        <f aca="false">IF(#REF!=#REF!,IF(K1032="Stroke",IF(K1033="Stroke",IF(#REF!=#REF!,IF(Q1032=Q1033,IF((J1033-J1032)&lt;0,1000+J1033-J1032-O1032,J1033-J1032-O1032),""),""),""),""),"")</f>
        <v>#REF!</v>
      </c>
      <c r="Q1032" s="31" t="n">
        <v>1</v>
      </c>
      <c r="R1032" s="1" t="e">
        <f aca="false">IF(#REF!&lt;&gt;#REF!,COUNTIFS($K$112:$K$1378,$K$112,#REF!,#REF!),"")</f>
        <v>#REF!</v>
      </c>
      <c r="S1032" s="1" t="e">
        <f aca="false">IF(AND(#REF!&lt;&gt;#REF!,#REF!=#REF!,M1032="positive",M1033="negative"),1,"")</f>
        <v>#REF!</v>
      </c>
      <c r="T1032" s="1" t="e">
        <f aca="false">IF(AND(#REF!=#REF!,K:K="stroke",M:M="positive",S1032&lt;&gt;"1"),1,"")</f>
        <v>#REF!</v>
      </c>
      <c r="U1032" s="1" t="e">
        <f aca="false">IF((AND(R1032&lt;&gt;"",W1032&lt;&gt;1,K:K="stroke",M:M="negative",#REF!=#REF!)),IF(W1032&lt;&gt;0,"",1),"")</f>
        <v>#REF!</v>
      </c>
      <c r="V1032" s="1" t="e">
        <f aca="false">IF(R1032="","",(SUM(S1032:U1032)+W1032))</f>
        <v>#REF!</v>
      </c>
      <c r="W1032" s="1" t="e">
        <f aca="false">IF(#REF!&lt;&gt;#REF!,COUNTIFS($K$112:$K$1378,"up",#REF!,#REF!),"")</f>
        <v>#REF!</v>
      </c>
      <c r="X1032" s="1" t="e">
        <f aca="false">IF(#REF!&lt;&gt;#REF!,COUNTIFS($K$112:$K$1378,"SRS",#REF!,#REF!),"")</f>
        <v>#REF!</v>
      </c>
      <c r="Y1032" s="1" t="e">
        <f aca="false">IF(R1032&lt;&gt;"",IF(R1032=1,"",COUNTIFS($O$112:$O$1378,"&gt;40",#REF!,#REF!)),"")</f>
        <v>#REF!</v>
      </c>
      <c r="Z1032" s="31"/>
      <c r="AA1032" s="31"/>
      <c r="AB1032" s="31"/>
      <c r="AC1032" s="31"/>
    </row>
    <row r="1033" customFormat="false" ht="15.75" hidden="false" customHeight="false" outlineLevel="0" collapsed="false">
      <c r="A1033" s="31" t="n">
        <f aca="false">I1033+(H1033*60)+(G1033*3600)</f>
        <v>52550</v>
      </c>
      <c r="B1033" s="32" t="str">
        <f aca="false">CONCATENATE(D1033,E1033,F1033,G1033,H1033,I1033)</f>
        <v>201826143550</v>
      </c>
      <c r="C1033" s="31" t="str">
        <f aca="false">CONCATENATE(D1033,E1033,F1033)</f>
        <v>201826</v>
      </c>
      <c r="D1033" s="31" t="n">
        <v>2018</v>
      </c>
      <c r="E1033" s="31" t="n">
        <v>2</v>
      </c>
      <c r="F1033" s="31" t="n">
        <v>6</v>
      </c>
      <c r="G1033" s="31" t="n">
        <v>14</v>
      </c>
      <c r="H1033" s="31" t="n">
        <v>35</v>
      </c>
      <c r="I1033" s="31" t="n">
        <v>50</v>
      </c>
      <c r="J1033" s="31" t="n">
        <v>628</v>
      </c>
      <c r="K1033" s="31" t="s">
        <v>4</v>
      </c>
      <c r="L1033" s="31" t="e">
        <f aca="false">IF(#REF!=#REF!,IF(K1033="Stroke",IF(K1034="Stroke",IF((J1034-J1033)&lt;0,1000+J1034-J1033,J1034-J1033),""),""),"")</f>
        <v>#REF!</v>
      </c>
      <c r="M1033" s="31" t="s">
        <v>1</v>
      </c>
      <c r="N1033" s="31" t="s">
        <v>2</v>
      </c>
      <c r="O1033" s="31" t="n">
        <v>0</v>
      </c>
      <c r="P1033" s="1" t="e">
        <f aca="false">IF(#REF!=#REF!,IF(K1033="Stroke",IF(K1034="Stroke",IF(#REF!=#REF!,IF(Q1033=Q1034,IF((J1034-J1033)&lt;0,1000+J1034-J1033-O1033,J1034-J1033-O1033),""),""),""),""),"")</f>
        <v>#REF!</v>
      </c>
      <c r="Q1033" s="31" t="n">
        <v>1</v>
      </c>
      <c r="R1033" s="1" t="e">
        <f aca="false">IF(#REF!&lt;&gt;#REF!,COUNTIFS($K$112:$K$1378,$K$112,#REF!,#REF!),"")</f>
        <v>#REF!</v>
      </c>
      <c r="S1033" s="1" t="e">
        <f aca="false">IF(AND(#REF!&lt;&gt;#REF!,#REF!=#REF!,M1033="positive",M1034="negative"),1,"")</f>
        <v>#REF!</v>
      </c>
      <c r="T1033" s="1" t="e">
        <f aca="false">IF(AND(#REF!=#REF!,K:K="stroke",M:M="positive",S1033&lt;&gt;"1"),1,"")</f>
        <v>#REF!</v>
      </c>
      <c r="U1033" s="1" t="e">
        <f aca="false">IF((AND(R1033&lt;&gt;"",W1033&lt;&gt;1,K:K="stroke",M:M="negative",#REF!=#REF!)),IF(W1033&lt;&gt;0,"",1),"")</f>
        <v>#REF!</v>
      </c>
      <c r="V1033" s="1" t="e">
        <f aca="false">IF(R1033="","",(SUM(S1033:U1033)+W1033))</f>
        <v>#REF!</v>
      </c>
      <c r="W1033" s="1" t="e">
        <f aca="false">IF(#REF!&lt;&gt;#REF!,COUNTIFS($K$112:$K$1378,"up",#REF!,#REF!),"")</f>
        <v>#REF!</v>
      </c>
      <c r="X1033" s="1" t="e">
        <f aca="false">IF(#REF!&lt;&gt;#REF!,COUNTIFS($K$112:$K$1378,"SRS",#REF!,#REF!),"")</f>
        <v>#REF!</v>
      </c>
      <c r="Y1033" s="1" t="e">
        <f aca="false">IF(R1033&lt;&gt;"",IF(R1033=1,"",COUNTIFS($O$112:$O$1378,"&gt;40",#REF!,#REF!)),"")</f>
        <v>#REF!</v>
      </c>
      <c r="Z1033" s="31"/>
      <c r="AA1033" s="31"/>
      <c r="AB1033" s="31"/>
      <c r="AC1033" s="31"/>
    </row>
    <row r="1034" s="5" customFormat="true" ht="15.75" hidden="false" customHeight="false" outlineLevel="0" collapsed="false">
      <c r="A1034" s="31" t="n">
        <f aca="false">I1034+(H1034*60)+(G1034*3600)</f>
        <v>52550</v>
      </c>
      <c r="B1034" s="32" t="str">
        <f aca="false">CONCATENATE(D1034,E1034,F1034,G1034,H1034,I1034)</f>
        <v>201826143550</v>
      </c>
      <c r="C1034" s="31" t="str">
        <f aca="false">CONCATENATE(D1034,E1034,F1034)</f>
        <v>201826</v>
      </c>
      <c r="D1034" s="31" t="n">
        <v>2018</v>
      </c>
      <c r="E1034" s="31" t="n">
        <v>2</v>
      </c>
      <c r="F1034" s="31" t="n">
        <v>6</v>
      </c>
      <c r="G1034" s="31" t="n">
        <v>14</v>
      </c>
      <c r="H1034" s="31" t="n">
        <v>35</v>
      </c>
      <c r="I1034" s="31" t="n">
        <v>50</v>
      </c>
      <c r="J1034" s="31" t="n">
        <v>647</v>
      </c>
      <c r="K1034" s="31" t="s">
        <v>143</v>
      </c>
      <c r="L1034" s="31" t="e">
        <f aca="false">IF(#REF!=#REF!,IF(K1034="Stroke",IF(K1035="Stroke",IF((J1035-J1034)&lt;0,1000+J1035-J1034,J1035-J1034),""),""),"")</f>
        <v>#REF!</v>
      </c>
      <c r="M1034" s="31" t="s">
        <v>1</v>
      </c>
      <c r="N1034" s="31" t="s">
        <v>2</v>
      </c>
      <c r="O1034" s="31" t="n">
        <v>0</v>
      </c>
      <c r="P1034" s="1" t="e">
        <f aca="false">IF(#REF!=#REF!,IF(K1034="Stroke",IF(K1035="Stroke",IF(#REF!=#REF!,IF(Q1034=Q1035,IF((J1035-J1034)&lt;0,1000+J1035-J1034-O1034,J1035-J1034-O1034),""),""),""),""),"")</f>
        <v>#REF!</v>
      </c>
      <c r="Q1034" s="31"/>
      <c r="R1034" s="1" t="e">
        <f aca="false">IF(#REF!&lt;&gt;#REF!,COUNTIFS($K$112:$K$1378,$K$112,#REF!,#REF!),"")</f>
        <v>#REF!</v>
      </c>
      <c r="S1034" s="1" t="e">
        <f aca="false">IF(AND(#REF!&lt;&gt;#REF!,#REF!=#REF!,M1034="positive",M1035="negative"),1,"")</f>
        <v>#REF!</v>
      </c>
      <c r="T1034" s="1" t="e">
        <f aca="false">IF(AND(#REF!=#REF!,K:K="stroke",M:M="positive",S1034&lt;&gt;"1"),1,"")</f>
        <v>#REF!</v>
      </c>
      <c r="U1034" s="1" t="e">
        <f aca="false">IF((AND(R1034&lt;&gt;"",W1034&lt;&gt;1,K:K="stroke",M:M="negative",#REF!=#REF!)),IF(W1034&lt;&gt;0,"",1),"")</f>
        <v>#REF!</v>
      </c>
      <c r="V1034" s="1" t="e">
        <f aca="false">IF(R1034="","",(SUM(S1034:U1034)+W1034))</f>
        <v>#REF!</v>
      </c>
      <c r="W1034" s="1" t="e">
        <f aca="false">IF(#REF!&lt;&gt;#REF!,COUNTIFS($K$112:$K$1378,"up",#REF!,#REF!),"")</f>
        <v>#REF!</v>
      </c>
      <c r="X1034" s="1" t="e">
        <f aca="false">IF(#REF!&lt;&gt;#REF!,COUNTIFS($K$112:$K$1378,"SRS",#REF!,#REF!),"")</f>
        <v>#REF!</v>
      </c>
      <c r="Y1034" s="1" t="e">
        <f aca="false">IF(R1034&lt;&gt;"",IF(R1034=1,"",COUNTIFS($O$112:$O$1378,"&gt;40",#REF!,#REF!)),"")</f>
        <v>#REF!</v>
      </c>
      <c r="Z1034" s="31" t="s">
        <v>144</v>
      </c>
      <c r="AA1034" s="31"/>
      <c r="AB1034" s="31"/>
      <c r="AC1034" s="31"/>
      <c r="AD1034" s="1"/>
      <c r="AE1034" s="1"/>
      <c r="AF1034" s="1"/>
      <c r="AG1034" s="1"/>
      <c r="AH1034" s="1"/>
    </row>
    <row r="1035" s="5" customFormat="true" ht="15.75" hidden="false" customHeight="false" outlineLevel="0" collapsed="false">
      <c r="A1035" s="14" t="n">
        <f aca="false">I1035+(H1035*60)+(G1035*3600)</f>
        <v>53964</v>
      </c>
      <c r="B1035" s="22" t="str">
        <f aca="false">CONCATENATE(D1035,E1035,F1035,G1035,H1035,I1035)</f>
        <v>201826145924</v>
      </c>
      <c r="C1035" s="33" t="str">
        <f aca="false">CONCATENATE(D1035,E1035,F1035)</f>
        <v>201826</v>
      </c>
      <c r="D1035" s="33" t="n">
        <v>2018</v>
      </c>
      <c r="E1035" s="33" t="n">
        <v>2</v>
      </c>
      <c r="F1035" s="33" t="n">
        <v>6</v>
      </c>
      <c r="G1035" s="33" t="n">
        <v>14</v>
      </c>
      <c r="H1035" s="33" t="n">
        <v>59</v>
      </c>
      <c r="I1035" s="33" t="n">
        <v>24</v>
      </c>
      <c r="J1035" s="33" t="n">
        <v>7</v>
      </c>
      <c r="K1035" s="33" t="s">
        <v>11</v>
      </c>
      <c r="L1035" s="33" t="e">
        <f aca="false">IF(#REF!=#REF!,IF(K1035="Stroke",IF(K1036="Stroke",IF((J1036-J1035)&lt;0,1000+J1036-J1035,J1036-J1035),""),""),"")</f>
        <v>#REF!</v>
      </c>
      <c r="M1035" s="33" t="s">
        <v>1</v>
      </c>
      <c r="N1035" s="33" t="s">
        <v>2</v>
      </c>
      <c r="O1035" s="33" t="n">
        <v>348</v>
      </c>
      <c r="P1035" s="34" t="e">
        <f aca="false">IF(#REF!=#REF!,IF(K1035="Stroke",IF(K1036="Stroke",IF(#REF!=#REF!,IF(Q1035=Q1036,IF((J1036-J1035)&lt;0,1000+J1036-J1035-O1035,J1036-J1035-O1035),""),""),""),""),"")</f>
        <v>#REF!</v>
      </c>
      <c r="Q1035" s="33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4" t="s">
        <v>145</v>
      </c>
      <c r="AA1035" s="14"/>
      <c r="AB1035" s="14"/>
      <c r="AC1035" s="14"/>
    </row>
    <row r="1036" s="5" customFormat="true" ht="78.75" hidden="false" customHeight="false" outlineLevel="0" collapsed="false">
      <c r="A1036" s="7" t="s">
        <v>146</v>
      </c>
      <c r="B1036" s="8" t="s">
        <v>147</v>
      </c>
      <c r="C1036" s="35" t="s">
        <v>148</v>
      </c>
      <c r="D1036" s="35" t="s">
        <v>149</v>
      </c>
      <c r="E1036" s="35" t="s">
        <v>150</v>
      </c>
      <c r="F1036" s="35" t="s">
        <v>151</v>
      </c>
      <c r="G1036" s="35" t="s">
        <v>152</v>
      </c>
      <c r="H1036" s="35" t="s">
        <v>153</v>
      </c>
      <c r="I1036" s="35" t="s">
        <v>154</v>
      </c>
      <c r="J1036" s="35" t="s">
        <v>155</v>
      </c>
      <c r="K1036" s="35" t="s">
        <v>156</v>
      </c>
      <c r="L1036" s="35" t="s">
        <v>157</v>
      </c>
      <c r="M1036" s="35" t="s">
        <v>158</v>
      </c>
      <c r="N1036" s="35" t="s">
        <v>159</v>
      </c>
      <c r="O1036" s="35" t="s">
        <v>160</v>
      </c>
      <c r="P1036" s="35" t="s">
        <v>161</v>
      </c>
      <c r="Q1036" s="35" t="s">
        <v>162</v>
      </c>
      <c r="R1036" s="7" t="s">
        <v>163</v>
      </c>
      <c r="S1036" s="7" t="s">
        <v>164</v>
      </c>
      <c r="T1036" s="7" t="s">
        <v>29</v>
      </c>
      <c r="U1036" s="7" t="s">
        <v>1</v>
      </c>
      <c r="V1036" s="7"/>
      <c r="W1036" s="7" t="s">
        <v>165</v>
      </c>
      <c r="X1036" s="7" t="s">
        <v>166</v>
      </c>
      <c r="Y1036" s="7" t="s">
        <v>167</v>
      </c>
      <c r="Z1036" s="1" t="s">
        <v>168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.75" hidden="false" customHeight="false" outlineLevel="0" collapsed="false">
      <c r="L1037" s="11" t="e">
        <f aca="false">IF(#REF!=#REF!,IF(K1037="Stroke",IF(K1038="Stroke",IF((J1038-J1037)&lt;0,1000+J1038-J1037,J1038-J1037),""),""),"")</f>
        <v>#REF!</v>
      </c>
      <c r="P1037" s="1" t="e">
        <f aca="false">IF(#REF!=#REF!,IF(K1037="Stroke",IF(K1038="Stroke",IF(#REF!=#REF!,IF(Q1037=Q1038,IF((J1038-J1037)&lt;0,1000+J1038-J1037-O1037,J1038-J1037-O1037),""),""),""),""),"")</f>
        <v>#REF!</v>
      </c>
      <c r="R1037" s="1" t="e">
        <f aca="false">IF(#REF!&lt;&gt;#REF!,COUNTIFS($K$112:$K$1378,$K$112,#REF!,#REF!),"")</f>
        <v>#REF!</v>
      </c>
      <c r="W1037" s="1" t="e">
        <f aca="false">IF(#REF!&lt;&gt;#REF!,COUNTIFS($K$112:$K$1378,"up",#REF!,#REF!),"")</f>
        <v>#REF!</v>
      </c>
      <c r="X1037" s="1" t="e">
        <f aca="false">IF(#REF!&lt;&gt;#REF!,COUNTIFS($K$112:$K$1378,"SRS",#REF!,#REF!),"")</f>
        <v>#REF!</v>
      </c>
      <c r="Y1037" s="1" t="e">
        <f aca="false">IF(R1037&lt;&gt;"",IF(R1037=1,"",COUNTIFS($O$112:$O$1378,"&gt;40",#REF!,#REF!)),"")</f>
        <v>#REF!</v>
      </c>
    </row>
    <row r="1038" customFormat="false" ht="15.75" hidden="false" customHeight="false" outlineLevel="0" collapsed="false">
      <c r="L1038" s="11" t="e">
        <f aca="false">IF(#REF!=#REF!,IF(K1038="Stroke",IF(K1039="Stroke",IF((J1039-J1038)&lt;0,1000+J1039-J1038,J1039-J1038),""),""),"")</f>
        <v>#REF!</v>
      </c>
      <c r="P1038" s="1" t="e">
        <f aca="false">IF(#REF!=#REF!,IF(K1038="Stroke",IF(K1039="Stroke",IF(#REF!=#REF!,IF(Q1038=Q1039,IF((J1039-J1038)&lt;0,1000+J1039-J1038-O1038,J1039-J1038-O1038),""),""),""),""),"")</f>
        <v>#REF!</v>
      </c>
      <c r="R1038" s="1" t="e">
        <f aca="false">IF(#REF!&lt;&gt;#REF!,COUNTIFS($K$112:$K$1378,$K$112,#REF!,#REF!),"")</f>
        <v>#REF!</v>
      </c>
      <c r="W1038" s="1" t="e">
        <f aca="false">IF(#REF!&lt;&gt;#REF!,COUNTIFS($K$112:$K$1378,"up",#REF!,#REF!),"")</f>
        <v>#REF!</v>
      </c>
      <c r="X1038" s="1" t="e">
        <f aca="false">IF(#REF!&lt;&gt;#REF!,COUNTIFS($K$112:$K$1378,"SRS",#REF!,#REF!),"")</f>
        <v>#REF!</v>
      </c>
      <c r="Y1038" s="1" t="e">
        <f aca="false">IF(R1038&lt;&gt;"",IF(R1038=1,"",COUNTIFS($O$112:$O$1378,"&gt;40",#REF!,#REF!)),"")</f>
        <v>#REF!</v>
      </c>
    </row>
    <row r="1039" customFormat="false" ht="15.75" hidden="false" customHeight="false" outlineLevel="0" collapsed="false">
      <c r="L1039" s="11" t="e">
        <f aca="false">IF(#REF!=#REF!,IF(K1039="Stroke",IF(K1040="Stroke",IF((J1040-J1039)&lt;0,1000+J1040-J1039,J1040-J1039),""),""),"")</f>
        <v>#REF!</v>
      </c>
      <c r="P1039" s="1" t="e">
        <f aca="false">IF(#REF!=#REF!,IF(K1039="Stroke",IF(K1040="Stroke",IF(#REF!=#REF!,IF(Q1039=Q1040,IF((J1040-J1039)&lt;0,1000+J1040-J1039-O1039,J1040-J1039-O1039),""),""),""),""),"")</f>
        <v>#REF!</v>
      </c>
      <c r="R1039" s="1" t="e">
        <f aca="false">IF(#REF!&lt;&gt;#REF!,COUNTIFS($K$112:$K$1378,$K$112,#REF!,#REF!),"")</f>
        <v>#REF!</v>
      </c>
      <c r="W1039" s="1" t="e">
        <f aca="false">IF(#REF!&lt;&gt;#REF!,COUNTIFS($K$112:$K$1378,"up",#REF!,#REF!),"")</f>
        <v>#REF!</v>
      </c>
      <c r="X1039" s="1" t="e">
        <f aca="false">IF(#REF!&lt;&gt;#REF!,COUNTIFS($K$112:$K$1378,"SRS",#REF!,#REF!),"")</f>
        <v>#REF!</v>
      </c>
      <c r="Y1039" s="1" t="e">
        <f aca="false">IF(R1039&lt;&gt;"",IF(R1039=1,"",COUNTIFS($O$112:$O$1378,"&gt;40",#REF!,#REF!)),"")</f>
        <v>#REF!</v>
      </c>
    </row>
    <row r="1040" customFormat="false" ht="15.75" hidden="false" customHeight="false" outlineLevel="0" collapsed="false">
      <c r="L1040" s="11" t="e">
        <f aca="false">IF(#REF!=#REF!,IF(K1040="Stroke",IF(K1041="Stroke",IF((J1041-J1040)&lt;0,1000+J1041-J1040,J1041-J1040),""),""),"")</f>
        <v>#REF!</v>
      </c>
      <c r="P1040" s="1" t="e">
        <f aca="false">IF(#REF!=#REF!,IF(K1040="Stroke",IF(K1041="Stroke",IF(#REF!=#REF!,IF(Q1040=Q1041,IF((J1041-J1040)&lt;0,1000+J1041-J1040-O1040,J1041-J1040-O1040),""),""),""),""),"")</f>
        <v>#REF!</v>
      </c>
      <c r="R1040" s="1" t="e">
        <f aca="false">IF(#REF!&lt;&gt;#REF!,COUNTIFS($K$112:$K$1378,$K$112,#REF!,#REF!),"")</f>
        <v>#REF!</v>
      </c>
      <c r="W1040" s="1" t="e">
        <f aca="false">IF(#REF!&lt;&gt;#REF!,COUNTIFS($K$112:$K$1378,"up",#REF!,#REF!),"")</f>
        <v>#REF!</v>
      </c>
      <c r="X1040" s="1" t="e">
        <f aca="false">IF(#REF!&lt;&gt;#REF!,COUNTIFS($K$112:$K$1378,"SRS",#REF!,#REF!),"")</f>
        <v>#REF!</v>
      </c>
      <c r="Y1040" s="1" t="e">
        <f aca="false">IF(R1040&lt;&gt;"",IF(R1040=1,"",COUNTIFS($O$112:$O$1378,"&gt;40",#REF!,#REF!)),"")</f>
        <v>#REF!</v>
      </c>
    </row>
    <row r="1041" customFormat="false" ht="15.75" hidden="false" customHeight="false" outlineLevel="0" collapsed="false">
      <c r="L1041" s="11" t="e">
        <f aca="false">IF(#REF!=#REF!,IF(K1041="Stroke",IF(K1042="Stroke",IF((J1042-J1041)&lt;0,1000+J1042-J1041,J1042-J1041),""),""),"")</f>
        <v>#REF!</v>
      </c>
      <c r="P1041" s="1" t="e">
        <f aca="false">IF(#REF!=#REF!,IF(K1041="Stroke",IF(K1042="Stroke",IF(#REF!=#REF!,IF(Q1041=Q1042,IF((J1042-J1041)&lt;0,1000+J1042-J1041-O1041,J1042-J1041-O1041),""),""),""),""),"")</f>
        <v>#REF!</v>
      </c>
      <c r="R1041" s="1" t="e">
        <f aca="false">IF(#REF!&lt;&gt;#REF!,COUNTIFS($K$112:$K$1378,$K$112,#REF!,#REF!),"")</f>
        <v>#REF!</v>
      </c>
      <c r="W1041" s="1" t="e">
        <f aca="false">IF(#REF!&lt;&gt;#REF!,COUNTIFS($K$112:$K$1378,"up",#REF!,#REF!),"")</f>
        <v>#REF!</v>
      </c>
      <c r="X1041" s="1" t="e">
        <f aca="false">IF(#REF!&lt;&gt;#REF!,COUNTIFS($K$112:$K$1378,"SRS",#REF!,#REF!),"")</f>
        <v>#REF!</v>
      </c>
      <c r="Y1041" s="1" t="e">
        <f aca="false">IF(R1041&lt;&gt;"",IF(R1041=1,"",COUNTIFS($O$112:$O$1378,"&gt;40",#REF!,#REF!)),"")</f>
        <v>#REF!</v>
      </c>
    </row>
    <row r="1042" customFormat="false" ht="15.75" hidden="false" customHeight="false" outlineLevel="0" collapsed="false">
      <c r="L1042" s="11" t="e">
        <f aca="false">IF(#REF!=#REF!,IF(K1042="Stroke",IF(K1043="Stroke",IF((J1043-J1042)&lt;0,1000+J1043-J1042,J1043-J1042),""),""),"")</f>
        <v>#REF!</v>
      </c>
      <c r="P1042" s="1" t="e">
        <f aca="false">IF(#REF!=#REF!,IF(K1042="Stroke",IF(K1043="Stroke",IF(#REF!=#REF!,IF(Q1042=Q1043,IF((J1043-J1042)&lt;0,1000+J1043-J1042-O1042,J1043-J1042-O1042),""),""),""),""),"")</f>
        <v>#REF!</v>
      </c>
      <c r="R1042" s="1" t="e">
        <f aca="false">IF(#REF!&lt;&gt;#REF!,COUNTIFS($K$112:$K$1378,$K$112,#REF!,#REF!),"")</f>
        <v>#REF!</v>
      </c>
      <c r="W1042" s="1" t="e">
        <f aca="false">IF(#REF!&lt;&gt;#REF!,COUNTIFS($K$112:$K$1378,"up",#REF!,#REF!),"")</f>
        <v>#REF!</v>
      </c>
      <c r="X1042" s="1" t="e">
        <f aca="false">IF(#REF!&lt;&gt;#REF!,COUNTIFS($K$112:$K$1378,"SRS",#REF!,#REF!),"")</f>
        <v>#REF!</v>
      </c>
      <c r="Y1042" s="1" t="e">
        <f aca="false">IF(R1042&lt;&gt;"",IF(R1042=1,"",COUNTIFS($O$112:$O$1378,"&gt;40",#REF!,#REF!)),"")</f>
        <v>#REF!</v>
      </c>
    </row>
    <row r="1043" customFormat="false" ht="15.75" hidden="false" customHeight="false" outlineLevel="0" collapsed="false">
      <c r="L1043" s="11" t="e">
        <f aca="false">IF(#REF!=#REF!,IF(K1043="Stroke",IF(K1044="Stroke",IF((J1044-J1043)&lt;0,1000+J1044-J1043,J1044-J1043),""),""),"")</f>
        <v>#REF!</v>
      </c>
      <c r="P1043" s="1" t="e">
        <f aca="false">IF(#REF!=#REF!,IF(K1043="Stroke",IF(K1044="Stroke",IF(#REF!=#REF!,IF(Q1043=Q1044,IF((J1044-J1043)&lt;0,1000+J1044-J1043-O1043,J1044-J1043-O1043),""),""),""),""),"")</f>
        <v>#REF!</v>
      </c>
      <c r="R1043" s="1" t="e">
        <f aca="false">IF(#REF!&lt;&gt;#REF!,COUNTIFS($K$112:$K$1378,$K$112,#REF!,#REF!),"")</f>
        <v>#REF!</v>
      </c>
      <c r="W1043" s="1" t="e">
        <f aca="false">IF(#REF!&lt;&gt;#REF!,COUNTIFS($K$112:$K$1378,"up",#REF!,#REF!),"")</f>
        <v>#REF!</v>
      </c>
      <c r="X1043" s="1" t="e">
        <f aca="false">IF(#REF!&lt;&gt;#REF!,COUNTIFS($K$112:$K$1378,"SRS",#REF!,#REF!),"")</f>
        <v>#REF!</v>
      </c>
      <c r="Y1043" s="1" t="e">
        <f aca="false">IF(R1043&lt;&gt;"",IF(R1043=1,"",COUNTIFS($O$112:$O$1378,"&gt;40",#REF!,#REF!)),"")</f>
        <v>#REF!</v>
      </c>
    </row>
    <row r="1044" customFormat="false" ht="15.75" hidden="false" customHeight="false" outlineLevel="0" collapsed="false">
      <c r="L1044" s="11" t="e">
        <f aca="false">IF(#REF!=#REF!,IF(K1044="Stroke",IF(K1045="Stroke",IF((J1045-J1044)&lt;0,1000+J1045-J1044,J1045-J1044),""),""),"")</f>
        <v>#REF!</v>
      </c>
      <c r="P1044" s="1" t="e">
        <f aca="false">IF(#REF!=#REF!,IF(K1044="Stroke",IF(K1045="Stroke",IF(#REF!=#REF!,IF(Q1044=Q1045,IF((J1045-J1044)&lt;0,1000+J1045-J1044-O1044,J1045-J1044-O1044),""),""),""),""),"")</f>
        <v>#REF!</v>
      </c>
      <c r="R1044" s="1" t="e">
        <f aca="false">IF(#REF!&lt;&gt;#REF!,COUNTIFS($K$112:$K$1378,$K$112,#REF!,#REF!),"")</f>
        <v>#REF!</v>
      </c>
      <c r="W1044" s="1" t="e">
        <f aca="false">IF(#REF!&lt;&gt;#REF!,COUNTIFS($K$112:$K$1378,"up",#REF!,#REF!),"")</f>
        <v>#REF!</v>
      </c>
      <c r="X1044" s="1" t="e">
        <f aca="false">IF(#REF!&lt;&gt;#REF!,COUNTIFS($K$112:$K$1378,"SRS",#REF!,#REF!),"")</f>
        <v>#REF!</v>
      </c>
      <c r="Y1044" s="1" t="e">
        <f aca="false">IF(R1044&lt;&gt;"",IF(R1044=1,"",COUNTIFS($O$112:$O$1378,"&gt;40",#REF!,#REF!)),"")</f>
        <v>#REF!</v>
      </c>
    </row>
    <row r="1045" customFormat="false" ht="15.75" hidden="false" customHeight="false" outlineLevel="0" collapsed="false">
      <c r="L1045" s="11" t="e">
        <f aca="false">IF(#REF!=#REF!,IF(K1045="Stroke",IF(K1046="Stroke",IF((J1046-J1045)&lt;0,1000+J1046-J1045,J1046-J1045),""),""),"")</f>
        <v>#REF!</v>
      </c>
      <c r="P1045" s="1" t="e">
        <f aca="false">IF(#REF!=#REF!,IF(K1045="Stroke",IF(K1046="Stroke",IF(#REF!=#REF!,IF(Q1045=Q1046,IF((J1046-J1045)&lt;0,1000+J1046-J1045-O1045,J1046-J1045-O1045),""),""),""),""),"")</f>
        <v>#REF!</v>
      </c>
      <c r="R1045" s="1" t="e">
        <f aca="false">IF(#REF!&lt;&gt;#REF!,COUNTIFS($K$112:$K$1378,$K$112,#REF!,#REF!),"")</f>
        <v>#REF!</v>
      </c>
      <c r="W1045" s="1" t="e">
        <f aca="false">IF(#REF!&lt;&gt;#REF!,COUNTIFS($K$112:$K$1378,"up",#REF!,#REF!),"")</f>
        <v>#REF!</v>
      </c>
      <c r="X1045" s="1" t="e">
        <f aca="false">IF(#REF!&lt;&gt;#REF!,COUNTIFS($K$112:$K$1378,"SRS",#REF!,#REF!),"")</f>
        <v>#REF!</v>
      </c>
      <c r="Y1045" s="1" t="e">
        <f aca="false">IF(R1045&lt;&gt;"",IF(R1045=1,"",COUNTIFS($O$112:$O$1378,"&gt;40",#REF!,#REF!)),"")</f>
        <v>#REF!</v>
      </c>
    </row>
    <row r="1046" customFormat="false" ht="15.75" hidden="false" customHeight="false" outlineLevel="0" collapsed="false">
      <c r="L1046" s="11" t="e">
        <f aca="false">IF(#REF!=#REF!,IF(K1046="Stroke",IF(K1047="Stroke",IF((J1047-J1046)&lt;0,1000+J1047-J1046,J1047-J1046),""),""),"")</f>
        <v>#REF!</v>
      </c>
      <c r="P1046" s="1" t="e">
        <f aca="false">IF(#REF!=#REF!,IF(K1046="Stroke",IF(K1047="Stroke",IF(#REF!=#REF!,IF(Q1046=Q1047,IF((J1047-J1046)&lt;0,1000+J1047-J1046-O1046,J1047-J1046-O1046),""),""),""),""),"")</f>
        <v>#REF!</v>
      </c>
      <c r="R1046" s="1" t="e">
        <f aca="false">IF(#REF!&lt;&gt;#REF!,COUNTIFS($K$112:$K$1378,$K$112,#REF!,#REF!),"")</f>
        <v>#REF!</v>
      </c>
      <c r="W1046" s="1" t="e">
        <f aca="false">IF(#REF!&lt;&gt;#REF!,COUNTIFS($K$112:$K$1378,"up",#REF!,#REF!),"")</f>
        <v>#REF!</v>
      </c>
      <c r="X1046" s="1" t="e">
        <f aca="false">IF(#REF!&lt;&gt;#REF!,COUNTIFS($K$112:$K$1378,"SRS",#REF!,#REF!),"")</f>
        <v>#REF!</v>
      </c>
      <c r="Y1046" s="1" t="e">
        <f aca="false">IF(R1046&lt;&gt;"",IF(R1046=1,"",COUNTIFS($O$112:$O$1378,"&gt;40",#REF!,#REF!)),"")</f>
        <v>#REF!</v>
      </c>
    </row>
    <row r="1047" customFormat="false" ht="15.75" hidden="false" customHeight="false" outlineLevel="0" collapsed="false">
      <c r="L1047" s="11" t="e">
        <f aca="false">IF(#REF!=#REF!,IF(K1047="Stroke",IF(K1048="Stroke",IF((J1048-J1047)&lt;0,1000+J1048-J1047,J1048-J1047),""),""),"")</f>
        <v>#REF!</v>
      </c>
      <c r="P1047" s="1" t="e">
        <f aca="false">IF(#REF!=#REF!,IF(K1047="Stroke",IF(K1048="Stroke",IF(#REF!=#REF!,IF(Q1047=Q1048,IF((J1048-J1047)&lt;0,1000+J1048-J1047-O1047,J1048-J1047-O1047),""),""),""),""),"")</f>
        <v>#REF!</v>
      </c>
      <c r="R1047" s="1" t="e">
        <f aca="false">IF(#REF!&lt;&gt;#REF!,COUNTIFS($K$112:$K$1378,$K$112,#REF!,#REF!),"")</f>
        <v>#REF!</v>
      </c>
      <c r="W1047" s="1" t="e">
        <f aca="false">IF(#REF!&lt;&gt;#REF!,COUNTIFS($K$112:$K$1378,"up",#REF!,#REF!),"")</f>
        <v>#REF!</v>
      </c>
      <c r="X1047" s="1" t="e">
        <f aca="false">IF(#REF!&lt;&gt;#REF!,COUNTIFS($K$112:$K$1378,"SRS",#REF!,#REF!),"")</f>
        <v>#REF!</v>
      </c>
      <c r="Y1047" s="1" t="e">
        <f aca="false">IF(R1047&lt;&gt;"",IF(R1047=1,"",COUNTIFS($O$112:$O$1378,"&gt;40",#REF!,#REF!)),"")</f>
        <v>#REF!</v>
      </c>
    </row>
    <row r="1048" customFormat="false" ht="15.75" hidden="false" customHeight="false" outlineLevel="0" collapsed="false">
      <c r="L1048" s="11" t="e">
        <f aca="false">IF(#REF!=#REF!,IF(K1048="Stroke",IF(K1049="Stroke",IF((J1049-J1048)&lt;0,1000+J1049-J1048,J1049-J1048),""),""),"")</f>
        <v>#REF!</v>
      </c>
      <c r="P1048" s="1" t="e">
        <f aca="false">IF(#REF!=#REF!,IF(K1048="Stroke",IF(K1049="Stroke",IF(#REF!=#REF!,IF(Q1048=Q1049,IF((J1049-J1048)&lt;0,1000+J1049-J1048-O1048,J1049-J1048-O1048),""),""),""),""),"")</f>
        <v>#REF!</v>
      </c>
      <c r="R1048" s="1" t="e">
        <f aca="false">IF(#REF!&lt;&gt;#REF!,COUNTIFS($K$112:$K$1378,$K$112,#REF!,#REF!),"")</f>
        <v>#REF!</v>
      </c>
      <c r="W1048" s="1" t="e">
        <f aca="false">IF(#REF!&lt;&gt;#REF!,COUNTIFS($K$112:$K$1378,"up",#REF!,#REF!),"")</f>
        <v>#REF!</v>
      </c>
      <c r="X1048" s="1" t="e">
        <f aca="false">IF(#REF!&lt;&gt;#REF!,COUNTIFS($K$112:$K$1378,"SRS",#REF!,#REF!),"")</f>
        <v>#REF!</v>
      </c>
      <c r="Y1048" s="1" t="e">
        <f aca="false">IF(R1048&lt;&gt;"",IF(R1048=1,"",COUNTIFS($O$112:$O$1378,"&gt;40",#REF!,#REF!)),"")</f>
        <v>#REF!</v>
      </c>
    </row>
    <row r="1049" customFormat="false" ht="15.75" hidden="false" customHeight="false" outlineLevel="0" collapsed="false">
      <c r="L1049" s="11" t="e">
        <f aca="false">IF(#REF!=#REF!,IF(K1049="Stroke",IF(K1050="Stroke",IF((J1050-J1049)&lt;0,1000+J1050-J1049,J1050-J1049),""),""),"")</f>
        <v>#REF!</v>
      </c>
      <c r="P1049" s="1" t="e">
        <f aca="false">IF(#REF!=#REF!,IF(K1049="Stroke",IF(K1050="Stroke",IF(#REF!=#REF!,IF(Q1049=Q1050,IF((J1050-J1049)&lt;0,1000+J1050-J1049-O1049,J1050-J1049-O1049),""),""),""),""),"")</f>
        <v>#REF!</v>
      </c>
      <c r="R1049" s="1" t="e">
        <f aca="false">IF(#REF!&lt;&gt;#REF!,COUNTIFS($K$112:$K$1378,$K$112,#REF!,#REF!),"")</f>
        <v>#REF!</v>
      </c>
      <c r="W1049" s="1" t="e">
        <f aca="false">IF(#REF!&lt;&gt;#REF!,COUNTIFS($K$112:$K$1378,"up",#REF!,#REF!),"")</f>
        <v>#REF!</v>
      </c>
      <c r="X1049" s="1" t="e">
        <f aca="false">IF(#REF!&lt;&gt;#REF!,COUNTIFS($K$112:$K$1378,"SRS",#REF!,#REF!),"")</f>
        <v>#REF!</v>
      </c>
      <c r="Y1049" s="1" t="e">
        <f aca="false">IF(R1049&lt;&gt;"",IF(R1049=1,"",COUNTIFS($O$112:$O$1378,"&gt;40",#REF!,#REF!)),"")</f>
        <v>#REF!</v>
      </c>
    </row>
    <row r="1050" customFormat="false" ht="15.75" hidden="false" customHeight="false" outlineLevel="0" collapsed="false">
      <c r="L1050" s="11" t="e">
        <f aca="false">IF(#REF!=#REF!,IF(K1050="Stroke",IF(K1051="Stroke",IF((J1051-J1050)&lt;0,1000+J1051-J1050,J1051-J1050),""),""),"")</f>
        <v>#REF!</v>
      </c>
      <c r="P1050" s="1" t="e">
        <f aca="false">IF(#REF!=#REF!,IF(K1050="Stroke",IF(K1051="Stroke",IF(#REF!=#REF!,IF(Q1050=Q1051,IF((J1051-J1050)&lt;0,1000+J1051-J1050-O1050,J1051-J1050-O1050),""),""),""),""),"")</f>
        <v>#REF!</v>
      </c>
      <c r="R1050" s="1" t="e">
        <f aca="false">IF(#REF!&lt;&gt;#REF!,COUNTIFS($K$112:$K$1378,$K$112,#REF!,#REF!),"")</f>
        <v>#REF!</v>
      </c>
      <c r="W1050" s="1" t="e">
        <f aca="false">IF(#REF!&lt;&gt;#REF!,COUNTIFS($K$112:$K$1378,"up",#REF!,#REF!),"")</f>
        <v>#REF!</v>
      </c>
      <c r="X1050" s="1" t="e">
        <f aca="false">IF(#REF!&lt;&gt;#REF!,COUNTIFS($K$112:$K$1378,"SRS",#REF!,#REF!),"")</f>
        <v>#REF!</v>
      </c>
      <c r="Y1050" s="1" t="e">
        <f aca="false">IF(R1050&lt;&gt;"",IF(R1050=1,"",COUNTIFS($O$112:$O$1378,"&gt;40",#REF!,#REF!)),"")</f>
        <v>#REF!</v>
      </c>
    </row>
    <row r="1051" customFormat="false" ht="15.75" hidden="false" customHeight="false" outlineLevel="0" collapsed="false">
      <c r="L1051" s="11" t="e">
        <f aca="false">IF(#REF!=#REF!,IF(K1051="Stroke",IF(K1052="Stroke",IF((J1052-J1051)&lt;0,1000+J1052-J1051,J1052-J1051),""),""),"")</f>
        <v>#REF!</v>
      </c>
      <c r="P1051" s="1" t="e">
        <f aca="false">IF(#REF!=#REF!,IF(K1051="Stroke",IF(K1052="Stroke",IF(#REF!=#REF!,IF(Q1051=Q1052,IF((J1052-J1051)&lt;0,1000+J1052-J1051-O1051,J1052-J1051-O1051),""),""),""),""),"")</f>
        <v>#REF!</v>
      </c>
      <c r="R1051" s="1" t="e">
        <f aca="false">IF(#REF!&lt;&gt;#REF!,COUNTIFS($K$112:$K$1378,$K$112,#REF!,#REF!),"")</f>
        <v>#REF!</v>
      </c>
      <c r="W1051" s="1" t="e">
        <f aca="false">IF(#REF!&lt;&gt;#REF!,COUNTIFS($K$112:$K$1378,"up",#REF!,#REF!),"")</f>
        <v>#REF!</v>
      </c>
      <c r="X1051" s="1" t="e">
        <f aca="false">IF(#REF!&lt;&gt;#REF!,COUNTIFS($K$112:$K$1378,"SRS",#REF!,#REF!),"")</f>
        <v>#REF!</v>
      </c>
      <c r="Y1051" s="1" t="e">
        <f aca="false">IF(R1051&lt;&gt;"",IF(R1051=1,"",COUNTIFS($O$112:$O$1378,"&gt;40",#REF!,#REF!)),"")</f>
        <v>#REF!</v>
      </c>
    </row>
    <row r="1052" customFormat="false" ht="15.75" hidden="false" customHeight="false" outlineLevel="0" collapsed="false">
      <c r="L1052" s="11" t="e">
        <f aca="false">IF(#REF!=#REF!,IF(K1052="Stroke",IF(K1053="Stroke",IF((J1053-J1052)&lt;0,1000+J1053-J1052,J1053-J1052),""),""),"")</f>
        <v>#REF!</v>
      </c>
      <c r="P1052" s="1" t="e">
        <f aca="false">IF(#REF!=#REF!,IF(K1052="Stroke",IF(K1053="Stroke",IF(#REF!=#REF!,IF(Q1052=Q1053,IF((J1053-J1052)&lt;0,1000+J1053-J1052-O1052,J1053-J1052-O1052),""),""),""),""),"")</f>
        <v>#REF!</v>
      </c>
      <c r="R1052" s="1" t="e">
        <f aca="false">IF(#REF!&lt;&gt;#REF!,COUNTIFS($K$112:$K$1378,$K$112,#REF!,#REF!),"")</f>
        <v>#REF!</v>
      </c>
      <c r="W1052" s="1" t="e">
        <f aca="false">IF(#REF!&lt;&gt;#REF!,COUNTIFS($K$112:$K$1378,"up",#REF!,#REF!),"")</f>
        <v>#REF!</v>
      </c>
      <c r="X1052" s="1" t="e">
        <f aca="false">IF(#REF!&lt;&gt;#REF!,COUNTIFS($K$112:$K$1378,"SRS",#REF!,#REF!),"")</f>
        <v>#REF!</v>
      </c>
      <c r="Y1052" s="1" t="e">
        <f aca="false">IF(R1052&lt;&gt;"",IF(R1052=1,"",COUNTIFS($O$112:$O$1378,"&gt;40",#REF!,#REF!)),"")</f>
        <v>#REF!</v>
      </c>
    </row>
    <row r="1053" customFormat="false" ht="15.75" hidden="false" customHeight="false" outlineLevel="0" collapsed="false">
      <c r="L1053" s="11" t="e">
        <f aca="false">IF(#REF!=#REF!,IF(K1053="Stroke",IF(K1054="Stroke",IF((J1054-J1053)&lt;0,1000+J1054-J1053,J1054-J1053),""),""),"")</f>
        <v>#REF!</v>
      </c>
      <c r="P1053" s="1" t="e">
        <f aca="false">IF(#REF!=#REF!,IF(K1053="Stroke",IF(K1054="Stroke",IF(#REF!=#REF!,IF(Q1053=Q1054,IF((J1054-J1053)&lt;0,1000+J1054-J1053-O1053,J1054-J1053-O1053),""),""),""),""),"")</f>
        <v>#REF!</v>
      </c>
      <c r="R1053" s="1" t="e">
        <f aca="false">IF(#REF!&lt;&gt;#REF!,COUNTIFS($K$112:$K$1378,$K$112,#REF!,#REF!),"")</f>
        <v>#REF!</v>
      </c>
      <c r="W1053" s="1" t="e">
        <f aca="false">IF(#REF!&lt;&gt;#REF!,COUNTIFS($K$112:$K$1378,"up",#REF!,#REF!),"")</f>
        <v>#REF!</v>
      </c>
      <c r="X1053" s="1" t="e">
        <f aca="false">IF(#REF!&lt;&gt;#REF!,COUNTIFS($K$112:$K$1378,"SRS",#REF!,#REF!),"")</f>
        <v>#REF!</v>
      </c>
    </row>
    <row r="1054" customFormat="false" ht="15.75" hidden="false" customHeight="false" outlineLevel="0" collapsed="false">
      <c r="L1054" s="11" t="e">
        <f aca="false">IF(#REF!=#REF!,IF(K1054="Stroke",IF(K1055="Stroke",IF((J1055-J1054)&lt;0,1000+J1055-J1054,J1055-J1054),""),""),"")</f>
        <v>#REF!</v>
      </c>
      <c r="P1054" s="1" t="e">
        <f aca="false">IF(#REF!=#REF!,IF(K1054="Stroke",IF(K1055="Stroke",IF(#REF!=#REF!,IF(Q1054=Q1055,IF((J1055-J1054)&lt;0,1000+J1055-J1054-O1054,J1055-J1054-O1054),""),""),""),""),"")</f>
        <v>#REF!</v>
      </c>
      <c r="R1054" s="1" t="e">
        <f aca="false">IF(#REF!&lt;&gt;#REF!,COUNTIFS($K$112:$K$1378,$K$112,#REF!,#REF!),"")</f>
        <v>#REF!</v>
      </c>
      <c r="W1054" s="1" t="e">
        <f aca="false">IF(#REF!&lt;&gt;#REF!,COUNTIFS($K$112:$K$1378,"up",#REF!,#REF!),"")</f>
        <v>#REF!</v>
      </c>
      <c r="X1054" s="1" t="e">
        <f aca="false">IF(#REF!&lt;&gt;#REF!,COUNTIFS($K$112:$K$1378,"SRS",#REF!,#REF!),"")</f>
        <v>#REF!</v>
      </c>
    </row>
    <row r="1055" customFormat="false" ht="15.75" hidden="false" customHeight="false" outlineLevel="0" collapsed="false">
      <c r="L1055" s="11" t="e">
        <f aca="false">IF(#REF!=#REF!,IF(K1055="Stroke",IF(K1056="Stroke",IF((J1056-J1055)&lt;0,1000+J1056-J1055,J1056-J1055),""),""),"")</f>
        <v>#REF!</v>
      </c>
      <c r="P1055" s="1" t="e">
        <f aca="false">IF(#REF!=#REF!,IF(K1055="Stroke",IF(K1056="Stroke",IF(#REF!=#REF!,IF(Q1055=Q1056,IF((J1056-J1055)&lt;0,1000+J1056-J1055-O1055,J1056-J1055-O1055),""),""),""),""),"")</f>
        <v>#REF!</v>
      </c>
      <c r="R1055" s="1" t="e">
        <f aca="false">IF(#REF!&lt;&gt;#REF!,COUNTIFS($K$112:$K$1378,$K$112,#REF!,#REF!),"")</f>
        <v>#REF!</v>
      </c>
      <c r="W1055" s="1" t="e">
        <f aca="false">IF(#REF!&lt;&gt;#REF!,COUNTIFS($K$112:$K$1378,"up",#REF!,#REF!),"")</f>
        <v>#REF!</v>
      </c>
      <c r="X1055" s="1" t="e">
        <f aca="false">IF(#REF!&lt;&gt;#REF!,COUNTIFS($K$112:$K$1378,"SRS",#REF!,#REF!),"")</f>
        <v>#REF!</v>
      </c>
    </row>
    <row r="1056" customFormat="false" ht="15.75" hidden="false" customHeight="false" outlineLevel="0" collapsed="false">
      <c r="L1056" s="11" t="e">
        <f aca="false">IF(#REF!=#REF!,IF(K1056="Stroke",IF(K1057="Stroke",IF((J1057-J1056)&lt;0,1000+J1057-J1056,J1057-J1056),""),""),"")</f>
        <v>#REF!</v>
      </c>
      <c r="P1056" s="1" t="e">
        <f aca="false">IF(#REF!=#REF!,IF(K1056="Stroke",IF(K1057="Stroke",IF(#REF!=#REF!,IF(Q1056=Q1057,IF((J1057-J1056)&lt;0,1000+J1057-J1056-O1056,J1057-J1056-O1056),""),""),""),""),"")</f>
        <v>#REF!</v>
      </c>
      <c r="R1056" s="1" t="e">
        <f aca="false">IF(#REF!&lt;&gt;#REF!,COUNTIFS($K$112:$K$1378,$K$112,#REF!,#REF!),"")</f>
        <v>#REF!</v>
      </c>
      <c r="W1056" s="1" t="e">
        <f aca="false">IF(#REF!&lt;&gt;#REF!,COUNTIFS($K$112:$K$1378,"up",#REF!,#REF!),"")</f>
        <v>#REF!</v>
      </c>
      <c r="X1056" s="1" t="e">
        <f aca="false">IF(#REF!&lt;&gt;#REF!,COUNTIFS($K$112:$K$1378,"SRS",#REF!,#REF!),"")</f>
        <v>#REF!</v>
      </c>
    </row>
    <row r="1057" s="1" customFormat="true" ht="15.75" hidden="false" customHeight="false" outlineLevel="0" collapsed="false">
      <c r="L1057" s="11" t="e">
        <f aca="false">IF(#REF!=#REF!,IF(K1057="Stroke",IF(K1058="Stroke",IF((J1058-J1057)&lt;0,1000+J1058-J1057,J1058-J1057),""),""),"")</f>
        <v>#REF!</v>
      </c>
      <c r="P1057" s="1" t="e">
        <f aca="false">IF(#REF!=#REF!,IF(K1057="Stroke",IF(K1058="Stroke",IF(#REF!=#REF!,IF(Q1057=Q1058,IF((J1058-J1057)&lt;0,1000+J1058-J1057-O1057,J1058-J1057-O1057),""),""),""),""),"")</f>
        <v>#REF!</v>
      </c>
      <c r="R1057" s="1" t="e">
        <f aca="false">IF(#REF!&lt;&gt;#REF!,COUNTIFS($K$112:$K$1378,$K$112,#REF!,#REF!),"")</f>
        <v>#REF!</v>
      </c>
      <c r="W1057" s="1" t="e">
        <f aca="false">IF(#REF!&lt;&gt;#REF!,COUNTIFS($K$112:$K$1378,"up",#REF!,#REF!),"")</f>
        <v>#REF!</v>
      </c>
      <c r="X1057" s="1" t="e">
        <f aca="false">IF(#REF!&lt;&gt;#REF!,COUNTIFS($K$112:$K$1378,"SRS",#REF!,#REF!),"")</f>
        <v>#REF!</v>
      </c>
    </row>
    <row r="1058" s="1" customFormat="true" ht="15.75" hidden="false" customHeight="false" outlineLevel="0" collapsed="false">
      <c r="L1058" s="11" t="e">
        <f aca="false">IF(#REF!=#REF!,IF(K1058="Stroke",IF(K1059="Stroke",IF((J1059-J1058)&lt;0,1000+J1059-J1058,J1059-J1058),""),""),"")</f>
        <v>#REF!</v>
      </c>
      <c r="P1058" s="1" t="e">
        <f aca="false">IF(#REF!=#REF!,IF(K1058="Stroke",IF(K1059="Stroke",IF(#REF!=#REF!,IF(Q1058=Q1059,IF((J1059-J1058)&lt;0,1000+J1059-J1058-O1058,J1059-J1058-O1058),""),""),""),""),"")</f>
        <v>#REF!</v>
      </c>
      <c r="R1058" s="1" t="e">
        <f aca="false">IF(#REF!&lt;&gt;#REF!,COUNTIFS($K$112:$K$1378,$K$112,#REF!,#REF!),"")</f>
        <v>#REF!</v>
      </c>
      <c r="W1058" s="1" t="e">
        <f aca="false">IF(#REF!&lt;&gt;#REF!,COUNTIFS($K$112:$K$1378,"up",#REF!,#REF!),"")</f>
        <v>#REF!</v>
      </c>
      <c r="X1058" s="1" t="e">
        <f aca="false">IF(#REF!&lt;&gt;#REF!,COUNTIFS($K$112:$K$1378,"SRS",#REF!,#REF!),"")</f>
        <v>#REF!</v>
      </c>
    </row>
    <row r="1059" s="1" customFormat="true" ht="15.75" hidden="false" customHeight="false" outlineLevel="0" collapsed="false">
      <c r="L1059" s="11" t="e">
        <f aca="false">IF(#REF!=#REF!,IF(K1059="Stroke",IF(K1060="Stroke",IF((J1060-J1059)&lt;0,1000+J1060-J1059,J1060-J1059),""),""),"")</f>
        <v>#REF!</v>
      </c>
      <c r="P1059" s="1" t="e">
        <f aca="false">IF(#REF!=#REF!,IF(K1059="Stroke",IF(K1060="Stroke",IF(#REF!=#REF!,IF(Q1059=Q1060,IF((J1060-J1059)&lt;0,1000+J1060-J1059-O1059,J1060-J1059-O1059),""),""),""),""),"")</f>
        <v>#REF!</v>
      </c>
      <c r="R1059" s="1" t="e">
        <f aca="false">IF(#REF!&lt;&gt;#REF!,COUNTIFS($K$112:$K$1378,$K$112,#REF!,#REF!),"")</f>
        <v>#REF!</v>
      </c>
      <c r="W1059" s="1" t="e">
        <f aca="false">IF(#REF!&lt;&gt;#REF!,COUNTIFS($K$112:$K$1378,"up",#REF!,#REF!),"")</f>
        <v>#REF!</v>
      </c>
      <c r="X1059" s="1" t="e">
        <f aca="false">IF(#REF!&lt;&gt;#REF!,COUNTIFS($K$112:$K$1378,"SRS",#REF!,#REF!),"")</f>
        <v>#REF!</v>
      </c>
    </row>
    <row r="1060" s="1" customFormat="true" ht="15.75" hidden="false" customHeight="false" outlineLevel="0" collapsed="false">
      <c r="L1060" s="11" t="e">
        <f aca="false">IF(#REF!=#REF!,IF(K1060="Stroke",IF(K1061="Stroke",IF((J1061-J1060)&lt;0,1000+J1061-J1060,J1061-J1060),""),""),"")</f>
        <v>#REF!</v>
      </c>
      <c r="P1060" s="1" t="e">
        <f aca="false">IF(#REF!=#REF!,IF(K1060="Stroke",IF(K1061="Stroke",IF(#REF!=#REF!,IF(Q1060=Q1061,IF((J1061-J1060)&lt;0,1000+J1061-J1060-O1060,J1061-J1060-O1060),""),""),""),""),"")</f>
        <v>#REF!</v>
      </c>
      <c r="R1060" s="1" t="e">
        <f aca="false">IF(#REF!&lt;&gt;#REF!,COUNTIFS($K$112:$K$1378,$K$112,#REF!,#REF!),"")</f>
        <v>#REF!</v>
      </c>
      <c r="W1060" s="1" t="e">
        <f aca="false">IF(#REF!&lt;&gt;#REF!,COUNTIFS($K$112:$K$1378,"up",#REF!,#REF!),"")</f>
        <v>#REF!</v>
      </c>
      <c r="X1060" s="1" t="e">
        <f aca="false">IF(#REF!&lt;&gt;#REF!,COUNTIFS($K$112:$K$1378,"SRS",#REF!,#REF!),"")</f>
        <v>#REF!</v>
      </c>
    </row>
    <row r="1061" s="1" customFormat="true" ht="15.75" hidden="false" customHeight="false" outlineLevel="0" collapsed="false">
      <c r="P1061" s="1" t="e">
        <f aca="false">IF(#REF!=#REF!,IF(K1061="Stroke",IF(K1062="Stroke",IF(#REF!=#REF!,IF(Q1061=Q1062,IF((J1062-J1061)&lt;0,1000+J1062-J1061-O1061,J1062-J1061-O1061),""),""),""),""),"")</f>
        <v>#REF!</v>
      </c>
      <c r="R1061" s="1" t="e">
        <f aca="false">IF(#REF!&lt;&gt;#REF!,COUNTIFS($K$112:$K$1378,$K$112,#REF!,#REF!),"")</f>
        <v>#REF!</v>
      </c>
      <c r="W1061" s="1" t="e">
        <f aca="false">IF(#REF!&lt;&gt;#REF!,COUNTIFS($K$112:$K$1378,"up",#REF!,#REF!),"")</f>
        <v>#REF!</v>
      </c>
      <c r="X1061" s="1" t="e">
        <f aca="false">IF(#REF!&lt;&gt;#REF!,COUNTIFS($K$112:$K$1378,"SRS",#REF!,#REF!),"")</f>
        <v>#REF!</v>
      </c>
    </row>
    <row r="1062" s="1" customFormat="true" ht="15.75" hidden="false" customHeight="false" outlineLevel="0" collapsed="false">
      <c r="P1062" s="1" t="e">
        <f aca="false">IF(#REF!=#REF!,IF(K1062="Stroke",IF(K1063="Stroke",IF(#REF!=#REF!,IF(Q1062=Q1063,IF((J1063-J1062)&lt;0,1000+J1063-J1062-O1062,J1063-J1062-O1062),""),""),""),""),"")</f>
        <v>#REF!</v>
      </c>
      <c r="R1062" s="1" t="e">
        <f aca="false">IF(#REF!&lt;&gt;#REF!,COUNTIFS($K$112:$K$1378,$K$112,#REF!,#REF!),"")</f>
        <v>#REF!</v>
      </c>
      <c r="W1062" s="1" t="e">
        <f aca="false">IF(#REF!&lt;&gt;#REF!,COUNTIFS($K$112:$K$1378,"up",#REF!,#REF!),"")</f>
        <v>#REF!</v>
      </c>
      <c r="X1062" s="1" t="e">
        <f aca="false">IF(#REF!&lt;&gt;#REF!,COUNTIFS($K$112:$K$1378,"SRS",#REF!,#REF!),"")</f>
        <v>#REF!</v>
      </c>
    </row>
    <row r="1063" s="1" customFormat="true" ht="15.75" hidden="false" customHeight="false" outlineLevel="0" collapsed="false">
      <c r="P1063" s="1" t="e">
        <f aca="false">IF(#REF!=#REF!,IF(K1063="Stroke",IF(K1064="Stroke",IF(#REF!=#REF!,IF(Q1063=Q1064,IF((J1064-J1063)&lt;0,1000+J1064-J1063-O1063,J1064-J1063-O1063),""),""),""),""),"")</f>
        <v>#REF!</v>
      </c>
      <c r="R1063" s="1" t="e">
        <f aca="false">IF(#REF!&lt;&gt;#REF!,COUNTIFS($K$112:$K$1378,$K$112,#REF!,#REF!),"")</f>
        <v>#REF!</v>
      </c>
      <c r="W1063" s="1" t="e">
        <f aca="false">IF(#REF!&lt;&gt;#REF!,COUNTIFS($K$112:$K$1378,"up",#REF!,#REF!),"")</f>
        <v>#REF!</v>
      </c>
      <c r="X1063" s="1" t="e">
        <f aca="false">IF(#REF!&lt;&gt;#REF!,COUNTIFS($K$112:$K$1378,"SRS",#REF!,#REF!),"")</f>
        <v>#REF!</v>
      </c>
    </row>
    <row r="1064" s="1" customFormat="true" ht="15.75" hidden="false" customHeight="false" outlineLevel="0" collapsed="false">
      <c r="P1064" s="1" t="e">
        <f aca="false">IF(#REF!=#REF!,IF(K1064="Stroke",IF(K1065="Stroke",IF(#REF!=#REF!,IF(Q1064=Q1065,IF((J1065-J1064)&lt;0,1000+J1065-J1064-O1064,J1065-J1064-O1064),""),""),""),""),"")</f>
        <v>#REF!</v>
      </c>
      <c r="R1064" s="1" t="e">
        <f aca="false">IF(#REF!&lt;&gt;#REF!,COUNTIFS($K$112:$K$1378,$K$112,#REF!,#REF!),"")</f>
        <v>#REF!</v>
      </c>
      <c r="W1064" s="1" t="e">
        <f aca="false">IF(#REF!&lt;&gt;#REF!,COUNTIFS($K$112:$K$1378,"up",#REF!,#REF!),"")</f>
        <v>#REF!</v>
      </c>
      <c r="X1064" s="1" t="e">
        <f aca="false">IF(#REF!&lt;&gt;#REF!,COUNTIFS($K$112:$K$1378,"SRS",#REF!,#REF!),"")</f>
        <v>#REF!</v>
      </c>
    </row>
    <row r="1065" s="1" customFormat="true" ht="15.75" hidden="false" customHeight="false" outlineLevel="0" collapsed="false">
      <c r="P1065" s="1" t="e">
        <f aca="false">IF(#REF!=#REF!,IF(K1065="Stroke",IF(K1066="Stroke",IF(#REF!=#REF!,IF(Q1065=Q1066,IF((J1066-J1065)&lt;0,1000+J1066-J1065-O1065,J1066-J1065-O1065),""),""),""),""),"")</f>
        <v>#REF!</v>
      </c>
      <c r="R1065" s="1" t="e">
        <f aca="false">IF(#REF!&lt;&gt;#REF!,COUNTIFS($K$112:$K$1378,$K$112,#REF!,#REF!),"")</f>
        <v>#REF!</v>
      </c>
      <c r="W1065" s="1" t="e">
        <f aca="false">IF(#REF!&lt;&gt;#REF!,COUNTIFS($K$112:$K$1378,"up",#REF!,#REF!),"")</f>
        <v>#REF!</v>
      </c>
      <c r="X1065" s="1" t="e">
        <f aca="false">IF(#REF!&lt;&gt;#REF!,COUNTIFS($K$112:$K$1378,"SRS",#REF!,#REF!),"")</f>
        <v>#REF!</v>
      </c>
    </row>
    <row r="1066" s="1" customFormat="true" ht="15.75" hidden="false" customHeight="false" outlineLevel="0" collapsed="false">
      <c r="P1066" s="1" t="e">
        <f aca="false">IF(#REF!=#REF!,IF(K1066="Stroke",IF(K1067="Stroke",IF(#REF!=#REF!,IF(Q1066=Q1067,IF((J1067-J1066)&lt;0,1000+J1067-J1066-O1066,J1067-J1066-O1066),""),""),""),""),"")</f>
        <v>#REF!</v>
      </c>
      <c r="R1066" s="1" t="e">
        <f aca="false">IF(#REF!&lt;&gt;#REF!,COUNTIFS($K$112:$K$1378,$K$112,#REF!,#REF!),"")</f>
        <v>#REF!</v>
      </c>
      <c r="W1066" s="1" t="e">
        <f aca="false">IF(#REF!&lt;&gt;#REF!,COUNTIFS($K$112:$K$1378,"up",#REF!,#REF!),"")</f>
        <v>#REF!</v>
      </c>
      <c r="X1066" s="1" t="e">
        <f aca="false">IF(#REF!&lt;&gt;#REF!,COUNTIFS($K$112:$K$1378,"SRS",#REF!,#REF!),"")</f>
        <v>#REF!</v>
      </c>
    </row>
    <row r="1067" s="1" customFormat="true" ht="15.75" hidden="false" customHeight="false" outlineLevel="0" collapsed="false">
      <c r="P1067" s="1" t="e">
        <f aca="false">IF(#REF!=#REF!,IF(K1067="Stroke",IF(K1068="Stroke",IF(#REF!=#REF!,IF(Q1067=Q1068,IF((J1068-J1067)&lt;0,1000+J1068-J1067-O1067,J1068-J1067-O1067),""),""),""),""),"")</f>
        <v>#REF!</v>
      </c>
      <c r="R1067" s="1" t="e">
        <f aca="false">IF(#REF!&lt;&gt;#REF!,COUNTIFS($K$112:$K$1378,$K$112,#REF!,#REF!),"")</f>
        <v>#REF!</v>
      </c>
      <c r="W1067" s="1" t="e">
        <f aca="false">IF(#REF!&lt;&gt;#REF!,COUNTIFS($K$112:$K$1378,"up",#REF!,#REF!),"")</f>
        <v>#REF!</v>
      </c>
      <c r="X1067" s="1" t="e">
        <f aca="false">IF(#REF!&lt;&gt;#REF!,COUNTIFS($K$112:$K$1378,"SRS",#REF!,#REF!),"")</f>
        <v>#REF!</v>
      </c>
    </row>
    <row r="1068" s="1" customFormat="true" ht="15.75" hidden="false" customHeight="false" outlineLevel="0" collapsed="false">
      <c r="P1068" s="1" t="e">
        <f aca="false">IF(#REF!=#REF!,IF(K1068="Stroke",IF(K1069="Stroke",IF(#REF!=#REF!,IF(Q1068=Q1069,IF((J1069-J1068)&lt;0,1000+J1069-J1068-O1068,J1069-J1068-O1068),""),""),""),""),"")</f>
        <v>#REF!</v>
      </c>
      <c r="R1068" s="1" t="e">
        <f aca="false">IF(#REF!&lt;&gt;#REF!,COUNTIFS($K$112:$K$1378,$K$112,#REF!,#REF!),"")</f>
        <v>#REF!</v>
      </c>
      <c r="W1068" s="1" t="e">
        <f aca="false">IF(#REF!&lt;&gt;#REF!,COUNTIFS($K$112:$K$1378,"up",#REF!,#REF!),"")</f>
        <v>#REF!</v>
      </c>
      <c r="X1068" s="1" t="e">
        <f aca="false">IF(#REF!&lt;&gt;#REF!,COUNTIFS($K$112:$K$1378,"SRS",#REF!,#REF!),"")</f>
        <v>#REF!</v>
      </c>
    </row>
    <row r="1069" s="1" customFormat="true" ht="15.75" hidden="false" customHeight="false" outlineLevel="0" collapsed="false">
      <c r="P1069" s="1" t="e">
        <f aca="false">IF(#REF!=#REF!,IF(K1069="Stroke",IF(K1070="Stroke",IF(#REF!=#REF!,IF(Q1069=Q1070,IF((J1070-J1069)&lt;0,1000+J1070-J1069-O1069,J1070-J1069-O1069),""),""),""),""),"")</f>
        <v>#REF!</v>
      </c>
      <c r="R1069" s="1" t="e">
        <f aca="false">IF(#REF!&lt;&gt;#REF!,COUNTIFS($K$112:$K$1378,$K$112,#REF!,#REF!),"")</f>
        <v>#REF!</v>
      </c>
      <c r="W1069" s="1" t="e">
        <f aca="false">IF(#REF!&lt;&gt;#REF!,COUNTIFS($K$112:$K$1378,"up",#REF!,#REF!),"")</f>
        <v>#REF!</v>
      </c>
      <c r="X1069" s="1" t="e">
        <f aca="false">IF(#REF!&lt;&gt;#REF!,COUNTIFS($K$112:$K$1378,"SRS",#REF!,#REF!),"")</f>
        <v>#REF!</v>
      </c>
    </row>
    <row r="1070" s="1" customFormat="true" ht="15.75" hidden="false" customHeight="false" outlineLevel="0" collapsed="false">
      <c r="P1070" s="1" t="e">
        <f aca="false">IF(#REF!=#REF!,IF(K1070="Stroke",IF(K1071="Stroke",IF(#REF!=#REF!,IF(Q1070=Q1071,IF((J1071-J1070)&lt;0,1000+J1071-J1070-O1070,J1071-J1070-O1070),""),""),""),""),"")</f>
        <v>#REF!</v>
      </c>
      <c r="R1070" s="1" t="e">
        <f aca="false">IF(#REF!&lt;&gt;#REF!,COUNTIFS($K$112:$K$1378,$K$112,#REF!,#REF!),"")</f>
        <v>#REF!</v>
      </c>
      <c r="W1070" s="1" t="e">
        <f aca="false">IF(#REF!&lt;&gt;#REF!,COUNTIFS($K$112:$K$1378,"up",#REF!,#REF!),"")</f>
        <v>#REF!</v>
      </c>
      <c r="X1070" s="1" t="e">
        <f aca="false">IF(#REF!&lt;&gt;#REF!,COUNTIFS($K$112:$K$1378,"SRS",#REF!,#REF!),"")</f>
        <v>#REF!</v>
      </c>
    </row>
    <row r="1071" s="1" customFormat="true" ht="15.75" hidden="false" customHeight="false" outlineLevel="0" collapsed="false">
      <c r="P1071" s="1" t="e">
        <f aca="false">IF(#REF!=#REF!,IF(K1071="Stroke",IF(K1072="Stroke",IF(#REF!=#REF!,IF(Q1071=Q1072,IF((J1072-J1071)&lt;0,1000+J1072-J1071-O1071,J1072-J1071-O1071),""),""),""),""),"")</f>
        <v>#REF!</v>
      </c>
      <c r="R1071" s="1" t="e">
        <f aca="false">IF(#REF!&lt;&gt;#REF!,COUNTIFS($K$112:$K$1378,$K$112,#REF!,#REF!),"")</f>
        <v>#REF!</v>
      </c>
      <c r="W1071" s="1" t="e">
        <f aca="false">IF(#REF!&lt;&gt;#REF!,COUNTIFS($K$112:$K$1378,"up",#REF!,#REF!),"")</f>
        <v>#REF!</v>
      </c>
      <c r="X1071" s="1" t="e">
        <f aca="false">IF(#REF!&lt;&gt;#REF!,COUNTIFS($K$112:$K$1378,"SRS",#REF!,#REF!),"")</f>
        <v>#REF!</v>
      </c>
    </row>
    <row r="1072" s="1" customFormat="true" ht="15.75" hidden="false" customHeight="false" outlineLevel="0" collapsed="false">
      <c r="P1072" s="1" t="e">
        <f aca="false">IF(#REF!=#REF!,IF(K1072="Stroke",IF(K1073="Stroke",IF(#REF!=#REF!,IF(Q1072=Q1073,IF((J1073-J1072)&lt;0,1000+J1073-J1072-O1072,J1073-J1072-O1072),""),""),""),""),"")</f>
        <v>#REF!</v>
      </c>
      <c r="R1072" s="1" t="e">
        <f aca="false">IF(#REF!&lt;&gt;#REF!,COUNTIFS($K$112:$K$1378,$K$112,#REF!,#REF!),"")</f>
        <v>#REF!</v>
      </c>
      <c r="W1072" s="1" t="e">
        <f aca="false">IF(#REF!&lt;&gt;#REF!,COUNTIFS($K$112:$K$1378,"up",#REF!,#REF!),"")</f>
        <v>#REF!</v>
      </c>
      <c r="X1072" s="1" t="e">
        <f aca="false">IF(#REF!&lt;&gt;#REF!,COUNTIFS($K$112:$K$1378,"SRS",#REF!,#REF!),"")</f>
        <v>#REF!</v>
      </c>
    </row>
    <row r="1073" s="1" customFormat="true" ht="15.75" hidden="false" customHeight="false" outlineLevel="0" collapsed="false">
      <c r="P1073" s="1" t="e">
        <f aca="false">IF(#REF!=#REF!,IF(K1073="Stroke",IF(K1074="Stroke",IF(#REF!=#REF!,IF(Q1073=Q1074,IF((J1074-J1073)&lt;0,1000+J1074-J1073-O1073,J1074-J1073-O1073),""),""),""),""),"")</f>
        <v>#REF!</v>
      </c>
      <c r="R1073" s="1" t="e">
        <f aca="false">IF(#REF!&lt;&gt;#REF!,COUNTIFS($K$112:$K$1378,$K$112,#REF!,#REF!),"")</f>
        <v>#REF!</v>
      </c>
      <c r="W1073" s="1" t="e">
        <f aca="false">IF(#REF!&lt;&gt;#REF!,COUNTIFS($K$112:$K$1378,"up",#REF!,#REF!),"")</f>
        <v>#REF!</v>
      </c>
      <c r="X1073" s="1" t="e">
        <f aca="false">IF(#REF!&lt;&gt;#REF!,COUNTIFS($K$112:$K$1378,"SRS",#REF!,#REF!),"")</f>
        <v>#REF!</v>
      </c>
    </row>
    <row r="1074" s="1" customFormat="true" ht="15.75" hidden="false" customHeight="false" outlineLevel="0" collapsed="false">
      <c r="P1074" s="1" t="e">
        <f aca="false">IF(#REF!=#REF!,IF(K1074="Stroke",IF(K1075="Stroke",IF(#REF!=#REF!,IF(Q1074=Q1075,IF((J1075-J1074)&lt;0,1000+J1075-J1074-O1074,J1075-J1074-O1074),""),""),""),""),"")</f>
        <v>#REF!</v>
      </c>
      <c r="R1074" s="1" t="e">
        <f aca="false">IF(#REF!&lt;&gt;#REF!,COUNTIFS($K$112:$K$1378,$K$112,#REF!,#REF!),"")</f>
        <v>#REF!</v>
      </c>
      <c r="W1074" s="1" t="e">
        <f aca="false">IF(#REF!&lt;&gt;#REF!,COUNTIFS($K$112:$K$1378,"up",#REF!,#REF!),"")</f>
        <v>#REF!</v>
      </c>
      <c r="X1074" s="1" t="e">
        <f aca="false">IF(#REF!&lt;&gt;#REF!,COUNTIFS($K$112:$K$1378,"SRS",#REF!,#REF!),"")</f>
        <v>#REF!</v>
      </c>
    </row>
    <row r="1075" s="1" customFormat="true" ht="15.75" hidden="false" customHeight="false" outlineLevel="0" collapsed="false">
      <c r="P1075" s="1" t="e">
        <f aca="false">IF(#REF!=#REF!,IF(K1075="Stroke",IF(K1076="Stroke",IF(#REF!=#REF!,IF(Q1075=Q1076,IF((J1076-J1075)&lt;0,1000+J1076-J1075-O1075,J1076-J1075-O1075),""),""),""),""),"")</f>
        <v>#REF!</v>
      </c>
      <c r="R1075" s="1" t="e">
        <f aca="false">IF(#REF!&lt;&gt;#REF!,COUNTIFS($K$112:$K$1378,$K$112,#REF!,#REF!),"")</f>
        <v>#REF!</v>
      </c>
      <c r="W1075" s="1" t="e">
        <f aca="false">IF(#REF!&lt;&gt;#REF!,COUNTIFS($K$112:$K$1378,"up",#REF!,#REF!),"")</f>
        <v>#REF!</v>
      </c>
      <c r="X1075" s="1" t="e">
        <f aca="false">IF(#REF!&lt;&gt;#REF!,COUNTIFS($K$112:$K$1378,"SRS",#REF!,#REF!),"")</f>
        <v>#REF!</v>
      </c>
    </row>
    <row r="1076" s="1" customFormat="true" ht="15.75" hidden="false" customHeight="false" outlineLevel="0" collapsed="false">
      <c r="P1076" s="1" t="e">
        <f aca="false">IF(#REF!=#REF!,IF(K1076="Stroke",IF(K1077="Stroke",IF(#REF!=#REF!,IF(Q1076=Q1077,IF((J1077-J1076)&lt;0,1000+J1077-J1076-O1076,J1077-J1076-O1076),""),""),""),""),"")</f>
        <v>#REF!</v>
      </c>
      <c r="R1076" s="1" t="e">
        <f aca="false">IF(#REF!&lt;&gt;#REF!,COUNTIFS($K$112:$K$1378,$K$112,#REF!,#REF!),"")</f>
        <v>#REF!</v>
      </c>
      <c r="W1076" s="1" t="e">
        <f aca="false">IF(#REF!&lt;&gt;#REF!,COUNTIFS($K$112:$K$1378,"up",#REF!,#REF!),"")</f>
        <v>#REF!</v>
      </c>
      <c r="X1076" s="1" t="e">
        <f aca="false">IF(#REF!&lt;&gt;#REF!,COUNTIFS($K$112:$K$1378,"SRS",#REF!,#REF!),"")</f>
        <v>#REF!</v>
      </c>
    </row>
    <row r="1077" s="1" customFormat="true" ht="15.75" hidden="false" customHeight="false" outlineLevel="0" collapsed="false">
      <c r="P1077" s="1" t="e">
        <f aca="false">IF(#REF!=#REF!,IF(K1077="Stroke",IF(K1078="Stroke",IF(#REF!=#REF!,IF(Q1077=Q1078,IF((J1078-J1077)&lt;0,1000+J1078-J1077-O1077,J1078-J1077-O1077),""),""),""),""),"")</f>
        <v>#REF!</v>
      </c>
      <c r="R1077" s="1" t="e">
        <f aca="false">IF(#REF!&lt;&gt;#REF!,COUNTIFS($K$112:$K$1378,$K$112,#REF!,#REF!),"")</f>
        <v>#REF!</v>
      </c>
      <c r="W1077" s="1" t="e">
        <f aca="false">IF(#REF!&lt;&gt;#REF!,COUNTIFS($K$112:$K$1378,"up",#REF!,#REF!),"")</f>
        <v>#REF!</v>
      </c>
      <c r="X1077" s="1" t="e">
        <f aca="false">IF(#REF!&lt;&gt;#REF!,COUNTIFS($K$112:$K$1378,"SRS",#REF!,#REF!),"")</f>
        <v>#REF!</v>
      </c>
    </row>
    <row r="1078" s="1" customFormat="true" ht="15.75" hidden="false" customHeight="false" outlineLevel="0" collapsed="false">
      <c r="P1078" s="1" t="e">
        <f aca="false">IF(#REF!=#REF!,IF(K1078="Stroke",IF(K1079="Stroke",IF(#REF!=#REF!,IF(Q1078=Q1079,IF((J1079-J1078)&lt;0,1000+J1079-J1078-O1078,J1079-J1078-O1078),""),""),""),""),"")</f>
        <v>#REF!</v>
      </c>
      <c r="R1078" s="1" t="e">
        <f aca="false">IF(#REF!&lt;&gt;#REF!,COUNTIFS($K$112:$K$1378,$K$112,#REF!,#REF!),"")</f>
        <v>#REF!</v>
      </c>
      <c r="W1078" s="1" t="e">
        <f aca="false">IF(#REF!&lt;&gt;#REF!,COUNTIFS($K$112:$K$1378,"up",#REF!,#REF!),"")</f>
        <v>#REF!</v>
      </c>
      <c r="X1078" s="1" t="e">
        <f aca="false">IF(#REF!&lt;&gt;#REF!,COUNTIFS($K$112:$K$1378,"SRS",#REF!,#REF!),"")</f>
        <v>#REF!</v>
      </c>
    </row>
    <row r="1079" s="1" customFormat="true" ht="15.75" hidden="false" customHeight="false" outlineLevel="0" collapsed="false">
      <c r="P1079" s="1" t="e">
        <f aca="false">IF(#REF!=#REF!,IF(K1079="Stroke",IF(K1080="Stroke",IF(#REF!=#REF!,IF(Q1079=Q1080,IF((J1080-J1079)&lt;0,1000+J1080-J1079-O1079,J1080-J1079-O1079),""),""),""),""),"")</f>
        <v>#REF!</v>
      </c>
      <c r="R1079" s="1" t="e">
        <f aca="false">IF(#REF!&lt;&gt;#REF!,COUNTIFS($K$112:$K$1378,$K$112,#REF!,#REF!),"")</f>
        <v>#REF!</v>
      </c>
      <c r="W1079" s="1" t="e">
        <f aca="false">IF(#REF!&lt;&gt;#REF!,COUNTIFS($K$112:$K$1378,"up",#REF!,#REF!),"")</f>
        <v>#REF!</v>
      </c>
      <c r="X1079" s="1" t="e">
        <f aca="false">IF(#REF!&lt;&gt;#REF!,COUNTIFS($K$112:$K$1378,"SRS",#REF!,#REF!),"")</f>
        <v>#REF!</v>
      </c>
    </row>
    <row r="1080" s="1" customFormat="true" ht="15.75" hidden="false" customHeight="false" outlineLevel="0" collapsed="false">
      <c r="P1080" s="1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.75" hidden="false" customHeight="false" outlineLevel="0" collapsed="false">
      <c r="P1081" s="1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.75" hidden="false" customHeight="false" outlineLevel="0" collapsed="false">
      <c r="P1082" s="1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.75" hidden="false" customHeight="false" outlineLevel="0" collapsed="false">
      <c r="P1083" s="1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.75" hidden="false" customHeight="false" outlineLevel="0" collapsed="false">
      <c r="P1084" s="1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.75" hidden="false" customHeight="false" outlineLevel="0" collapsed="false">
      <c r="P1085" s="1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.75" hidden="false" customHeight="false" outlineLevel="0" collapsed="false">
      <c r="P1086" s="1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.75" hidden="false" customHeight="false" outlineLevel="0" collapsed="false">
      <c r="P1087" s="1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.75" hidden="false" customHeight="false" outlineLevel="0" collapsed="false">
      <c r="P1088" s="1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.75" hidden="false" customHeight="false" outlineLevel="0" collapsed="false">
      <c r="P1089" s="1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.75" hidden="false" customHeight="false" outlineLevel="0" collapsed="false">
      <c r="P1090" s="1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.75" hidden="false" customHeight="false" outlineLevel="0" collapsed="false">
      <c r="P1091" s="1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.75" hidden="false" customHeight="false" outlineLevel="0" collapsed="false">
      <c r="P1092" s="1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.75" hidden="false" customHeight="false" outlineLevel="0" collapsed="false">
      <c r="P1093" s="1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.75" hidden="false" customHeight="false" outlineLevel="0" collapsed="false">
      <c r="P1094" s="1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.75" hidden="false" customHeight="false" outlineLevel="0" collapsed="false">
      <c r="P1095" s="1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.75" hidden="false" customHeight="false" outlineLevel="0" collapsed="false">
      <c r="P1096" s="1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.75" hidden="false" customHeight="false" outlineLevel="0" collapsed="false">
      <c r="P1097" s="1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.75" hidden="false" customHeight="false" outlineLevel="0" collapsed="false">
      <c r="P1098" s="1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.75" hidden="false" customHeight="false" outlineLevel="0" collapsed="false">
      <c r="P1099" s="1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.75" hidden="false" customHeight="false" outlineLevel="0" collapsed="false">
      <c r="P1100" s="1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.75" hidden="false" customHeight="false" outlineLevel="0" collapsed="false">
      <c r="P1101" s="1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.75" hidden="false" customHeight="false" outlineLevel="0" collapsed="false">
      <c r="P1102" s="1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.75" hidden="false" customHeight="false" outlineLevel="0" collapsed="false">
      <c r="P1103" s="1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.75" hidden="false" customHeight="false" outlineLevel="0" collapsed="false">
      <c r="P1104" s="1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.75" hidden="false" customHeight="false" outlineLevel="0" collapsed="false">
      <c r="P1105" s="1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.75" hidden="false" customHeight="false" outlineLevel="0" collapsed="false">
      <c r="P1106" s="1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.75" hidden="false" customHeight="false" outlineLevel="0" collapsed="false">
      <c r="P1107" s="1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.75" hidden="false" customHeight="false" outlineLevel="0" collapsed="false">
      <c r="P1108" s="1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.75" hidden="false" customHeight="false" outlineLevel="0" collapsed="false">
      <c r="P1109" s="1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.75" hidden="false" customHeight="false" outlineLevel="0" collapsed="false">
      <c r="P1110" s="1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.75" hidden="false" customHeight="false" outlineLevel="0" collapsed="false">
      <c r="P1111" s="1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.75" hidden="false" customHeight="false" outlineLevel="0" collapsed="false">
      <c r="P1112" s="1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.75" hidden="false" customHeight="false" outlineLevel="0" collapsed="false">
      <c r="P1113" s="1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.75" hidden="false" customHeight="false" outlineLevel="0" collapsed="false">
      <c r="P1114" s="1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.75" hidden="false" customHeight="false" outlineLevel="0" collapsed="false">
      <c r="P1115" s="1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.75" hidden="false" customHeight="false" outlineLevel="0" collapsed="false">
      <c r="P1116" s="1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.75" hidden="false" customHeight="false" outlineLevel="0" collapsed="false">
      <c r="P1117" s="1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.75" hidden="false" customHeight="false" outlineLevel="0" collapsed="false">
      <c r="P1118" s="1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.75" hidden="false" customHeight="false" outlineLevel="0" collapsed="false">
      <c r="P1119" s="1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.75" hidden="false" customHeight="false" outlineLevel="0" collapsed="false">
      <c r="P1120" s="1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.75" hidden="false" customHeight="false" outlineLevel="0" collapsed="false">
      <c r="P1121" s="1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.75" hidden="false" customHeight="false" outlineLevel="0" collapsed="false">
      <c r="P1122" s="1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.75" hidden="false" customHeight="false" outlineLevel="0" collapsed="false">
      <c r="P1123" s="1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.75" hidden="false" customHeight="false" outlineLevel="0" collapsed="false">
      <c r="P1124" s="1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.75" hidden="false" customHeight="false" outlineLevel="0" collapsed="false">
      <c r="P1125" s="1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.75" hidden="false" customHeight="false" outlineLevel="0" collapsed="false">
      <c r="P1126" s="1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.75" hidden="false" customHeight="false" outlineLevel="0" collapsed="false">
      <c r="P1127" s="1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.75" hidden="false" customHeight="false" outlineLevel="0" collapsed="false">
      <c r="P1128" s="1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.75" hidden="false" customHeight="false" outlineLevel="0" collapsed="false">
      <c r="P1129" s="1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.75" hidden="false" customHeight="false" outlineLevel="0" collapsed="false">
      <c r="P1130" s="1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.75" hidden="false" customHeight="false" outlineLevel="0" collapsed="false">
      <c r="P1131" s="1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.75" hidden="false" customHeight="false" outlineLevel="0" collapsed="false">
      <c r="P1132" s="1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.75" hidden="false" customHeight="false" outlineLevel="0" collapsed="false">
      <c r="P1133" s="1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.75" hidden="false" customHeight="false" outlineLevel="0" collapsed="false">
      <c r="P1134" s="1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.75" hidden="false" customHeight="false" outlineLevel="0" collapsed="false">
      <c r="P1135" s="1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.75" hidden="false" customHeight="false" outlineLevel="0" collapsed="false">
      <c r="P1136" s="1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.75" hidden="false" customHeight="false" outlineLevel="0" collapsed="false">
      <c r="P1137" s="1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.75" hidden="false" customHeight="false" outlineLevel="0" collapsed="false">
      <c r="P1138" s="1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.75" hidden="false" customHeight="false" outlineLevel="0" collapsed="false">
      <c r="P1139" s="1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.75" hidden="false" customHeight="false" outlineLevel="0" collapsed="false">
      <c r="P1140" s="1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.75" hidden="false" customHeight="false" outlineLevel="0" collapsed="false">
      <c r="P1141" s="1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.75" hidden="false" customHeight="false" outlineLevel="0" collapsed="false">
      <c r="P1142" s="1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.75" hidden="false" customHeight="false" outlineLevel="0" collapsed="false">
      <c r="P1143" s="1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.75" hidden="false" customHeight="false" outlineLevel="0" collapsed="false">
      <c r="P1144" s="1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.75" hidden="false" customHeight="false" outlineLevel="0" collapsed="false">
      <c r="P1145" s="1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.75" hidden="false" customHeight="false" outlineLevel="0" collapsed="false">
      <c r="P1146" s="1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.75" hidden="false" customHeight="false" outlineLevel="0" collapsed="false">
      <c r="P1147" s="1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.75" hidden="false" customHeight="false" outlineLevel="0" collapsed="false">
      <c r="P1148" s="1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.75" hidden="false" customHeight="false" outlineLevel="0" collapsed="false">
      <c r="P1149" s="1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.75" hidden="false" customHeight="false" outlineLevel="0" collapsed="false">
      <c r="P1150" s="1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.75" hidden="false" customHeight="false" outlineLevel="0" collapsed="false">
      <c r="P1151" s="1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.75" hidden="false" customHeight="false" outlineLevel="0" collapsed="false">
      <c r="P1152" s="1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.75" hidden="false" customHeight="false" outlineLevel="0" collapsed="false">
      <c r="P1153" s="1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.75" hidden="false" customHeight="false" outlineLevel="0" collapsed="false">
      <c r="P1154" s="1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.75" hidden="false" customHeight="false" outlineLevel="0" collapsed="false">
      <c r="P1155" s="1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.75" hidden="false" customHeight="false" outlineLevel="0" collapsed="false">
      <c r="P1156" s="1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.75" hidden="false" customHeight="false" outlineLevel="0" collapsed="false">
      <c r="P1157" s="1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.75" hidden="false" customHeight="false" outlineLevel="0" collapsed="false">
      <c r="P1158" s="1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.75" hidden="false" customHeight="false" outlineLevel="0" collapsed="false">
      <c r="P1159" s="1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.75" hidden="false" customHeight="false" outlineLevel="0" collapsed="false">
      <c r="P1160" s="1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.75" hidden="false" customHeight="false" outlineLevel="0" collapsed="false">
      <c r="P1161" s="1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.75" hidden="false" customHeight="false" outlineLevel="0" collapsed="false">
      <c r="P1162" s="1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.75" hidden="false" customHeight="false" outlineLevel="0" collapsed="false">
      <c r="P1163" s="1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.75" hidden="false" customHeight="false" outlineLevel="0" collapsed="false">
      <c r="P1164" s="1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.75" hidden="false" customHeight="false" outlineLevel="0" collapsed="false">
      <c r="P1165" s="1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.75" hidden="false" customHeight="false" outlineLevel="0" collapsed="false">
      <c r="P1166" s="1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.75" hidden="false" customHeight="false" outlineLevel="0" collapsed="false">
      <c r="P1167" s="1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.75" hidden="false" customHeight="false" outlineLevel="0" collapsed="false">
      <c r="P1168" s="1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.75" hidden="false" customHeight="false" outlineLevel="0" collapsed="false">
      <c r="P1169" s="1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.75" hidden="false" customHeight="false" outlineLevel="0" collapsed="false">
      <c r="P1170" s="1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.75" hidden="false" customHeight="false" outlineLevel="0" collapsed="false">
      <c r="P1171" s="1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.75" hidden="false" customHeight="false" outlineLevel="0" collapsed="false">
      <c r="P1172" s="1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.75" hidden="false" customHeight="false" outlineLevel="0" collapsed="false">
      <c r="P1173" s="1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.75" hidden="false" customHeight="false" outlineLevel="0" collapsed="false">
      <c r="P1174" s="1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.75" hidden="false" customHeight="false" outlineLevel="0" collapsed="false">
      <c r="P1175" s="1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.75" hidden="false" customHeight="false" outlineLevel="0" collapsed="false">
      <c r="P1176" s="1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.75" hidden="false" customHeight="false" outlineLevel="0" collapsed="false">
      <c r="P1177" s="1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.75" hidden="false" customHeight="false" outlineLevel="0" collapsed="false">
      <c r="P1178" s="1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.75" hidden="false" customHeight="false" outlineLevel="0" collapsed="false">
      <c r="P1179" s="1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.75" hidden="false" customHeight="false" outlineLevel="0" collapsed="false">
      <c r="P1180" s="1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.75" hidden="false" customHeight="false" outlineLevel="0" collapsed="false">
      <c r="P1181" s="1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.75" hidden="false" customHeight="false" outlineLevel="0" collapsed="false">
      <c r="P1182" s="1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.75" hidden="false" customHeight="false" outlineLevel="0" collapsed="false">
      <c r="P1183" s="1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.75" hidden="false" customHeight="false" outlineLevel="0" collapsed="false">
      <c r="P1184" s="1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.75" hidden="false" customHeight="false" outlineLevel="0" collapsed="false">
      <c r="P1185" s="1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.75" hidden="false" customHeight="false" outlineLevel="0" collapsed="false">
      <c r="P1186" s="1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.75" hidden="false" customHeight="false" outlineLevel="0" collapsed="false">
      <c r="P1187" s="1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.75" hidden="false" customHeight="false" outlineLevel="0" collapsed="false">
      <c r="P1188" s="1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.75" hidden="false" customHeight="false" outlineLevel="0" collapsed="false">
      <c r="P1189" s="1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.75" hidden="false" customHeight="false" outlineLevel="0" collapsed="false">
      <c r="P1190" s="1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.75" hidden="false" customHeight="false" outlineLevel="0" collapsed="false">
      <c r="P1191" s="1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.75" hidden="false" customHeight="false" outlineLevel="0" collapsed="false">
      <c r="P1192" s="1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.75" hidden="false" customHeight="false" outlineLevel="0" collapsed="false">
      <c r="P1193" s="1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.75" hidden="false" customHeight="false" outlineLevel="0" collapsed="false">
      <c r="P1194" s="1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.75" hidden="false" customHeight="false" outlineLevel="0" collapsed="false">
      <c r="P1195" s="1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.75" hidden="false" customHeight="false" outlineLevel="0" collapsed="false">
      <c r="P1196" s="1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.75" hidden="false" customHeight="false" outlineLevel="0" collapsed="false">
      <c r="P1197" s="1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.75" hidden="false" customHeight="false" outlineLevel="0" collapsed="false">
      <c r="P1198" s="1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.75" hidden="false" customHeight="false" outlineLevel="0" collapsed="false">
      <c r="P1199" s="1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.75" hidden="false" customHeight="false" outlineLevel="0" collapsed="false">
      <c r="P1200" s="1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.75" hidden="false" customHeight="false" outlineLevel="0" collapsed="false">
      <c r="P1201" s="1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.75" hidden="false" customHeight="false" outlineLevel="0" collapsed="false">
      <c r="P1202" s="1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.75" hidden="false" customHeight="false" outlineLevel="0" collapsed="false">
      <c r="P1203" s="1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.75" hidden="false" customHeight="false" outlineLevel="0" collapsed="false">
      <c r="P1204" s="1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.75" hidden="false" customHeight="false" outlineLevel="0" collapsed="false">
      <c r="P1205" s="1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.75" hidden="false" customHeight="false" outlineLevel="0" collapsed="false">
      <c r="P1206" s="1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.75" hidden="false" customHeight="false" outlineLevel="0" collapsed="false">
      <c r="P1207" s="1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.75" hidden="false" customHeight="false" outlineLevel="0" collapsed="false">
      <c r="P1208" s="1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.75" hidden="false" customHeight="false" outlineLevel="0" collapsed="false">
      <c r="P1209" s="1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.75" hidden="false" customHeight="false" outlineLevel="0" collapsed="false">
      <c r="P1210" s="1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.75" hidden="false" customHeight="false" outlineLevel="0" collapsed="false">
      <c r="P1211" s="1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.75" hidden="false" customHeight="false" outlineLevel="0" collapsed="false">
      <c r="P1212" s="1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.75" hidden="false" customHeight="false" outlineLevel="0" collapsed="false">
      <c r="P1213" s="1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.75" hidden="false" customHeight="false" outlineLevel="0" collapsed="false">
      <c r="P1214" s="1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.75" hidden="false" customHeight="false" outlineLevel="0" collapsed="false">
      <c r="P1215" s="1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.75" hidden="false" customHeight="false" outlineLevel="0" collapsed="false">
      <c r="P1216" s="1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.75" hidden="false" customHeight="false" outlineLevel="0" collapsed="false">
      <c r="P1217" s="1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.75" hidden="false" customHeight="false" outlineLevel="0" collapsed="false">
      <c r="P1218" s="1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.75" hidden="false" customHeight="false" outlineLevel="0" collapsed="false">
      <c r="P1219" s="1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.75" hidden="false" customHeight="false" outlineLevel="0" collapsed="false">
      <c r="P1220" s="1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.75" hidden="false" customHeight="false" outlineLevel="0" collapsed="false">
      <c r="P1221" s="1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.75" hidden="false" customHeight="false" outlineLevel="0" collapsed="false">
      <c r="P1222" s="1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.75" hidden="false" customHeight="false" outlineLevel="0" collapsed="false">
      <c r="P1223" s="1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.75" hidden="false" customHeight="false" outlineLevel="0" collapsed="false">
      <c r="P1224" s="1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.75" hidden="false" customHeight="false" outlineLevel="0" collapsed="false">
      <c r="P1225" s="1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.75" hidden="false" customHeight="false" outlineLevel="0" collapsed="false">
      <c r="P1226" s="1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.75" hidden="false" customHeight="false" outlineLevel="0" collapsed="false">
      <c r="P1227" s="1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.75" hidden="false" customHeight="false" outlineLevel="0" collapsed="false">
      <c r="P1228" s="1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.75" hidden="false" customHeight="false" outlineLevel="0" collapsed="false">
      <c r="P1229" s="1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.75" hidden="false" customHeight="false" outlineLevel="0" collapsed="false">
      <c r="P1230" s="1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.75" hidden="false" customHeight="false" outlineLevel="0" collapsed="false">
      <c r="P1231" s="1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.75" hidden="false" customHeight="false" outlineLevel="0" collapsed="false">
      <c r="P1232" s="1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.75" hidden="false" customHeight="false" outlineLevel="0" collapsed="false">
      <c r="P1233" s="1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.75" hidden="false" customHeight="false" outlineLevel="0" collapsed="false">
      <c r="P1234" s="1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.75" hidden="false" customHeight="false" outlineLevel="0" collapsed="false">
      <c r="P1235" s="1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.75" hidden="false" customHeight="false" outlineLevel="0" collapsed="false">
      <c r="P1236" s="1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.75" hidden="false" customHeight="false" outlineLevel="0" collapsed="false">
      <c r="P1237" s="1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.75" hidden="false" customHeight="false" outlineLevel="0" collapsed="false">
      <c r="P1238" s="1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.75" hidden="false" customHeight="false" outlineLevel="0" collapsed="false">
      <c r="P1239" s="1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.75" hidden="false" customHeight="false" outlineLevel="0" collapsed="false">
      <c r="P1240" s="1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.75" hidden="false" customHeight="false" outlineLevel="0" collapsed="false">
      <c r="P1241" s="1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.75" hidden="false" customHeight="false" outlineLevel="0" collapsed="false">
      <c r="P1242" s="1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.75" hidden="false" customHeight="false" outlineLevel="0" collapsed="false">
      <c r="P1243" s="1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.75" hidden="false" customHeight="false" outlineLevel="0" collapsed="false">
      <c r="P1244" s="1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.75" hidden="false" customHeight="false" outlineLevel="0" collapsed="false">
      <c r="P1245" s="1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.75" hidden="false" customHeight="false" outlineLevel="0" collapsed="false">
      <c r="P1246" s="1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.75" hidden="false" customHeight="false" outlineLevel="0" collapsed="false">
      <c r="P1247" s="1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.75" hidden="false" customHeight="false" outlineLevel="0" collapsed="false">
      <c r="P1248" s="1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.75" hidden="false" customHeight="false" outlineLevel="0" collapsed="false">
      <c r="P1249" s="1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.75" hidden="false" customHeight="false" outlineLevel="0" collapsed="false">
      <c r="P1250" s="1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.75" hidden="false" customHeight="false" outlineLevel="0" collapsed="false">
      <c r="P1251" s="1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.75" hidden="false" customHeight="false" outlineLevel="0" collapsed="false">
      <c r="P1252" s="1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.75" hidden="false" customHeight="false" outlineLevel="0" collapsed="false">
      <c r="P1253" s="1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.75" hidden="false" customHeight="false" outlineLevel="0" collapsed="false">
      <c r="P1254" s="1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.75" hidden="false" customHeight="false" outlineLevel="0" collapsed="false">
      <c r="P1255" s="1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.75" hidden="false" customHeight="false" outlineLevel="0" collapsed="false">
      <c r="P1256" s="1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.75" hidden="false" customHeight="false" outlineLevel="0" collapsed="false">
      <c r="P1257" s="1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.75" hidden="false" customHeight="false" outlineLevel="0" collapsed="false">
      <c r="P1258" s="1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.75" hidden="false" customHeight="false" outlineLevel="0" collapsed="false">
      <c r="P1259" s="1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.75" hidden="false" customHeight="false" outlineLevel="0" collapsed="false">
      <c r="P1260" s="1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.75" hidden="false" customHeight="false" outlineLevel="0" collapsed="false">
      <c r="P1261" s="1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.75" hidden="false" customHeight="false" outlineLevel="0" collapsed="false">
      <c r="P1262" s="1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.75" hidden="false" customHeight="false" outlineLevel="0" collapsed="false">
      <c r="P1263" s="1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.75" hidden="false" customHeight="false" outlineLevel="0" collapsed="false">
      <c r="P1264" s="1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.75" hidden="false" customHeight="false" outlineLevel="0" collapsed="false">
      <c r="P1265" s="1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.75" hidden="false" customHeight="false" outlineLevel="0" collapsed="false">
      <c r="P1266" s="1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.75" hidden="false" customHeight="false" outlineLevel="0" collapsed="false">
      <c r="P1267" s="1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.75" hidden="false" customHeight="false" outlineLevel="0" collapsed="false">
      <c r="P1268" s="1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.75" hidden="false" customHeight="false" outlineLevel="0" collapsed="false">
      <c r="P1269" s="1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.75" hidden="false" customHeight="false" outlineLevel="0" collapsed="false">
      <c r="P1270" s="1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.75" hidden="false" customHeight="false" outlineLevel="0" collapsed="false">
      <c r="P1271" s="1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.75" hidden="false" customHeight="false" outlineLevel="0" collapsed="false">
      <c r="P1272" s="1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.75" hidden="false" customHeight="false" outlineLevel="0" collapsed="false">
      <c r="P1273" s="1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.75" hidden="false" customHeight="false" outlineLevel="0" collapsed="false">
      <c r="P1274" s="1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.75" hidden="false" customHeight="false" outlineLevel="0" collapsed="false">
      <c r="P1275" s="1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.75" hidden="false" customHeight="false" outlineLevel="0" collapsed="false">
      <c r="P1276" s="1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.75" hidden="false" customHeight="false" outlineLevel="0" collapsed="false">
      <c r="P1277" s="1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.75" hidden="false" customHeight="false" outlineLevel="0" collapsed="false">
      <c r="P1278" s="1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.75" hidden="false" customHeight="false" outlineLevel="0" collapsed="false">
      <c r="P1279" s="1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.75" hidden="false" customHeight="false" outlineLevel="0" collapsed="false">
      <c r="P1280" s="1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.75" hidden="false" customHeight="false" outlineLevel="0" collapsed="false">
      <c r="P1281" s="1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.75" hidden="false" customHeight="false" outlineLevel="0" collapsed="false">
      <c r="P1282" s="1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.75" hidden="false" customHeight="false" outlineLevel="0" collapsed="false">
      <c r="P1283" s="1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.75" hidden="false" customHeight="false" outlineLevel="0" collapsed="false">
      <c r="P1284" s="1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.75" hidden="false" customHeight="false" outlineLevel="0" collapsed="false">
      <c r="P1285" s="1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.75" hidden="false" customHeight="false" outlineLevel="0" collapsed="false">
      <c r="P1286" s="1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.75" hidden="false" customHeight="false" outlineLevel="0" collapsed="false">
      <c r="P1287" s="1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.75" hidden="false" customHeight="false" outlineLevel="0" collapsed="false">
      <c r="P1288" s="1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.75" hidden="false" customHeight="false" outlineLevel="0" collapsed="false">
      <c r="P1289" s="1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.75" hidden="false" customHeight="false" outlineLevel="0" collapsed="false">
      <c r="P1290" s="1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.75" hidden="false" customHeight="false" outlineLevel="0" collapsed="false">
      <c r="P1291" s="1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.75" hidden="false" customHeight="false" outlineLevel="0" collapsed="false">
      <c r="P1292" s="1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.75" hidden="false" customHeight="false" outlineLevel="0" collapsed="false">
      <c r="P1293" s="1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.75" hidden="false" customHeight="false" outlineLevel="0" collapsed="false">
      <c r="P1294" s="1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.75" hidden="false" customHeight="false" outlineLevel="0" collapsed="false">
      <c r="P1295" s="1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.75" hidden="false" customHeight="false" outlineLevel="0" collapsed="false">
      <c r="P1296" s="1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.75" hidden="false" customHeight="false" outlineLevel="0" collapsed="false">
      <c r="P1297" s="1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.75" hidden="false" customHeight="false" outlineLevel="0" collapsed="false">
      <c r="P1298" s="1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.75" hidden="false" customHeight="false" outlineLevel="0" collapsed="false">
      <c r="P1299" s="1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.75" hidden="false" customHeight="false" outlineLevel="0" collapsed="false">
      <c r="P1300" s="1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.75" hidden="false" customHeight="false" outlineLevel="0" collapsed="false">
      <c r="P1301" s="1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.75" hidden="false" customHeight="false" outlineLevel="0" collapsed="false">
      <c r="P1302" s="1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.75" hidden="false" customHeight="false" outlineLevel="0" collapsed="false">
      <c r="P1303" s="1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.75" hidden="false" customHeight="false" outlineLevel="0" collapsed="false">
      <c r="P1304" s="1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.75" hidden="false" customHeight="false" outlineLevel="0" collapsed="false">
      <c r="P1305" s="1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.75" hidden="false" customHeight="false" outlineLevel="0" collapsed="false">
      <c r="P1306" s="1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.75" hidden="false" customHeight="false" outlineLevel="0" collapsed="false">
      <c r="P1307" s="1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.75" hidden="false" customHeight="false" outlineLevel="0" collapsed="false">
      <c r="P1308" s="1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.75" hidden="false" customHeight="false" outlineLevel="0" collapsed="false">
      <c r="P1309" s="1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.75" hidden="false" customHeight="false" outlineLevel="0" collapsed="false">
      <c r="P1310" s="1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.75" hidden="false" customHeight="false" outlineLevel="0" collapsed="false">
      <c r="P1311" s="1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.75" hidden="false" customHeight="false" outlineLevel="0" collapsed="false">
      <c r="P1312" s="1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.75" hidden="false" customHeight="false" outlineLevel="0" collapsed="false">
      <c r="P1313" s="1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.75" hidden="false" customHeight="false" outlineLevel="0" collapsed="false">
      <c r="P1314" s="1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.75" hidden="false" customHeight="false" outlineLevel="0" collapsed="false">
      <c r="P1315" s="1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.75" hidden="false" customHeight="false" outlineLevel="0" collapsed="false">
      <c r="P1316" s="1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.75" hidden="false" customHeight="false" outlineLevel="0" collapsed="false">
      <c r="P1317" s="1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.75" hidden="false" customHeight="false" outlineLevel="0" collapsed="false">
      <c r="P1318" s="1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.75" hidden="false" customHeight="false" outlineLevel="0" collapsed="false">
      <c r="P1319" s="1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.75" hidden="false" customHeight="false" outlineLevel="0" collapsed="false">
      <c r="P1320" s="1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.75" hidden="false" customHeight="false" outlineLevel="0" collapsed="false">
      <c r="P1321" s="1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.75" hidden="false" customHeight="false" outlineLevel="0" collapsed="false">
      <c r="P1322" s="1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.75" hidden="false" customHeight="false" outlineLevel="0" collapsed="false">
      <c r="P1323" s="1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.75" hidden="false" customHeight="false" outlineLevel="0" collapsed="false">
      <c r="P1324" s="1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.75" hidden="false" customHeight="false" outlineLevel="0" collapsed="false">
      <c r="P1325" s="1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.75" hidden="false" customHeight="false" outlineLevel="0" collapsed="false">
      <c r="P1326" s="1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.75" hidden="false" customHeight="false" outlineLevel="0" collapsed="false">
      <c r="P1327" s="1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.75" hidden="false" customHeight="false" outlineLevel="0" collapsed="false">
      <c r="P1328" s="1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.75" hidden="false" customHeight="false" outlineLevel="0" collapsed="false">
      <c r="P1329" s="1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.75" hidden="false" customHeight="false" outlineLevel="0" collapsed="false">
      <c r="P1330" s="1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.75" hidden="false" customHeight="false" outlineLevel="0" collapsed="false">
      <c r="P1331" s="1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.75" hidden="false" customHeight="false" outlineLevel="0" collapsed="false">
      <c r="P1332" s="1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.75" hidden="false" customHeight="false" outlineLevel="0" collapsed="false">
      <c r="P1333" s="1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.75" hidden="false" customHeight="false" outlineLevel="0" collapsed="false">
      <c r="P1334" s="1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.75" hidden="false" customHeight="false" outlineLevel="0" collapsed="false">
      <c r="P1335" s="1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.75" hidden="false" customHeight="false" outlineLevel="0" collapsed="false">
      <c r="P1336" s="1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.75" hidden="false" customHeight="false" outlineLevel="0" collapsed="false">
      <c r="P1337" s="1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.75" hidden="false" customHeight="false" outlineLevel="0" collapsed="false">
      <c r="P1338" s="1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.75" hidden="false" customHeight="false" outlineLevel="0" collapsed="false">
      <c r="P1339" s="1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.75" hidden="false" customHeight="false" outlineLevel="0" collapsed="false">
      <c r="P1340" s="1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.75" hidden="false" customHeight="false" outlineLevel="0" collapsed="false">
      <c r="P1341" s="1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.75" hidden="false" customHeight="false" outlineLevel="0" collapsed="false">
      <c r="P1342" s="1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.75" hidden="false" customHeight="false" outlineLevel="0" collapsed="false">
      <c r="P1343" s="1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.75" hidden="false" customHeight="false" outlineLevel="0" collapsed="false">
      <c r="P1344" s="1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.75" hidden="false" customHeight="false" outlineLevel="0" collapsed="false">
      <c r="P1345" s="1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.75" hidden="false" customHeight="false" outlineLevel="0" collapsed="false">
      <c r="P1346" s="1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.75" hidden="false" customHeight="false" outlineLevel="0" collapsed="false">
      <c r="P1347" s="1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.75" hidden="false" customHeight="false" outlineLevel="0" collapsed="false">
      <c r="P1348" s="1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.75" hidden="false" customHeight="false" outlineLevel="0" collapsed="false">
      <c r="P1349" s="1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.75" hidden="false" customHeight="false" outlineLevel="0" collapsed="false">
      <c r="P1350" s="1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.75" hidden="false" customHeight="false" outlineLevel="0" collapsed="false">
      <c r="P1351" s="1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.75" hidden="false" customHeight="false" outlineLevel="0" collapsed="false">
      <c r="P1352" s="1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.75" hidden="false" customHeight="false" outlineLevel="0" collapsed="false">
      <c r="P1353" s="1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.75" hidden="false" customHeight="false" outlineLevel="0" collapsed="false">
      <c r="P1354" s="1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.75" hidden="false" customHeight="false" outlineLevel="0" collapsed="false">
      <c r="P1355" s="1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.75" hidden="false" customHeight="false" outlineLevel="0" collapsed="false">
      <c r="P1356" s="1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.75" hidden="false" customHeight="false" outlineLevel="0" collapsed="false">
      <c r="P1357" s="1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.75" hidden="false" customHeight="false" outlineLevel="0" collapsed="false">
      <c r="P1358" s="1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.75" hidden="false" customHeight="false" outlineLevel="0" collapsed="false">
      <c r="P1359" s="1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.75" hidden="false" customHeight="false" outlineLevel="0" collapsed="false">
      <c r="P1360" s="1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.75" hidden="false" customHeight="false" outlineLevel="0" collapsed="false">
      <c r="P1361" s="1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.75" hidden="false" customHeight="false" outlineLevel="0" collapsed="false">
      <c r="P1362" s="1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.75" hidden="false" customHeight="false" outlineLevel="0" collapsed="false">
      <c r="P1363" s="1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.75" hidden="false" customHeight="false" outlineLevel="0" collapsed="false">
      <c r="P1364" s="1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.75" hidden="false" customHeight="false" outlineLevel="0" collapsed="false">
      <c r="P1365" s="1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.75" hidden="false" customHeight="false" outlineLevel="0" collapsed="false">
      <c r="P1366" s="1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.75" hidden="false" customHeight="false" outlineLevel="0" collapsed="false">
      <c r="P1367" s="1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.75" hidden="false" customHeight="false" outlineLevel="0" collapsed="false">
      <c r="P1368" s="1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.75" hidden="false" customHeight="false" outlineLevel="0" collapsed="false">
      <c r="P1369" s="1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.75" hidden="false" customHeight="false" outlineLevel="0" collapsed="false">
      <c r="P1370" s="1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.75" hidden="false" customHeight="false" outlineLevel="0" collapsed="false">
      <c r="P1371" s="1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.75" hidden="false" customHeight="false" outlineLevel="0" collapsed="false">
      <c r="P1372" s="1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.75" hidden="false" customHeight="false" outlineLevel="0" collapsed="false">
      <c r="P1373" s="1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.75" hidden="false" customHeight="false" outlineLevel="0" collapsed="false">
      <c r="P1374" s="1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.75" hidden="false" customHeight="false" outlineLevel="0" collapsed="false">
      <c r="P1375" s="1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.75" hidden="false" customHeight="false" outlineLevel="0" collapsed="false">
      <c r="P1376" s="1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.75" hidden="false" customHeight="false" outlineLevel="0" collapsed="false">
      <c r="P1377" s="1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.75" hidden="false" customHeight="false" outlineLevel="0" collapsed="false">
      <c r="P1378" s="1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.75" hidden="false" customHeight="false" outlineLevel="0" collapsed="false">
      <c r="P1379" s="1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.75" hidden="false" customHeight="false" outlineLevel="0" collapsed="false">
      <c r="P1380" s="1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.75" hidden="false" customHeight="false" outlineLevel="0" collapsed="false">
      <c r="P1381" s="1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.75" hidden="false" customHeight="false" outlineLevel="0" collapsed="false">
      <c r="P1382" s="1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.75" hidden="false" customHeight="false" outlineLevel="0" collapsed="false">
      <c r="P1383" s="1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.75" hidden="false" customHeight="false" outlineLevel="0" collapsed="false">
      <c r="P1384" s="1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.75" hidden="false" customHeight="false" outlineLevel="0" collapsed="false">
      <c r="P1385" s="1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.75" hidden="false" customHeight="false" outlineLevel="0" collapsed="false">
      <c r="P1386" s="1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.75" hidden="false" customHeight="false" outlineLevel="0" collapsed="false">
      <c r="P1387" s="1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.75" hidden="false" customHeight="false" outlineLevel="0" collapsed="false">
      <c r="P1388" s="1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.75" hidden="false" customHeight="false" outlineLevel="0" collapsed="false">
      <c r="P1389" s="1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.75" hidden="false" customHeight="false" outlineLevel="0" collapsed="false">
      <c r="P1390" s="1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.75" hidden="false" customHeight="false" outlineLevel="0" collapsed="false">
      <c r="P1391" s="1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.75" hidden="false" customHeight="false" outlineLevel="0" collapsed="false">
      <c r="P1392" s="1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.75" hidden="false" customHeight="false" outlineLevel="0" collapsed="false">
      <c r="P1393" s="1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.75" hidden="false" customHeight="false" outlineLevel="0" collapsed="false">
      <c r="P1394" s="1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.75" hidden="false" customHeight="false" outlineLevel="0" collapsed="false">
      <c r="P1395" s="1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.75" hidden="false" customHeight="false" outlineLevel="0" collapsed="false">
      <c r="P1396" s="1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.75" hidden="false" customHeight="false" outlineLevel="0" collapsed="false">
      <c r="P1397" s="1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.75" hidden="false" customHeight="false" outlineLevel="0" collapsed="false">
      <c r="P1398" s="1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.75" hidden="false" customHeight="false" outlineLevel="0" collapsed="false">
      <c r="P1399" s="1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.75" hidden="false" customHeight="false" outlineLevel="0" collapsed="false">
      <c r="P1400" s="1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.75" hidden="false" customHeight="false" outlineLevel="0" collapsed="false">
      <c r="P1401" s="1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.75" hidden="false" customHeight="false" outlineLevel="0" collapsed="false">
      <c r="P1402" s="1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.75" hidden="false" customHeight="false" outlineLevel="0" collapsed="false">
      <c r="P1403" s="1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.75" hidden="false" customHeight="false" outlineLevel="0" collapsed="false">
      <c r="P1404" s="1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.75" hidden="false" customHeight="false" outlineLevel="0" collapsed="false">
      <c r="P1405" s="1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.75" hidden="false" customHeight="false" outlineLevel="0" collapsed="false">
      <c r="P1406" s="1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.75" hidden="false" customHeight="false" outlineLevel="0" collapsed="false">
      <c r="P1407" s="1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.75" hidden="false" customHeight="false" outlineLevel="0" collapsed="false">
      <c r="P1408" s="1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.75" hidden="false" customHeight="false" outlineLevel="0" collapsed="false">
      <c r="P1409" s="1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.75" hidden="false" customHeight="false" outlineLevel="0" collapsed="false">
      <c r="P1410" s="1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.75" hidden="false" customHeight="false" outlineLevel="0" collapsed="false">
      <c r="P1411" s="1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.75" hidden="false" customHeight="false" outlineLevel="0" collapsed="false">
      <c r="P1412" s="1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.75" hidden="false" customHeight="false" outlineLevel="0" collapsed="false">
      <c r="P1413" s="1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.75" hidden="false" customHeight="false" outlineLevel="0" collapsed="false">
      <c r="P1414" s="1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.75" hidden="false" customHeight="false" outlineLevel="0" collapsed="false">
      <c r="P1415" s="1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.75" hidden="false" customHeight="false" outlineLevel="0" collapsed="false">
      <c r="P1416" s="1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.75" hidden="false" customHeight="false" outlineLevel="0" collapsed="false">
      <c r="P1417" s="1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.75" hidden="false" customHeight="false" outlineLevel="0" collapsed="false">
      <c r="P1418" s="1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.75" hidden="false" customHeight="false" outlineLevel="0" collapsed="false">
      <c r="P1419" s="1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.75" hidden="false" customHeight="false" outlineLevel="0" collapsed="false">
      <c r="P1420" s="1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.75" hidden="false" customHeight="false" outlineLevel="0" collapsed="false">
      <c r="P1421" s="1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.75" hidden="false" customHeight="false" outlineLevel="0" collapsed="false">
      <c r="P1422" s="1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.75" hidden="false" customHeight="false" outlineLevel="0" collapsed="false">
      <c r="P1423" s="1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.75" hidden="false" customHeight="false" outlineLevel="0" collapsed="false">
      <c r="P1424" s="1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.75" hidden="false" customHeight="false" outlineLevel="0" collapsed="false">
      <c r="P1425" s="1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.75" hidden="false" customHeight="false" outlineLevel="0" collapsed="false">
      <c r="P1426" s="1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.75" hidden="false" customHeight="false" outlineLevel="0" collapsed="false">
      <c r="P1427" s="1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.75" hidden="false" customHeight="false" outlineLevel="0" collapsed="false">
      <c r="P1428" s="1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.75" hidden="false" customHeight="false" outlineLevel="0" collapsed="false">
      <c r="P1429" s="1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.75" hidden="false" customHeight="false" outlineLevel="0" collapsed="false">
      <c r="P1430" s="1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.75" hidden="false" customHeight="false" outlineLevel="0" collapsed="false">
      <c r="P1431" s="1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.75" hidden="false" customHeight="false" outlineLevel="0" collapsed="false">
      <c r="P1432" s="1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.75" hidden="false" customHeight="false" outlineLevel="0" collapsed="false">
      <c r="P1433" s="1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.75" hidden="false" customHeight="false" outlineLevel="0" collapsed="false">
      <c r="P1434" s="1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.75" hidden="false" customHeight="false" outlineLevel="0" collapsed="false">
      <c r="P1435" s="1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.75" hidden="false" customHeight="false" outlineLevel="0" collapsed="false">
      <c r="P1436" s="1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.75" hidden="false" customHeight="false" outlineLevel="0" collapsed="false">
      <c r="P1437" s="1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.75" hidden="false" customHeight="false" outlineLevel="0" collapsed="false">
      <c r="P1438" s="1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.75" hidden="false" customHeight="false" outlineLevel="0" collapsed="false">
      <c r="P1439" s="1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.75" hidden="false" customHeight="false" outlineLevel="0" collapsed="false">
      <c r="P1440" s="1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.75" hidden="false" customHeight="false" outlineLevel="0" collapsed="false">
      <c r="P1441" s="1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.75" hidden="false" customHeight="false" outlineLevel="0" collapsed="false">
      <c r="P1442" s="1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.75" hidden="false" customHeight="false" outlineLevel="0" collapsed="false">
      <c r="P1443" s="1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.75" hidden="false" customHeight="false" outlineLevel="0" collapsed="false">
      <c r="P1444" s="1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.75" hidden="false" customHeight="false" outlineLevel="0" collapsed="false">
      <c r="P1445" s="1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.75" hidden="false" customHeight="false" outlineLevel="0" collapsed="false">
      <c r="P1446" s="1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.75" hidden="false" customHeight="false" outlineLevel="0" collapsed="false">
      <c r="P1447" s="1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.75" hidden="false" customHeight="false" outlineLevel="0" collapsed="false">
      <c r="P1448" s="1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.75" hidden="false" customHeight="false" outlineLevel="0" collapsed="false">
      <c r="P1449" s="1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.75" hidden="false" customHeight="false" outlineLevel="0" collapsed="false">
      <c r="P1450" s="1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.75" hidden="false" customHeight="false" outlineLevel="0" collapsed="false">
      <c r="P1451" s="1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.75" hidden="false" customHeight="false" outlineLevel="0" collapsed="false">
      <c r="P1452" s="1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.75" hidden="false" customHeight="false" outlineLevel="0" collapsed="false">
      <c r="P1453" s="1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.75" hidden="false" customHeight="false" outlineLevel="0" collapsed="false">
      <c r="P1454" s="1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.75" hidden="false" customHeight="false" outlineLevel="0" collapsed="false">
      <c r="P1455" s="1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.75" hidden="false" customHeight="false" outlineLevel="0" collapsed="false">
      <c r="P1456" s="1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.75" hidden="false" customHeight="false" outlineLevel="0" collapsed="false">
      <c r="P1457" s="1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.75" hidden="false" customHeight="false" outlineLevel="0" collapsed="false">
      <c r="P1458" s="1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.75" hidden="false" customHeight="false" outlineLevel="0" collapsed="false">
      <c r="P1459" s="1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.75" hidden="false" customHeight="false" outlineLevel="0" collapsed="false">
      <c r="P1460" s="1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.75" hidden="false" customHeight="false" outlineLevel="0" collapsed="false">
      <c r="P1461" s="1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.75" hidden="false" customHeight="false" outlineLevel="0" collapsed="false">
      <c r="P1462" s="1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.75" hidden="false" customHeight="false" outlineLevel="0" collapsed="false">
      <c r="P1463" s="1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.75" hidden="false" customHeight="false" outlineLevel="0" collapsed="false">
      <c r="P1464" s="1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.75" hidden="false" customHeight="false" outlineLevel="0" collapsed="false">
      <c r="P1465" s="1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.75" hidden="false" customHeight="false" outlineLevel="0" collapsed="false">
      <c r="P1466" s="1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.75" hidden="false" customHeight="false" outlineLevel="0" collapsed="false">
      <c r="P1467" s="1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.75" hidden="false" customHeight="false" outlineLevel="0" collapsed="false">
      <c r="P1468" s="1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.75" hidden="false" customHeight="false" outlineLevel="0" collapsed="false">
      <c r="P1469" s="1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.75" hidden="false" customHeight="false" outlineLevel="0" collapsed="false">
      <c r="P1470" s="1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.75" hidden="false" customHeight="false" outlineLevel="0" collapsed="false">
      <c r="P1471" s="1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.75" hidden="false" customHeight="false" outlineLevel="0" collapsed="false">
      <c r="P1472" s="1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.75" hidden="false" customHeight="false" outlineLevel="0" collapsed="false">
      <c r="P1473" s="1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.75" hidden="false" customHeight="false" outlineLevel="0" collapsed="false">
      <c r="P1474" s="1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.75" hidden="false" customHeight="false" outlineLevel="0" collapsed="false">
      <c r="P1475" s="1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.75" hidden="false" customHeight="false" outlineLevel="0" collapsed="false">
      <c r="P1476" s="1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.75" hidden="false" customHeight="false" outlineLevel="0" collapsed="false">
      <c r="P1477" s="1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.75" hidden="false" customHeight="false" outlineLevel="0" collapsed="false">
      <c r="P1478" s="1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.75" hidden="false" customHeight="false" outlineLevel="0" collapsed="false">
      <c r="P1479" s="1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.75" hidden="false" customHeight="false" outlineLevel="0" collapsed="false">
      <c r="P1480" s="1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.75" hidden="false" customHeight="false" outlineLevel="0" collapsed="false">
      <c r="P1481" s="1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.75" hidden="false" customHeight="false" outlineLevel="0" collapsed="false">
      <c r="P1482" s="1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.75" hidden="false" customHeight="false" outlineLevel="0" collapsed="false">
      <c r="P1483" s="1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.75" hidden="false" customHeight="false" outlineLevel="0" collapsed="false">
      <c r="P1484" s="1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.75" hidden="false" customHeight="false" outlineLevel="0" collapsed="false">
      <c r="P1485" s="1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.75" hidden="false" customHeight="false" outlineLevel="0" collapsed="false">
      <c r="P1486" s="1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.75" hidden="false" customHeight="false" outlineLevel="0" collapsed="false">
      <c r="P1487" s="1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.75" hidden="false" customHeight="false" outlineLevel="0" collapsed="false">
      <c r="P1488" s="1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.75" hidden="false" customHeight="false" outlineLevel="0" collapsed="false">
      <c r="P1489" s="1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.75" hidden="false" customHeight="false" outlineLevel="0" collapsed="false">
      <c r="P1490" s="1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.75" hidden="false" customHeight="false" outlineLevel="0" collapsed="false">
      <c r="P1491" s="1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.75" hidden="false" customHeight="false" outlineLevel="0" collapsed="false">
      <c r="P1492" s="1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.75" hidden="false" customHeight="false" outlineLevel="0" collapsed="false">
      <c r="P1493" s="1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.75" hidden="false" customHeight="false" outlineLevel="0" collapsed="false">
      <c r="P1494" s="1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.75" hidden="false" customHeight="false" outlineLevel="0" collapsed="false">
      <c r="P1495" s="1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.75" hidden="false" customHeight="false" outlineLevel="0" collapsed="false">
      <c r="P1496" s="1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.75" hidden="false" customHeight="false" outlineLevel="0" collapsed="false">
      <c r="P1497" s="1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.75" hidden="false" customHeight="false" outlineLevel="0" collapsed="false">
      <c r="P1498" s="1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.75" hidden="false" customHeight="false" outlineLevel="0" collapsed="false">
      <c r="P1499" s="1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.75" hidden="false" customHeight="false" outlineLevel="0" collapsed="false">
      <c r="P1500" s="1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.75" hidden="false" customHeight="false" outlineLevel="0" collapsed="false">
      <c r="P1501" s="1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.75" hidden="false" customHeight="false" outlineLevel="0" collapsed="false">
      <c r="P1502" s="1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.75" hidden="false" customHeight="false" outlineLevel="0" collapsed="false">
      <c r="P1503" s="1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.75" hidden="false" customHeight="false" outlineLevel="0" collapsed="false">
      <c r="P1504" s="1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.75" hidden="false" customHeight="false" outlineLevel="0" collapsed="false">
      <c r="P1505" s="1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.75" hidden="false" customHeight="false" outlineLevel="0" collapsed="false">
      <c r="P1506" s="1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.75" hidden="false" customHeight="false" outlineLevel="0" collapsed="false">
      <c r="P1507" s="1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.75" hidden="false" customHeight="false" outlineLevel="0" collapsed="false">
      <c r="P1508" s="1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.75" hidden="false" customHeight="false" outlineLevel="0" collapsed="false">
      <c r="P1509" s="1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.75" hidden="false" customHeight="false" outlineLevel="0" collapsed="false">
      <c r="P1510" s="1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.75" hidden="false" customHeight="false" outlineLevel="0" collapsed="false">
      <c r="P1511" s="1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.75" hidden="false" customHeight="false" outlineLevel="0" collapsed="false">
      <c r="P1512" s="1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.75" hidden="false" customHeight="false" outlineLevel="0" collapsed="false">
      <c r="P1513" s="1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.75" hidden="false" customHeight="false" outlineLevel="0" collapsed="false">
      <c r="P1514" s="1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.75" hidden="false" customHeight="false" outlineLevel="0" collapsed="false">
      <c r="P1515" s="1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.75" hidden="false" customHeight="false" outlineLevel="0" collapsed="false">
      <c r="P1516" s="1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.75" hidden="false" customHeight="false" outlineLevel="0" collapsed="false">
      <c r="P1517" s="1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.75" hidden="false" customHeight="false" outlineLevel="0" collapsed="false">
      <c r="P1518" s="1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.75" hidden="false" customHeight="false" outlineLevel="0" collapsed="false">
      <c r="P1519" s="1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.75" hidden="false" customHeight="false" outlineLevel="0" collapsed="false">
      <c r="P1520" s="1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.75" hidden="false" customHeight="false" outlineLevel="0" collapsed="false">
      <c r="P1521" s="1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.75" hidden="false" customHeight="false" outlineLevel="0" collapsed="false">
      <c r="P1522" s="1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.75" hidden="false" customHeight="false" outlineLevel="0" collapsed="false">
      <c r="P1523" s="1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.75" hidden="false" customHeight="false" outlineLevel="0" collapsed="false">
      <c r="P1524" s="1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.75" hidden="false" customHeight="false" outlineLevel="0" collapsed="false">
      <c r="P1525" s="1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.75" hidden="false" customHeight="false" outlineLevel="0" collapsed="false">
      <c r="P1526" s="1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.75" hidden="false" customHeight="false" outlineLevel="0" collapsed="false">
      <c r="P1527" s="1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.75" hidden="false" customHeight="false" outlineLevel="0" collapsed="false">
      <c r="P1528" s="1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.75" hidden="false" customHeight="false" outlineLevel="0" collapsed="false">
      <c r="P1529" s="1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.75" hidden="false" customHeight="false" outlineLevel="0" collapsed="false">
      <c r="P1530" s="1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.75" hidden="false" customHeight="false" outlineLevel="0" collapsed="false">
      <c r="P1531" s="1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.75" hidden="false" customHeight="false" outlineLevel="0" collapsed="false">
      <c r="P1532" s="1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.75" hidden="false" customHeight="false" outlineLevel="0" collapsed="false">
      <c r="P1533" s="1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.75" hidden="false" customHeight="false" outlineLevel="0" collapsed="false">
      <c r="P1534" s="1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.75" hidden="false" customHeight="false" outlineLevel="0" collapsed="false">
      <c r="P1535" s="1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.75" hidden="false" customHeight="false" outlineLevel="0" collapsed="false">
      <c r="P1536" s="1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.75" hidden="false" customHeight="false" outlineLevel="0" collapsed="false">
      <c r="P1537" s="1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.75" hidden="false" customHeight="false" outlineLevel="0" collapsed="false">
      <c r="P1538" s="1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.75" hidden="false" customHeight="false" outlineLevel="0" collapsed="false">
      <c r="P1539" s="1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.75" hidden="false" customHeight="false" outlineLevel="0" collapsed="false">
      <c r="P1540" s="1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.75" hidden="false" customHeight="false" outlineLevel="0" collapsed="false">
      <c r="P1541" s="1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.75" hidden="false" customHeight="false" outlineLevel="0" collapsed="false">
      <c r="P1542" s="1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.75" hidden="false" customHeight="false" outlineLevel="0" collapsed="false">
      <c r="P1543" s="1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.75" hidden="false" customHeight="false" outlineLevel="0" collapsed="false">
      <c r="P1544" s="1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.75" hidden="false" customHeight="false" outlineLevel="0" collapsed="false">
      <c r="P1545" s="1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.75" hidden="false" customHeight="false" outlineLevel="0" collapsed="false">
      <c r="P1546" s="1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.75" hidden="false" customHeight="false" outlineLevel="0" collapsed="false">
      <c r="P1547" s="1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.75" hidden="false" customHeight="false" outlineLevel="0" collapsed="false">
      <c r="P1548" s="1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.75" hidden="false" customHeight="false" outlineLevel="0" collapsed="false">
      <c r="P1549" s="1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.75" hidden="false" customHeight="false" outlineLevel="0" collapsed="false">
      <c r="P1550" s="1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.75" hidden="false" customHeight="false" outlineLevel="0" collapsed="false">
      <c r="P1551" s="1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.75" hidden="false" customHeight="false" outlineLevel="0" collapsed="false">
      <c r="P1552" s="1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.75" hidden="false" customHeight="false" outlineLevel="0" collapsed="false">
      <c r="P1553" s="1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.75" hidden="false" customHeight="false" outlineLevel="0" collapsed="false">
      <c r="P1554" s="1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.75" hidden="false" customHeight="false" outlineLevel="0" collapsed="false">
      <c r="P1555" s="1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.75" hidden="false" customHeight="false" outlineLevel="0" collapsed="false">
      <c r="P1556" s="1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.75" hidden="false" customHeight="false" outlineLevel="0" collapsed="false">
      <c r="P1557" s="1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.75" hidden="false" customHeight="false" outlineLevel="0" collapsed="false">
      <c r="P1558" s="1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.75" hidden="false" customHeight="false" outlineLevel="0" collapsed="false">
      <c r="P1559" s="1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.75" hidden="false" customHeight="false" outlineLevel="0" collapsed="false">
      <c r="P1560" s="1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.75" hidden="false" customHeight="false" outlineLevel="0" collapsed="false">
      <c r="P1561" s="1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.75" hidden="false" customHeight="false" outlineLevel="0" collapsed="false">
      <c r="P1562" s="1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.75" hidden="false" customHeight="false" outlineLevel="0" collapsed="false">
      <c r="P1563" s="1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.75" hidden="false" customHeight="false" outlineLevel="0" collapsed="false">
      <c r="P1564" s="1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.75" hidden="false" customHeight="false" outlineLevel="0" collapsed="false">
      <c r="P1565" s="1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.75" hidden="false" customHeight="false" outlineLevel="0" collapsed="false">
      <c r="P1566" s="1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.75" hidden="false" customHeight="false" outlineLevel="0" collapsed="false">
      <c r="P1567" s="1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.75" hidden="false" customHeight="false" outlineLevel="0" collapsed="false">
      <c r="P1568" s="1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.75" hidden="false" customHeight="false" outlineLevel="0" collapsed="false">
      <c r="P1569" s="1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.75" hidden="false" customHeight="false" outlineLevel="0" collapsed="false">
      <c r="P1570" s="1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.75" hidden="false" customHeight="false" outlineLevel="0" collapsed="false">
      <c r="P1571" s="1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.75" hidden="false" customHeight="false" outlineLevel="0" collapsed="false">
      <c r="P1572" s="1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.75" hidden="false" customHeight="false" outlineLevel="0" collapsed="false">
      <c r="P1573" s="1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.75" hidden="false" customHeight="false" outlineLevel="0" collapsed="false">
      <c r="P1574" s="1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.75" hidden="false" customHeight="false" outlineLevel="0" collapsed="false">
      <c r="P1575" s="1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.75" hidden="false" customHeight="false" outlineLevel="0" collapsed="false">
      <c r="P1576" s="1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.75" hidden="false" customHeight="false" outlineLevel="0" collapsed="false">
      <c r="P1577" s="1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.75" hidden="false" customHeight="false" outlineLevel="0" collapsed="false">
      <c r="P1578" s="1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.75" hidden="false" customHeight="false" outlineLevel="0" collapsed="false">
      <c r="P1579" s="1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.75" hidden="false" customHeight="false" outlineLevel="0" collapsed="false">
      <c r="P1580" s="1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.75" hidden="false" customHeight="false" outlineLevel="0" collapsed="false">
      <c r="P1581" s="1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.75" hidden="false" customHeight="false" outlineLevel="0" collapsed="false">
      <c r="P1582" s="1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.75" hidden="false" customHeight="false" outlineLevel="0" collapsed="false">
      <c r="P1583" s="1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.75" hidden="false" customHeight="false" outlineLevel="0" collapsed="false">
      <c r="P1584" s="1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.75" hidden="false" customHeight="false" outlineLevel="0" collapsed="false">
      <c r="P1585" s="1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.75" hidden="false" customHeight="false" outlineLevel="0" collapsed="false">
      <c r="P1586" s="1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.75" hidden="false" customHeight="false" outlineLevel="0" collapsed="false">
      <c r="P1587" s="1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.75" hidden="false" customHeight="false" outlineLevel="0" collapsed="false">
      <c r="P1588" s="1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.75" hidden="false" customHeight="false" outlineLevel="0" collapsed="false">
      <c r="P1589" s="1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.75" hidden="false" customHeight="false" outlineLevel="0" collapsed="false">
      <c r="P1590" s="1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.75" hidden="false" customHeight="false" outlineLevel="0" collapsed="false">
      <c r="P1591" s="1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.75" hidden="false" customHeight="false" outlineLevel="0" collapsed="false">
      <c r="P1592" s="1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.75" hidden="false" customHeight="false" outlineLevel="0" collapsed="false">
      <c r="P1593" s="1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.75" hidden="false" customHeight="false" outlineLevel="0" collapsed="false">
      <c r="P1594" s="1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.75" hidden="false" customHeight="false" outlineLevel="0" collapsed="false">
      <c r="P1595" s="1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.75" hidden="false" customHeight="false" outlineLevel="0" collapsed="false">
      <c r="P1596" s="1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.75" hidden="false" customHeight="false" outlineLevel="0" collapsed="false">
      <c r="P1597" s="1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.75" hidden="false" customHeight="false" outlineLevel="0" collapsed="false">
      <c r="P1598" s="1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.75" hidden="false" customHeight="false" outlineLevel="0" collapsed="false">
      <c r="P1599" s="1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.75" hidden="false" customHeight="false" outlineLevel="0" collapsed="false">
      <c r="P1600" s="1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.75" hidden="false" customHeight="false" outlineLevel="0" collapsed="false">
      <c r="P1601" s="1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.75" hidden="false" customHeight="false" outlineLevel="0" collapsed="false">
      <c r="P1602" s="1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.75" hidden="false" customHeight="false" outlineLevel="0" collapsed="false">
      <c r="P1603" s="1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.75" hidden="false" customHeight="false" outlineLevel="0" collapsed="false">
      <c r="P1604" s="1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.75" hidden="false" customHeight="false" outlineLevel="0" collapsed="false">
      <c r="P1605" s="1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.75" hidden="false" customHeight="false" outlineLevel="0" collapsed="false">
      <c r="P1606" s="1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.75" hidden="false" customHeight="false" outlineLevel="0" collapsed="false">
      <c r="P1607" s="1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.75" hidden="false" customHeight="false" outlineLevel="0" collapsed="false">
      <c r="P1608" s="1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.75" hidden="false" customHeight="false" outlineLevel="0" collapsed="false">
      <c r="P1609" s="1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.75" hidden="false" customHeight="false" outlineLevel="0" collapsed="false">
      <c r="P1610" s="1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.75" hidden="false" customHeight="false" outlineLevel="0" collapsed="false">
      <c r="P1611" s="1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.75" hidden="false" customHeight="false" outlineLevel="0" collapsed="false">
      <c r="P1612" s="1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.75" hidden="false" customHeight="false" outlineLevel="0" collapsed="false">
      <c r="P1613" s="1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.75" hidden="false" customHeight="false" outlineLevel="0" collapsed="false">
      <c r="P1614" s="1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.75" hidden="false" customHeight="false" outlineLevel="0" collapsed="false">
      <c r="P1615" s="1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.75" hidden="false" customHeight="false" outlineLevel="0" collapsed="false">
      <c r="P1616" s="1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.75" hidden="false" customHeight="false" outlineLevel="0" collapsed="false">
      <c r="P1617" s="1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.75" hidden="false" customHeight="false" outlineLevel="0" collapsed="false">
      <c r="P1618" s="1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.75" hidden="false" customHeight="false" outlineLevel="0" collapsed="false">
      <c r="P1619" s="1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.75" hidden="false" customHeight="false" outlineLevel="0" collapsed="false">
      <c r="P1620" s="1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.75" hidden="false" customHeight="false" outlineLevel="0" collapsed="false">
      <c r="P1621" s="1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.75" hidden="false" customHeight="false" outlineLevel="0" collapsed="false">
      <c r="P1622" s="1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.75" hidden="false" customHeight="false" outlineLevel="0" collapsed="false">
      <c r="P1623" s="1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.75" hidden="false" customHeight="false" outlineLevel="0" collapsed="false">
      <c r="P1624" s="1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.75" hidden="false" customHeight="false" outlineLevel="0" collapsed="false">
      <c r="P1625" s="1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.75" hidden="false" customHeight="false" outlineLevel="0" collapsed="false">
      <c r="P1626" s="1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.75" hidden="false" customHeight="false" outlineLevel="0" collapsed="false">
      <c r="P1627" s="1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.75" hidden="false" customHeight="false" outlineLevel="0" collapsed="false">
      <c r="P1628" s="1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.75" hidden="false" customHeight="false" outlineLevel="0" collapsed="false">
      <c r="P1629" s="1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.75" hidden="false" customHeight="false" outlineLevel="0" collapsed="false">
      <c r="P1630" s="1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.75" hidden="false" customHeight="false" outlineLevel="0" collapsed="false">
      <c r="P1631" s="1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.75" hidden="false" customHeight="false" outlineLevel="0" collapsed="false">
      <c r="P1632" s="1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.75" hidden="false" customHeight="false" outlineLevel="0" collapsed="false">
      <c r="P1633" s="1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.75" hidden="false" customHeight="false" outlineLevel="0" collapsed="false">
      <c r="P1634" s="1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.75" hidden="false" customHeight="false" outlineLevel="0" collapsed="false">
      <c r="P1635" s="1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.75" hidden="false" customHeight="false" outlineLevel="0" collapsed="false">
      <c r="P1636" s="1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.75" hidden="false" customHeight="false" outlineLevel="0" collapsed="false">
      <c r="P1637" s="1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.75" hidden="false" customHeight="false" outlineLevel="0" collapsed="false">
      <c r="P1638" s="1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.75" hidden="false" customHeight="false" outlineLevel="0" collapsed="false">
      <c r="P1639" s="1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.75" hidden="false" customHeight="false" outlineLevel="0" collapsed="false">
      <c r="P1640" s="1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.75" hidden="false" customHeight="false" outlineLevel="0" collapsed="false">
      <c r="P1641" s="1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.75" hidden="false" customHeight="false" outlineLevel="0" collapsed="false">
      <c r="P1642" s="1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.75" hidden="false" customHeight="false" outlineLevel="0" collapsed="false">
      <c r="P1643" s="1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.75" hidden="false" customHeight="false" outlineLevel="0" collapsed="false">
      <c r="P1644" s="1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.75" hidden="false" customHeight="false" outlineLevel="0" collapsed="false">
      <c r="P1645" s="1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.75" hidden="false" customHeight="false" outlineLevel="0" collapsed="false">
      <c r="P1646" s="1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.75" hidden="false" customHeight="false" outlineLevel="0" collapsed="false">
      <c r="P1647" s="1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.75" hidden="false" customHeight="false" outlineLevel="0" collapsed="false">
      <c r="P1648" s="1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.75" hidden="false" customHeight="false" outlineLevel="0" collapsed="false">
      <c r="P1649" s="1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.75" hidden="false" customHeight="false" outlineLevel="0" collapsed="false">
      <c r="P1650" s="1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.75" hidden="false" customHeight="false" outlineLevel="0" collapsed="false">
      <c r="P1651" s="1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.75" hidden="false" customHeight="false" outlineLevel="0" collapsed="false">
      <c r="P1652" s="1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.75" hidden="false" customHeight="false" outlineLevel="0" collapsed="false">
      <c r="P1653" s="1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.75" hidden="false" customHeight="false" outlineLevel="0" collapsed="false">
      <c r="P1654" s="1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.75" hidden="false" customHeight="false" outlineLevel="0" collapsed="false">
      <c r="P1655" s="1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.75" hidden="false" customHeight="false" outlineLevel="0" collapsed="false">
      <c r="P1656" s="1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.75" hidden="false" customHeight="false" outlineLevel="0" collapsed="false">
      <c r="P1657" s="1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.75" hidden="false" customHeight="false" outlineLevel="0" collapsed="false">
      <c r="P1658" s="1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.75" hidden="false" customHeight="false" outlineLevel="0" collapsed="false">
      <c r="P1659" s="1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.75" hidden="false" customHeight="false" outlineLevel="0" collapsed="false">
      <c r="P1660" s="1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.75" hidden="false" customHeight="false" outlineLevel="0" collapsed="false">
      <c r="P1661" s="1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.75" hidden="false" customHeight="false" outlineLevel="0" collapsed="false">
      <c r="P1662" s="1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.75" hidden="false" customHeight="false" outlineLevel="0" collapsed="false">
      <c r="P1663" s="1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.75" hidden="false" customHeight="false" outlineLevel="0" collapsed="false">
      <c r="P1664" s="1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.75" hidden="false" customHeight="false" outlineLevel="0" collapsed="false">
      <c r="P1665" s="1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.75" hidden="false" customHeight="false" outlineLevel="0" collapsed="false">
      <c r="P1666" s="1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.75" hidden="false" customHeight="false" outlineLevel="0" collapsed="false">
      <c r="P1667" s="1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.75" hidden="false" customHeight="false" outlineLevel="0" collapsed="false">
      <c r="P1668" s="1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.75" hidden="false" customHeight="false" outlineLevel="0" collapsed="false">
      <c r="P1669" s="1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.75" hidden="false" customHeight="false" outlineLevel="0" collapsed="false">
      <c r="P1670" s="1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.75" hidden="false" customHeight="false" outlineLevel="0" collapsed="false">
      <c r="P1671" s="1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.75" hidden="false" customHeight="false" outlineLevel="0" collapsed="false">
      <c r="P1672" s="1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.75" hidden="false" customHeight="false" outlineLevel="0" collapsed="false">
      <c r="P1673" s="1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.75" hidden="false" customHeight="false" outlineLevel="0" collapsed="false">
      <c r="P1674" s="1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.75" hidden="false" customHeight="false" outlineLevel="0" collapsed="false">
      <c r="P1675" s="1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.75" hidden="false" customHeight="false" outlineLevel="0" collapsed="false">
      <c r="P1676" s="1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.75" hidden="false" customHeight="false" outlineLevel="0" collapsed="false">
      <c r="P1677" s="1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.75" hidden="false" customHeight="false" outlineLevel="0" collapsed="false">
      <c r="P1678" s="1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.75" hidden="false" customHeight="false" outlineLevel="0" collapsed="false">
      <c r="P1679" s="1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.75" hidden="false" customHeight="false" outlineLevel="0" collapsed="false">
      <c r="P1680" s="1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.75" hidden="false" customHeight="false" outlineLevel="0" collapsed="false">
      <c r="P1681" s="1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.75" hidden="false" customHeight="false" outlineLevel="0" collapsed="false">
      <c r="P1682" s="1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.75" hidden="false" customHeight="false" outlineLevel="0" collapsed="false">
      <c r="P1683" s="1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.75" hidden="false" customHeight="false" outlineLevel="0" collapsed="false">
      <c r="P1684" s="1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.75" hidden="false" customHeight="false" outlineLevel="0" collapsed="false">
      <c r="P1685" s="1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.75" hidden="false" customHeight="false" outlineLevel="0" collapsed="false">
      <c r="P1686" s="1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.75" hidden="false" customHeight="false" outlineLevel="0" collapsed="false">
      <c r="P1687" s="1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.75" hidden="false" customHeight="false" outlineLevel="0" collapsed="false">
      <c r="P1688" s="1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.75" hidden="false" customHeight="false" outlineLevel="0" collapsed="false">
      <c r="P1689" s="1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.75" hidden="false" customHeight="false" outlineLevel="0" collapsed="false">
      <c r="P1690" s="1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.75" hidden="false" customHeight="false" outlineLevel="0" collapsed="false">
      <c r="P1691" s="1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.75" hidden="false" customHeight="false" outlineLevel="0" collapsed="false">
      <c r="P1692" s="1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.75" hidden="false" customHeight="false" outlineLevel="0" collapsed="false">
      <c r="P1693" s="1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.75" hidden="false" customHeight="false" outlineLevel="0" collapsed="false">
      <c r="P1694" s="1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.75" hidden="false" customHeight="false" outlineLevel="0" collapsed="false">
      <c r="P1695" s="1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.75" hidden="false" customHeight="false" outlineLevel="0" collapsed="false">
      <c r="P1696" s="1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.75" hidden="false" customHeight="false" outlineLevel="0" collapsed="false">
      <c r="P1697" s="1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.75" hidden="false" customHeight="false" outlineLevel="0" collapsed="false">
      <c r="P1698" s="1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.75" hidden="false" customHeight="false" outlineLevel="0" collapsed="false">
      <c r="P1699" s="1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.75" hidden="false" customHeight="false" outlineLevel="0" collapsed="false">
      <c r="P1700" s="1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.75" hidden="false" customHeight="false" outlineLevel="0" collapsed="false">
      <c r="P1701" s="1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.75" hidden="false" customHeight="false" outlineLevel="0" collapsed="false">
      <c r="P1702" s="1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.75" hidden="false" customHeight="false" outlineLevel="0" collapsed="false">
      <c r="P1703" s="1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.75" hidden="false" customHeight="false" outlineLevel="0" collapsed="false">
      <c r="P1704" s="1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.75" hidden="false" customHeight="false" outlineLevel="0" collapsed="false">
      <c r="P1705" s="1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.75" hidden="false" customHeight="false" outlineLevel="0" collapsed="false">
      <c r="P1706" s="1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.75" hidden="false" customHeight="false" outlineLevel="0" collapsed="false">
      <c r="P1707" s="1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.75" hidden="false" customHeight="false" outlineLevel="0" collapsed="false">
      <c r="P1708" s="1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.75" hidden="false" customHeight="false" outlineLevel="0" collapsed="false">
      <c r="P1709" s="1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.75" hidden="false" customHeight="false" outlineLevel="0" collapsed="false">
      <c r="P1710" s="1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.75" hidden="false" customHeight="false" outlineLevel="0" collapsed="false">
      <c r="P1711" s="1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.75" hidden="false" customHeight="false" outlineLevel="0" collapsed="false">
      <c r="P1712" s="1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.75" hidden="false" customHeight="false" outlineLevel="0" collapsed="false">
      <c r="P1713" s="1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.75" hidden="false" customHeight="false" outlineLevel="0" collapsed="false">
      <c r="P1714" s="1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.75" hidden="false" customHeight="false" outlineLevel="0" collapsed="false">
      <c r="P1715" s="1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.75" hidden="false" customHeight="false" outlineLevel="0" collapsed="false">
      <c r="P1716" s="1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.75" hidden="false" customHeight="false" outlineLevel="0" collapsed="false">
      <c r="P1717" s="1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.75" hidden="false" customHeight="false" outlineLevel="0" collapsed="false">
      <c r="P1718" s="1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.75" hidden="false" customHeight="false" outlineLevel="0" collapsed="false">
      <c r="P1719" s="1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.75" hidden="false" customHeight="false" outlineLevel="0" collapsed="false">
      <c r="P1720" s="1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.75" hidden="false" customHeight="false" outlineLevel="0" collapsed="false">
      <c r="P1721" s="1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.75" hidden="false" customHeight="false" outlineLevel="0" collapsed="false">
      <c r="P1722" s="1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.75" hidden="false" customHeight="false" outlineLevel="0" collapsed="false">
      <c r="P1723" s="1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.75" hidden="false" customHeight="false" outlineLevel="0" collapsed="false">
      <c r="P1724" s="1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.75" hidden="false" customHeight="false" outlineLevel="0" collapsed="false">
      <c r="P1725" s="1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.75" hidden="false" customHeight="false" outlineLevel="0" collapsed="false">
      <c r="P1726" s="1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.75" hidden="false" customHeight="false" outlineLevel="0" collapsed="false">
      <c r="P1727" s="1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.75" hidden="false" customHeight="false" outlineLevel="0" collapsed="false">
      <c r="P1728" s="1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.75" hidden="false" customHeight="false" outlineLevel="0" collapsed="false">
      <c r="P1729" s="1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.75" hidden="false" customHeight="false" outlineLevel="0" collapsed="false">
      <c r="P1730" s="1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.75" hidden="false" customHeight="false" outlineLevel="0" collapsed="false">
      <c r="P1731" s="1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.75" hidden="false" customHeight="false" outlineLevel="0" collapsed="false">
      <c r="P1732" s="1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.75" hidden="false" customHeight="false" outlineLevel="0" collapsed="false">
      <c r="P1733" s="1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.75" hidden="false" customHeight="false" outlineLevel="0" collapsed="false">
      <c r="P1734" s="1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.75" hidden="false" customHeight="false" outlineLevel="0" collapsed="false">
      <c r="P1735" s="1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.75" hidden="false" customHeight="false" outlineLevel="0" collapsed="false">
      <c r="P1736" s="1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.75" hidden="false" customHeight="false" outlineLevel="0" collapsed="false">
      <c r="P1737" s="1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.75" hidden="false" customHeight="false" outlineLevel="0" collapsed="false">
      <c r="P1738" s="1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.75" hidden="false" customHeight="false" outlineLevel="0" collapsed="false">
      <c r="P1739" s="1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.75" hidden="false" customHeight="false" outlineLevel="0" collapsed="false">
      <c r="P1740" s="1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.75" hidden="false" customHeight="false" outlineLevel="0" collapsed="false">
      <c r="P1741" s="1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.75" hidden="false" customHeight="false" outlineLevel="0" collapsed="false">
      <c r="P1742" s="1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.75" hidden="false" customHeight="false" outlineLevel="0" collapsed="false">
      <c r="P1743" s="1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.75" hidden="false" customHeight="false" outlineLevel="0" collapsed="false">
      <c r="P1744" s="1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.75" hidden="false" customHeight="false" outlineLevel="0" collapsed="false">
      <c r="P1745" s="1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.75" hidden="false" customHeight="false" outlineLevel="0" collapsed="false">
      <c r="P1746" s="1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.75" hidden="false" customHeight="false" outlineLevel="0" collapsed="false">
      <c r="P1747" s="1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.75" hidden="false" customHeight="false" outlineLevel="0" collapsed="false">
      <c r="P1748" s="1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.75" hidden="false" customHeight="false" outlineLevel="0" collapsed="false">
      <c r="P1749" s="1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.75" hidden="false" customHeight="false" outlineLevel="0" collapsed="false">
      <c r="P1750" s="1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.75" hidden="false" customHeight="false" outlineLevel="0" collapsed="false">
      <c r="P1751" s="1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.75" hidden="false" customHeight="false" outlineLevel="0" collapsed="false">
      <c r="P1752" s="1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.75" hidden="false" customHeight="false" outlineLevel="0" collapsed="false">
      <c r="P1753" s="1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.75" hidden="false" customHeight="false" outlineLevel="0" collapsed="false">
      <c r="P1754" s="1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.75" hidden="false" customHeight="false" outlineLevel="0" collapsed="false">
      <c r="P1755" s="1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.75" hidden="false" customHeight="false" outlineLevel="0" collapsed="false">
      <c r="P1756" s="1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.75" hidden="false" customHeight="false" outlineLevel="0" collapsed="false">
      <c r="P1757" s="1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.75" hidden="false" customHeight="false" outlineLevel="0" collapsed="false">
      <c r="P1758" s="1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.75" hidden="false" customHeight="false" outlineLevel="0" collapsed="false">
      <c r="P1759" s="1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.75" hidden="false" customHeight="false" outlineLevel="0" collapsed="false">
      <c r="P1760" s="1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.75" hidden="false" customHeight="false" outlineLevel="0" collapsed="false">
      <c r="P1761" s="1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.75" hidden="false" customHeight="false" outlineLevel="0" collapsed="false">
      <c r="P1762" s="1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.75" hidden="false" customHeight="false" outlineLevel="0" collapsed="false">
      <c r="P1763" s="1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.75" hidden="false" customHeight="false" outlineLevel="0" collapsed="false">
      <c r="P1764" s="1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.75" hidden="false" customHeight="false" outlineLevel="0" collapsed="false">
      <c r="P1765" s="1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.75" hidden="false" customHeight="false" outlineLevel="0" collapsed="false">
      <c r="P1766" s="1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.75" hidden="false" customHeight="false" outlineLevel="0" collapsed="false">
      <c r="P1767" s="1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.75" hidden="false" customHeight="false" outlineLevel="0" collapsed="false">
      <c r="P1768" s="1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.75" hidden="false" customHeight="false" outlineLevel="0" collapsed="false">
      <c r="P1769" s="1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.75" hidden="false" customHeight="false" outlineLevel="0" collapsed="false">
      <c r="P1770" s="1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.75" hidden="false" customHeight="false" outlineLevel="0" collapsed="false">
      <c r="P1771" s="1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.75" hidden="false" customHeight="false" outlineLevel="0" collapsed="false">
      <c r="P1772" s="1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.75" hidden="false" customHeight="false" outlineLevel="0" collapsed="false">
      <c r="P1773" s="1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.75" hidden="false" customHeight="false" outlineLevel="0" collapsed="false">
      <c r="P1774" s="1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.75" hidden="false" customHeight="false" outlineLevel="0" collapsed="false">
      <c r="P1775" s="1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.75" hidden="false" customHeight="false" outlineLevel="0" collapsed="false">
      <c r="P1776" s="1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.75" hidden="false" customHeight="false" outlineLevel="0" collapsed="false">
      <c r="P1777" s="1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.75" hidden="false" customHeight="false" outlineLevel="0" collapsed="false">
      <c r="P1778" s="1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.75" hidden="false" customHeight="false" outlineLevel="0" collapsed="false">
      <c r="P1779" s="1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.75" hidden="false" customHeight="false" outlineLevel="0" collapsed="false">
      <c r="P1780" s="1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.75" hidden="false" customHeight="false" outlineLevel="0" collapsed="false">
      <c r="P1781" s="1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.75" hidden="false" customHeight="false" outlineLevel="0" collapsed="false">
      <c r="P1782" s="1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.75" hidden="false" customHeight="false" outlineLevel="0" collapsed="false">
      <c r="P1783" s="1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.75" hidden="false" customHeight="false" outlineLevel="0" collapsed="false">
      <c r="P1784" s="1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.75" hidden="false" customHeight="false" outlineLevel="0" collapsed="false">
      <c r="P1785" s="1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.75" hidden="false" customHeight="false" outlineLevel="0" collapsed="false">
      <c r="P1786" s="1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.75" hidden="false" customHeight="false" outlineLevel="0" collapsed="false">
      <c r="P1787" s="1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.75" hidden="false" customHeight="false" outlineLevel="0" collapsed="false">
      <c r="P1788" s="1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.75" hidden="false" customHeight="false" outlineLevel="0" collapsed="false">
      <c r="P1789" s="1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.75" hidden="false" customHeight="false" outlineLevel="0" collapsed="false">
      <c r="P1790" s="1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.75" hidden="false" customHeight="false" outlineLevel="0" collapsed="false">
      <c r="P1791" s="1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.75" hidden="false" customHeight="false" outlineLevel="0" collapsed="false">
      <c r="P1792" s="1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.75" hidden="false" customHeight="false" outlineLevel="0" collapsed="false">
      <c r="P1793" s="1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.75" hidden="false" customHeight="false" outlineLevel="0" collapsed="false">
      <c r="P1794" s="1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.75" hidden="false" customHeight="false" outlineLevel="0" collapsed="false">
      <c r="P1795" s="1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.75" hidden="false" customHeight="false" outlineLevel="0" collapsed="false">
      <c r="P1796" s="1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.75" hidden="false" customHeight="false" outlineLevel="0" collapsed="false">
      <c r="P1797" s="1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.75" hidden="false" customHeight="false" outlineLevel="0" collapsed="false">
      <c r="P1798" s="1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.75" hidden="false" customHeight="false" outlineLevel="0" collapsed="false">
      <c r="P1799" s="1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.75" hidden="false" customHeight="false" outlineLevel="0" collapsed="false">
      <c r="P1800" s="1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.75" hidden="false" customHeight="false" outlineLevel="0" collapsed="false">
      <c r="P1801" s="1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.75" hidden="false" customHeight="false" outlineLevel="0" collapsed="false">
      <c r="P1802" s="1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.75" hidden="false" customHeight="false" outlineLevel="0" collapsed="false">
      <c r="P1803" s="1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.75" hidden="false" customHeight="false" outlineLevel="0" collapsed="false">
      <c r="P1804" s="1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.75" hidden="false" customHeight="false" outlineLevel="0" collapsed="false">
      <c r="P1805" s="1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.75" hidden="false" customHeight="false" outlineLevel="0" collapsed="false">
      <c r="P1806" s="1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.75" hidden="false" customHeight="false" outlineLevel="0" collapsed="false">
      <c r="P1807" s="1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.75" hidden="false" customHeight="false" outlineLevel="0" collapsed="false">
      <c r="P1808" s="1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.75" hidden="false" customHeight="false" outlineLevel="0" collapsed="false">
      <c r="P1809" s="1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.75" hidden="false" customHeight="false" outlineLevel="0" collapsed="false">
      <c r="P1810" s="1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.75" hidden="false" customHeight="false" outlineLevel="0" collapsed="false">
      <c r="P1811" s="1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.75" hidden="false" customHeight="false" outlineLevel="0" collapsed="false">
      <c r="P1812" s="1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.75" hidden="false" customHeight="false" outlineLevel="0" collapsed="false">
      <c r="P1813" s="1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.75" hidden="false" customHeight="false" outlineLevel="0" collapsed="false">
      <c r="P1814" s="1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.75" hidden="false" customHeight="false" outlineLevel="0" collapsed="false">
      <c r="P1815" s="1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.75" hidden="false" customHeight="false" outlineLevel="0" collapsed="false">
      <c r="P1816" s="1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.75" hidden="false" customHeight="false" outlineLevel="0" collapsed="false">
      <c r="P1817" s="1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.75" hidden="false" customHeight="false" outlineLevel="0" collapsed="false">
      <c r="P1818" s="1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.75" hidden="false" customHeight="false" outlineLevel="0" collapsed="false">
      <c r="P1819" s="1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.75" hidden="false" customHeight="false" outlineLevel="0" collapsed="false">
      <c r="P1820" s="1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.75" hidden="false" customHeight="false" outlineLevel="0" collapsed="false">
      <c r="P1821" s="1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.75" hidden="false" customHeight="false" outlineLevel="0" collapsed="false">
      <c r="P1822" s="1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.75" hidden="false" customHeight="false" outlineLevel="0" collapsed="false">
      <c r="P1823" s="1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.75" hidden="false" customHeight="false" outlineLevel="0" collapsed="false">
      <c r="P1824" s="1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.75" hidden="false" customHeight="false" outlineLevel="0" collapsed="false">
      <c r="P1825" s="1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.75" hidden="false" customHeight="false" outlineLevel="0" collapsed="false">
      <c r="P1826" s="1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.75" hidden="false" customHeight="false" outlineLevel="0" collapsed="false">
      <c r="P1827" s="1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.75" hidden="false" customHeight="false" outlineLevel="0" collapsed="false">
      <c r="P1828" s="1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.75" hidden="false" customHeight="false" outlineLevel="0" collapsed="false">
      <c r="P1829" s="1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.75" hidden="false" customHeight="false" outlineLevel="0" collapsed="false">
      <c r="P1830" s="1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.75" hidden="false" customHeight="false" outlineLevel="0" collapsed="false">
      <c r="P1831" s="1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.75" hidden="false" customHeight="false" outlineLevel="0" collapsed="false">
      <c r="P1832" s="1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.75" hidden="false" customHeight="false" outlineLevel="0" collapsed="false">
      <c r="P1833" s="1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.75" hidden="false" customHeight="false" outlineLevel="0" collapsed="false">
      <c r="P1834" s="1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.75" hidden="false" customHeight="false" outlineLevel="0" collapsed="false">
      <c r="P1835" s="1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.75" hidden="false" customHeight="false" outlineLevel="0" collapsed="false">
      <c r="P1836" s="1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.75" hidden="false" customHeight="false" outlineLevel="0" collapsed="false">
      <c r="P1837" s="1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.75" hidden="false" customHeight="false" outlineLevel="0" collapsed="false">
      <c r="P1838" s="1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.75" hidden="false" customHeight="false" outlineLevel="0" collapsed="false">
      <c r="P1839" s="1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.75" hidden="false" customHeight="false" outlineLevel="0" collapsed="false">
      <c r="P1840" s="1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.75" hidden="false" customHeight="false" outlineLevel="0" collapsed="false">
      <c r="P1841" s="1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.75" hidden="false" customHeight="false" outlineLevel="0" collapsed="false">
      <c r="P1842" s="1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.75" hidden="false" customHeight="false" outlineLevel="0" collapsed="false">
      <c r="P1843" s="1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.75" hidden="false" customHeight="false" outlineLevel="0" collapsed="false">
      <c r="P1844" s="1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.75" hidden="false" customHeight="false" outlineLevel="0" collapsed="false">
      <c r="P1845" s="1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.75" hidden="false" customHeight="false" outlineLevel="0" collapsed="false">
      <c r="P1846" s="1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.75" hidden="false" customHeight="false" outlineLevel="0" collapsed="false">
      <c r="P1847" s="1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.75" hidden="false" customHeight="false" outlineLevel="0" collapsed="false">
      <c r="P1848" s="1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.75" hidden="false" customHeight="false" outlineLevel="0" collapsed="false">
      <c r="P1849" s="1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.75" hidden="false" customHeight="false" outlineLevel="0" collapsed="false">
      <c r="P1850" s="1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.75" hidden="false" customHeight="false" outlineLevel="0" collapsed="false">
      <c r="P1851" s="1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.75" hidden="false" customHeight="false" outlineLevel="0" collapsed="false">
      <c r="P1852" s="1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.75" hidden="false" customHeight="false" outlineLevel="0" collapsed="false">
      <c r="P1853" s="1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.75" hidden="false" customHeight="false" outlineLevel="0" collapsed="false">
      <c r="P1854" s="1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.75" hidden="false" customHeight="false" outlineLevel="0" collapsed="false">
      <c r="P1855" s="1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.75" hidden="false" customHeight="false" outlineLevel="0" collapsed="false">
      <c r="P1856" s="1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.75" hidden="false" customHeight="false" outlineLevel="0" collapsed="false">
      <c r="P1857" s="1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.75" hidden="false" customHeight="false" outlineLevel="0" collapsed="false">
      <c r="P1858" s="1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.75" hidden="false" customHeight="false" outlineLevel="0" collapsed="false">
      <c r="P1859" s="1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.75" hidden="false" customHeight="false" outlineLevel="0" collapsed="false">
      <c r="P1860" s="1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.75" hidden="false" customHeight="false" outlineLevel="0" collapsed="false">
      <c r="P1861" s="1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.75" hidden="false" customHeight="false" outlineLevel="0" collapsed="false">
      <c r="P1862" s="1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.75" hidden="false" customHeight="false" outlineLevel="0" collapsed="false">
      <c r="P1863" s="1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.75" hidden="false" customHeight="false" outlineLevel="0" collapsed="false">
      <c r="P1864" s="1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.75" hidden="false" customHeight="false" outlineLevel="0" collapsed="false">
      <c r="P1865" s="1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.75" hidden="false" customHeight="false" outlineLevel="0" collapsed="false">
      <c r="P1866" s="1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.75" hidden="false" customHeight="false" outlineLevel="0" collapsed="false">
      <c r="P1867" s="1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.75" hidden="false" customHeight="false" outlineLevel="0" collapsed="false">
      <c r="P1868" s="1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.75" hidden="false" customHeight="false" outlineLevel="0" collapsed="false">
      <c r="P1869" s="1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.75" hidden="false" customHeight="false" outlineLevel="0" collapsed="false">
      <c r="P1870" s="1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.75" hidden="false" customHeight="false" outlineLevel="0" collapsed="false">
      <c r="P1871" s="1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.75" hidden="false" customHeight="false" outlineLevel="0" collapsed="false">
      <c r="P1872" s="1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.75" hidden="false" customHeight="false" outlineLevel="0" collapsed="false">
      <c r="P1873" s="1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.75" hidden="false" customHeight="false" outlineLevel="0" collapsed="false">
      <c r="P1874" s="1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.75" hidden="false" customHeight="false" outlineLevel="0" collapsed="false">
      <c r="P1875" s="1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.75" hidden="false" customHeight="false" outlineLevel="0" collapsed="false">
      <c r="P1876" s="1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.75" hidden="false" customHeight="false" outlineLevel="0" collapsed="false">
      <c r="P1877" s="1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.75" hidden="false" customHeight="false" outlineLevel="0" collapsed="false">
      <c r="P1878" s="1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.75" hidden="false" customHeight="false" outlineLevel="0" collapsed="false">
      <c r="P1879" s="1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.75" hidden="false" customHeight="false" outlineLevel="0" collapsed="false">
      <c r="P1880" s="1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.75" hidden="false" customHeight="false" outlineLevel="0" collapsed="false">
      <c r="P1881" s="1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.75" hidden="false" customHeight="false" outlineLevel="0" collapsed="false">
      <c r="P1882" s="1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.75" hidden="false" customHeight="false" outlineLevel="0" collapsed="false">
      <c r="P1883" s="1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.75" hidden="false" customHeight="false" outlineLevel="0" collapsed="false">
      <c r="P1884" s="1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.75" hidden="false" customHeight="false" outlineLevel="0" collapsed="false">
      <c r="P1885" s="1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.75" hidden="false" customHeight="false" outlineLevel="0" collapsed="false">
      <c r="P1886" s="1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.75" hidden="false" customHeight="false" outlineLevel="0" collapsed="false">
      <c r="P1887" s="1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.75" hidden="false" customHeight="false" outlineLevel="0" collapsed="false">
      <c r="P1888" s="1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.75" hidden="false" customHeight="false" outlineLevel="0" collapsed="false">
      <c r="P1889" s="1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.75" hidden="false" customHeight="false" outlineLevel="0" collapsed="false">
      <c r="P1890" s="1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.75" hidden="false" customHeight="false" outlineLevel="0" collapsed="false">
      <c r="P1891" s="1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.75" hidden="false" customHeight="false" outlineLevel="0" collapsed="false">
      <c r="P1892" s="1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.75" hidden="false" customHeight="false" outlineLevel="0" collapsed="false">
      <c r="P1893" s="1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.75" hidden="false" customHeight="false" outlineLevel="0" collapsed="false">
      <c r="P1894" s="1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.75" hidden="false" customHeight="false" outlineLevel="0" collapsed="false">
      <c r="P1895" s="1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.75" hidden="false" customHeight="false" outlineLevel="0" collapsed="false">
      <c r="P1896" s="1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.75" hidden="false" customHeight="false" outlineLevel="0" collapsed="false">
      <c r="P1897" s="1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.75" hidden="false" customHeight="false" outlineLevel="0" collapsed="false">
      <c r="P1898" s="1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.75" hidden="false" customHeight="false" outlineLevel="0" collapsed="false">
      <c r="P1899" s="1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.75" hidden="false" customHeight="false" outlineLevel="0" collapsed="false">
      <c r="P1900" s="1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.75" hidden="false" customHeight="false" outlineLevel="0" collapsed="false">
      <c r="P1901" s="1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.75" hidden="false" customHeight="false" outlineLevel="0" collapsed="false">
      <c r="P1902" s="1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.75" hidden="false" customHeight="false" outlineLevel="0" collapsed="false">
      <c r="P1903" s="1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.75" hidden="false" customHeight="false" outlineLevel="0" collapsed="false">
      <c r="P1904" s="1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.75" hidden="false" customHeight="false" outlineLevel="0" collapsed="false">
      <c r="P1905" s="1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.75" hidden="false" customHeight="false" outlineLevel="0" collapsed="false">
      <c r="P1906" s="1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.75" hidden="false" customHeight="false" outlineLevel="0" collapsed="false">
      <c r="P1907" s="1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.75" hidden="false" customHeight="false" outlineLevel="0" collapsed="false">
      <c r="P1908" s="1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.75" hidden="false" customHeight="false" outlineLevel="0" collapsed="false">
      <c r="P1909" s="1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.75" hidden="false" customHeight="false" outlineLevel="0" collapsed="false">
      <c r="P1910" s="1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.75" hidden="false" customHeight="false" outlineLevel="0" collapsed="false">
      <c r="P1911" s="1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.75" hidden="false" customHeight="false" outlineLevel="0" collapsed="false">
      <c r="P1912" s="1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.75" hidden="false" customHeight="false" outlineLevel="0" collapsed="false">
      <c r="P1913" s="1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.75" hidden="false" customHeight="false" outlineLevel="0" collapsed="false">
      <c r="P1914" s="1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.75" hidden="false" customHeight="false" outlineLevel="0" collapsed="false">
      <c r="P1915" s="1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.75" hidden="false" customHeight="false" outlineLevel="0" collapsed="false">
      <c r="P1916" s="1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.75" hidden="false" customHeight="false" outlineLevel="0" collapsed="false">
      <c r="P1917" s="1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.75" hidden="false" customHeight="false" outlineLevel="0" collapsed="false">
      <c r="P1918" s="1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.75" hidden="false" customHeight="false" outlineLevel="0" collapsed="false">
      <c r="P1919" s="1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.75" hidden="false" customHeight="false" outlineLevel="0" collapsed="false">
      <c r="P1920" s="1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.75" hidden="false" customHeight="false" outlineLevel="0" collapsed="false">
      <c r="P1921" s="1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.75" hidden="false" customHeight="false" outlineLevel="0" collapsed="false">
      <c r="P1922" s="1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.75" hidden="false" customHeight="false" outlineLevel="0" collapsed="false">
      <c r="P1923" s="1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.75" hidden="false" customHeight="false" outlineLevel="0" collapsed="false">
      <c r="P1924" s="1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.75" hidden="false" customHeight="false" outlineLevel="0" collapsed="false">
      <c r="P1925" s="1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.75" hidden="false" customHeight="false" outlineLevel="0" collapsed="false">
      <c r="P1926" s="1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.75" hidden="false" customHeight="false" outlineLevel="0" collapsed="false">
      <c r="P1927" s="1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.75" hidden="false" customHeight="false" outlineLevel="0" collapsed="false">
      <c r="P1928" s="1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.75" hidden="false" customHeight="false" outlineLevel="0" collapsed="false">
      <c r="P1929" s="1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.75" hidden="false" customHeight="false" outlineLevel="0" collapsed="false">
      <c r="P1930" s="1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.75" hidden="false" customHeight="false" outlineLevel="0" collapsed="false">
      <c r="P1931" s="1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.75" hidden="false" customHeight="false" outlineLevel="0" collapsed="false">
      <c r="P1932" s="1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.75" hidden="false" customHeight="false" outlineLevel="0" collapsed="false">
      <c r="P1933" s="1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.75" hidden="false" customHeight="false" outlineLevel="0" collapsed="false">
      <c r="P1934" s="1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.75" hidden="false" customHeight="false" outlineLevel="0" collapsed="false">
      <c r="P1935" s="1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.75" hidden="false" customHeight="false" outlineLevel="0" collapsed="false">
      <c r="P1936" s="1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.75" hidden="false" customHeight="false" outlineLevel="0" collapsed="false">
      <c r="P1937" s="1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.75" hidden="false" customHeight="false" outlineLevel="0" collapsed="false">
      <c r="P1938" s="1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.75" hidden="false" customHeight="false" outlineLevel="0" collapsed="false">
      <c r="P1939" s="1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.75" hidden="false" customHeight="false" outlineLevel="0" collapsed="false">
      <c r="P1940" s="1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.75" hidden="false" customHeight="false" outlineLevel="0" collapsed="false">
      <c r="P1941" s="1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.75" hidden="false" customHeight="false" outlineLevel="0" collapsed="false">
      <c r="P1942" s="1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.75" hidden="false" customHeight="false" outlineLevel="0" collapsed="false">
      <c r="P1943" s="1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.75" hidden="false" customHeight="false" outlineLevel="0" collapsed="false">
      <c r="P1944" s="1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.75" hidden="false" customHeight="false" outlineLevel="0" collapsed="false">
      <c r="P1945" s="1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.75" hidden="false" customHeight="false" outlineLevel="0" collapsed="false">
      <c r="P1946" s="1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.75" hidden="false" customHeight="false" outlineLevel="0" collapsed="false">
      <c r="P1947" s="1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.75" hidden="false" customHeight="false" outlineLevel="0" collapsed="false">
      <c r="P1948" s="1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.75" hidden="false" customHeight="false" outlineLevel="0" collapsed="false">
      <c r="P1949" s="1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.75" hidden="false" customHeight="false" outlineLevel="0" collapsed="false">
      <c r="P1950" s="1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.75" hidden="false" customHeight="false" outlineLevel="0" collapsed="false">
      <c r="P1951" s="1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.75" hidden="false" customHeight="false" outlineLevel="0" collapsed="false">
      <c r="P1952" s="1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.75" hidden="false" customHeight="false" outlineLevel="0" collapsed="false">
      <c r="P1953" s="1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.75" hidden="false" customHeight="false" outlineLevel="0" collapsed="false">
      <c r="P1954" s="1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.75" hidden="false" customHeight="false" outlineLevel="0" collapsed="false">
      <c r="P1955" s="1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.75" hidden="false" customHeight="false" outlineLevel="0" collapsed="false">
      <c r="P1956" s="1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.75" hidden="false" customHeight="false" outlineLevel="0" collapsed="false">
      <c r="P1957" s="1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.75" hidden="false" customHeight="false" outlineLevel="0" collapsed="false">
      <c r="P1958" s="1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.75" hidden="false" customHeight="false" outlineLevel="0" collapsed="false">
      <c r="P1959" s="1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.75" hidden="false" customHeight="false" outlineLevel="0" collapsed="false">
      <c r="P1960" s="1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.75" hidden="false" customHeight="false" outlineLevel="0" collapsed="false">
      <c r="P1961" s="1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.75" hidden="false" customHeight="false" outlineLevel="0" collapsed="false">
      <c r="P1962" s="1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.75" hidden="false" customHeight="false" outlineLevel="0" collapsed="false">
      <c r="P1963" s="1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.75" hidden="false" customHeight="false" outlineLevel="0" collapsed="false">
      <c r="P1964" s="1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.75" hidden="false" customHeight="false" outlineLevel="0" collapsed="false">
      <c r="P1965" s="1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.75" hidden="false" customHeight="false" outlineLevel="0" collapsed="false">
      <c r="P1966" s="1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.75" hidden="false" customHeight="false" outlineLevel="0" collapsed="false">
      <c r="P1967" s="1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.75" hidden="false" customHeight="false" outlineLevel="0" collapsed="false">
      <c r="P1968" s="1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.75" hidden="false" customHeight="false" outlineLevel="0" collapsed="false">
      <c r="P1969" s="1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.75" hidden="false" customHeight="false" outlineLevel="0" collapsed="false">
      <c r="P1970" s="1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.75" hidden="false" customHeight="false" outlineLevel="0" collapsed="false">
      <c r="P1971" s="1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.75" hidden="false" customHeight="false" outlineLevel="0" collapsed="false">
      <c r="P1972" s="1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.75" hidden="false" customHeight="false" outlineLevel="0" collapsed="false">
      <c r="P1973" s="1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.75" hidden="false" customHeight="false" outlineLevel="0" collapsed="false">
      <c r="P1974" s="1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.75" hidden="false" customHeight="false" outlineLevel="0" collapsed="false">
      <c r="P1975" s="1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.75" hidden="false" customHeight="false" outlineLevel="0" collapsed="false">
      <c r="P1976" s="1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.75" hidden="false" customHeight="false" outlineLevel="0" collapsed="false">
      <c r="P1977" s="1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.75" hidden="false" customHeight="false" outlineLevel="0" collapsed="false">
      <c r="P1978" s="1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406"/>
  <sheetViews>
    <sheetView showFormulas="false" showGridLines="true" showRowColHeaders="true" showZeros="true" rightToLeft="false" tabSelected="true" showOutlineSymbols="true" defaultGridColor="true" view="normal" topLeftCell="A31" colorId="64" zoomScale="64" zoomScaleNormal="64" zoomScalePageLayoutView="100" workbookViewId="0">
      <selection pane="topLeft" activeCell="AG44" activeCellId="0" sqref="AG44"/>
    </sheetView>
  </sheetViews>
  <sheetFormatPr defaultRowHeight="15" zeroHeight="false" outlineLevelRow="0" outlineLevelCol="0"/>
  <cols>
    <col collapsed="false" customWidth="true" hidden="false" outlineLevel="0" max="1" min="1" style="36" width="5.47"/>
    <col collapsed="false" customWidth="true" hidden="false" outlineLevel="0" max="2" min="2" style="36" width="5.17"/>
    <col collapsed="false" customWidth="true" hidden="false" outlineLevel="0" max="3" min="3" style="37" width="5.17"/>
    <col collapsed="false" customWidth="true" hidden="false" outlineLevel="0" max="4" min="4" style="38" width="20.68"/>
    <col collapsed="false" customWidth="true" hidden="false" outlineLevel="0" max="5" min="5" style="39" width="4.16"/>
    <col collapsed="false" customWidth="true" hidden="true" outlineLevel="0" max="6" min="6" style="39" width="1"/>
    <col collapsed="false" customWidth="true" hidden="true" outlineLevel="0" max="7" min="7" style="39" width="9.2"/>
    <col collapsed="false" customWidth="true" hidden="false" outlineLevel="0" max="8" min="8" style="39" width="4.16"/>
    <col collapsed="false" customWidth="true" hidden="true" outlineLevel="0" max="9" min="9" style="39" width="6.63"/>
    <col collapsed="false" customWidth="true" hidden="true" outlineLevel="0" max="11" min="10" style="39" width="8.36"/>
    <col collapsed="false" customWidth="true" hidden="false" outlineLevel="0" max="12" min="12" style="39" width="15.86"/>
    <col collapsed="false" customWidth="true" hidden="true" outlineLevel="0" max="15" min="13" style="39" width="8.36"/>
    <col collapsed="false" customWidth="true" hidden="true" outlineLevel="0" max="16" min="16" style="39" width="2.12"/>
    <col collapsed="false" customWidth="true" hidden="true" outlineLevel="0" max="18" min="17" style="39" width="8.36"/>
    <col collapsed="false" customWidth="true" hidden="true" outlineLevel="0" max="19" min="19" style="39" width="5.55"/>
    <col collapsed="false" customWidth="true" hidden="true" outlineLevel="0" max="20" min="20" style="39" width="7.29"/>
    <col collapsed="false" customWidth="true" hidden="false" outlineLevel="0" max="21" min="21" style="39" width="11.19"/>
    <col collapsed="false" customWidth="true" hidden="true" outlineLevel="0" max="22" min="22" style="39" width="9.19"/>
    <col collapsed="false" customWidth="true" hidden="true" outlineLevel="0" max="23" min="23" style="39" width="6.18"/>
    <col collapsed="false" customWidth="true" hidden="true" outlineLevel="0" max="24" min="24" style="40" width="97.81"/>
    <col collapsed="false" customWidth="true" hidden="true" outlineLevel="0" max="25" min="25" style="40" width="43"/>
    <col collapsed="false" customWidth="true" hidden="true" outlineLevel="0" max="29" min="26" style="40" width="11"/>
    <col collapsed="false" customWidth="true" hidden="false" outlineLevel="0" max="1025" min="30" style="40" width="11"/>
  </cols>
  <sheetData>
    <row r="1" customFormat="false" ht="60" hidden="false" customHeight="true" outlineLevel="0" collapsed="false">
      <c r="A1" s="41" t="s">
        <v>169</v>
      </c>
      <c r="B1" s="41" t="s">
        <v>170</v>
      </c>
      <c r="C1" s="42" t="s">
        <v>171</v>
      </c>
      <c r="D1" s="43" t="s">
        <v>172</v>
      </c>
      <c r="E1" s="44" t="s">
        <v>173</v>
      </c>
      <c r="F1" s="45" t="s">
        <v>146</v>
      </c>
      <c r="G1" s="46" t="s">
        <v>148</v>
      </c>
      <c r="H1" s="47" t="s">
        <v>174</v>
      </c>
      <c r="I1" s="46" t="s">
        <v>175</v>
      </c>
      <c r="J1" s="48" t="s">
        <v>176</v>
      </c>
      <c r="K1" s="46" t="s">
        <v>177</v>
      </c>
      <c r="L1" s="47" t="s">
        <v>178</v>
      </c>
      <c r="M1" s="47" t="s">
        <v>179</v>
      </c>
      <c r="N1" s="47" t="s">
        <v>180</v>
      </c>
      <c r="O1" s="47" t="s">
        <v>181</v>
      </c>
      <c r="P1" s="47" t="s">
        <v>182</v>
      </c>
      <c r="Q1" s="47" t="s">
        <v>183</v>
      </c>
      <c r="R1" s="47" t="s">
        <v>184</v>
      </c>
      <c r="S1" s="47" t="s">
        <v>155</v>
      </c>
      <c r="T1" s="47" t="s">
        <v>185</v>
      </c>
      <c r="U1" s="47" t="s">
        <v>158</v>
      </c>
      <c r="V1" s="47" t="s">
        <v>159</v>
      </c>
      <c r="W1" s="47" t="s">
        <v>186</v>
      </c>
      <c r="X1" s="40" t="s">
        <v>168</v>
      </c>
    </row>
    <row r="2" customFormat="false" ht="15" hidden="false" customHeight="false" outlineLevel="0" collapsed="false">
      <c r="C2" s="49" t="n">
        <f aca="false">1*10</f>
        <v>10</v>
      </c>
      <c r="D2" s="50"/>
      <c r="E2" s="51" t="n">
        <v>10</v>
      </c>
      <c r="F2" s="52" t="n">
        <f aca="false">R2+(Q2*60)+(P2*3600)</f>
        <v>53914</v>
      </c>
      <c r="G2" s="53" t="str">
        <f aca="false">CONCATENATE(M2,N2,O2)</f>
        <v>201725</v>
      </c>
      <c r="H2" s="53" t="n">
        <v>7</v>
      </c>
      <c r="I2" s="53"/>
      <c r="J2" s="53"/>
      <c r="K2" s="53"/>
      <c r="L2" s="53" t="s">
        <v>0</v>
      </c>
      <c r="M2" s="53" t="n">
        <v>2017</v>
      </c>
      <c r="N2" s="53" t="n">
        <v>2</v>
      </c>
      <c r="O2" s="53" t="n">
        <v>5</v>
      </c>
      <c r="P2" s="53" t="n">
        <v>14</v>
      </c>
      <c r="Q2" s="53" t="n">
        <v>58</v>
      </c>
      <c r="R2" s="53" t="n">
        <v>34</v>
      </c>
      <c r="S2" s="53" t="n">
        <v>70</v>
      </c>
      <c r="T2" s="53" t="n">
        <v>1</v>
      </c>
      <c r="U2" s="53" t="s">
        <v>1</v>
      </c>
      <c r="V2" s="53" t="s">
        <v>2</v>
      </c>
      <c r="W2" s="53"/>
      <c r="X2" s="54"/>
      <c r="Y2" s="40" t="str">
        <f aca="false">IF(C2=C1,111.3*DEGREES(ACOS(SIN(RADIANS(#REF!))*SIN(RADIANS(#REF!))+(COS(RADIANS(#REF!))*COS(RADIANS(#REF!))*COS(RADIANS(#REF!-#REF!))))),"")</f>
        <v/>
      </c>
    </row>
    <row r="3" customFormat="false" ht="15" hidden="false" customHeight="false" outlineLevel="0" collapsed="false">
      <c r="C3" s="55" t="n">
        <f aca="false">IF(F3=F2,C2,IF(F3=(F2+1),C2,(C2+1)))</f>
        <v>10</v>
      </c>
      <c r="D3" s="56"/>
      <c r="E3" s="51" t="n">
        <f aca="false">IF(C2=C3,IF(AND(L3&lt;&gt;"M",L3&lt;&gt;"m-up"),E2+10,E2),10)</f>
        <v>20</v>
      </c>
      <c r="F3" s="57" t="n">
        <f aca="false">R3+(Q3*60)+(P3*3600)</f>
        <v>53914</v>
      </c>
      <c r="G3" s="39" t="str">
        <f aca="false">CONCATENATE(M3,N3,O3)</f>
        <v>201725</v>
      </c>
      <c r="H3" s="39" t="n">
        <v>6</v>
      </c>
      <c r="L3" s="39" t="s">
        <v>0</v>
      </c>
      <c r="M3" s="39" t="n">
        <v>2017</v>
      </c>
      <c r="N3" s="39" t="n">
        <v>2</v>
      </c>
      <c r="O3" s="39" t="n">
        <v>5</v>
      </c>
      <c r="P3" s="39" t="n">
        <v>14</v>
      </c>
      <c r="Q3" s="39" t="n">
        <v>58</v>
      </c>
      <c r="R3" s="39" t="n">
        <v>34</v>
      </c>
      <c r="S3" s="39" t="n">
        <v>103</v>
      </c>
      <c r="T3" s="39" t="n">
        <v>1</v>
      </c>
      <c r="U3" s="39" t="s">
        <v>1</v>
      </c>
      <c r="V3" s="39" t="s">
        <v>2</v>
      </c>
    </row>
    <row r="4" customFormat="false" ht="15" hidden="false" customHeight="false" outlineLevel="0" collapsed="false">
      <c r="C4" s="55" t="n">
        <f aca="false">IF(F4=F3,C3,IF(F4=(F3+1),C3,(C3+1)))</f>
        <v>10</v>
      </c>
      <c r="D4" s="56"/>
      <c r="E4" s="51" t="n">
        <f aca="false">IF(C3=C4,IF(AND(L4&lt;&gt;"M",L4&lt;&gt;"m-up"),E3+10,E3),10)</f>
        <v>30</v>
      </c>
      <c r="F4" s="57" t="n">
        <f aca="false">R4+(Q4*60)+(P4*3600)</f>
        <v>53914</v>
      </c>
      <c r="G4" s="39" t="str">
        <f aca="false">CONCATENATE(M4,N4,O4)</f>
        <v>201725</v>
      </c>
      <c r="H4" s="39" t="n">
        <v>5</v>
      </c>
      <c r="L4" s="39" t="s">
        <v>0</v>
      </c>
      <c r="M4" s="39" t="n">
        <v>2017</v>
      </c>
      <c r="N4" s="39" t="n">
        <v>2</v>
      </c>
      <c r="O4" s="39" t="n">
        <v>5</v>
      </c>
      <c r="P4" s="39" t="n">
        <v>14</v>
      </c>
      <c r="Q4" s="39" t="n">
        <v>58</v>
      </c>
      <c r="R4" s="39" t="n">
        <v>34</v>
      </c>
      <c r="S4" s="39" t="n">
        <v>121</v>
      </c>
      <c r="T4" s="39" t="n">
        <v>1</v>
      </c>
      <c r="U4" s="39" t="s">
        <v>1</v>
      </c>
      <c r="V4" s="39" t="s">
        <v>2</v>
      </c>
    </row>
    <row r="5" customFormat="false" ht="15" hidden="false" customHeight="false" outlineLevel="0" collapsed="false">
      <c r="C5" s="55" t="n">
        <f aca="false">IF(F5=F4,C4,IF(F5=(F4+1),C4,(C4+1)))</f>
        <v>10</v>
      </c>
      <c r="D5" s="56"/>
      <c r="E5" s="51" t="n">
        <f aca="false">IF(C4=C5,IF(AND(L5&lt;&gt;"M",L5&lt;&gt;"m-up"),E4+10,E4),10)</f>
        <v>40</v>
      </c>
      <c r="F5" s="57" t="n">
        <f aca="false">R5+(Q5*60)+(P5*3600)</f>
        <v>53914</v>
      </c>
      <c r="G5" s="39" t="str">
        <f aca="false">CONCATENATE(M5,N5,O5)</f>
        <v>201725</v>
      </c>
      <c r="L5" s="39" t="s">
        <v>0</v>
      </c>
      <c r="M5" s="39" t="n">
        <v>2017</v>
      </c>
      <c r="N5" s="39" t="n">
        <v>2</v>
      </c>
      <c r="O5" s="39" t="n">
        <v>5</v>
      </c>
      <c r="P5" s="39" t="n">
        <v>14</v>
      </c>
      <c r="Q5" s="39" t="n">
        <v>58</v>
      </c>
      <c r="R5" s="39" t="n">
        <v>34</v>
      </c>
      <c r="S5" s="39" t="n">
        <v>208</v>
      </c>
      <c r="T5" s="39" t="n">
        <v>2</v>
      </c>
      <c r="U5" s="39" t="s">
        <v>1</v>
      </c>
      <c r="V5" s="39" t="s">
        <v>3</v>
      </c>
    </row>
    <row r="6" customFormat="false" ht="15" hidden="false" customHeight="false" outlineLevel="0" collapsed="false">
      <c r="C6" s="55" t="n">
        <f aca="false">IF(F6=F5,C5,IF(F6=(F5+1),C5,(C5+1)))</f>
        <v>10</v>
      </c>
      <c r="D6" s="56"/>
      <c r="E6" s="51" t="n">
        <f aca="false">IF(C5=C6,IF(AND(L6&lt;&gt;"M",L6&lt;&gt;"m-up"),E5+10,E5),10)</f>
        <v>50</v>
      </c>
      <c r="F6" s="57" t="n">
        <f aca="false">R6+(Q6*60)+(P6*3600)</f>
        <v>53914</v>
      </c>
      <c r="G6" s="39" t="str">
        <f aca="false">CONCATENATE(M6,N6,O6)</f>
        <v>201725</v>
      </c>
      <c r="L6" s="39" t="s">
        <v>0</v>
      </c>
      <c r="M6" s="39" t="n">
        <v>2017</v>
      </c>
      <c r="N6" s="39" t="n">
        <v>2</v>
      </c>
      <c r="O6" s="39" t="n">
        <v>5</v>
      </c>
      <c r="P6" s="39" t="n">
        <v>14</v>
      </c>
      <c r="Q6" s="39" t="n">
        <v>58</v>
      </c>
      <c r="R6" s="39" t="n">
        <v>34</v>
      </c>
      <c r="S6" s="39" t="n">
        <v>256</v>
      </c>
      <c r="T6" s="39" t="n">
        <v>2</v>
      </c>
      <c r="U6" s="39" t="s">
        <v>1</v>
      </c>
      <c r="V6" s="39" t="s">
        <v>3</v>
      </c>
    </row>
    <row r="7" customFormat="false" ht="15" hidden="false" customHeight="false" outlineLevel="0" collapsed="false">
      <c r="C7" s="55" t="n">
        <f aca="false">IF(F7=F6,C6,IF(F7=(F6+1),C6,(C6+1)))</f>
        <v>10</v>
      </c>
      <c r="D7" s="56"/>
      <c r="E7" s="51" t="n">
        <f aca="false">IF(C6=C7,IF(AND(L7&lt;&gt;"M",L7&lt;&gt;"m-up"),E6+10,E6),10)</f>
        <v>60</v>
      </c>
      <c r="F7" s="57" t="n">
        <f aca="false">R7+(Q7*60)+(P7*3600)</f>
        <v>53914</v>
      </c>
      <c r="G7" s="39" t="str">
        <f aca="false">CONCATENATE(M7,N7,O7)</f>
        <v>201725</v>
      </c>
      <c r="L7" s="39" t="s">
        <v>0</v>
      </c>
      <c r="M7" s="39" t="n">
        <v>2017</v>
      </c>
      <c r="N7" s="39" t="n">
        <v>2</v>
      </c>
      <c r="O7" s="39" t="n">
        <v>5</v>
      </c>
      <c r="P7" s="39" t="n">
        <v>14</v>
      </c>
      <c r="Q7" s="39" t="n">
        <v>58</v>
      </c>
      <c r="R7" s="39" t="n">
        <v>34</v>
      </c>
      <c r="S7" s="39" t="n">
        <v>292</v>
      </c>
      <c r="T7" s="39" t="n">
        <v>2</v>
      </c>
      <c r="U7" s="39" t="s">
        <v>1</v>
      </c>
      <c r="V7" s="39" t="s">
        <v>3</v>
      </c>
    </row>
    <row r="8" customFormat="false" ht="15" hidden="false" customHeight="false" outlineLevel="0" collapsed="false">
      <c r="C8" s="49" t="n">
        <f aca="false">IF(F8=F7,C7,IF(F8=(F7+10),C7,(C7+10)))</f>
        <v>20</v>
      </c>
      <c r="D8" s="58"/>
      <c r="E8" s="51" t="n">
        <f aca="false">IF(C7=C8,IF(AND(L8&lt;&gt;"M",L8&lt;&gt;"m-up"),E7+10,E7),10)</f>
        <v>10</v>
      </c>
      <c r="F8" s="52" t="n">
        <f aca="false">R8+(Q8*60)+(P8*3600)</f>
        <v>53945</v>
      </c>
      <c r="G8" s="53" t="str">
        <f aca="false">CONCATENATE(M8,N8,O8)</f>
        <v>201725</v>
      </c>
      <c r="H8" s="53" t="n">
        <v>8</v>
      </c>
      <c r="I8" s="53"/>
      <c r="J8" s="53"/>
      <c r="K8" s="53"/>
      <c r="L8" s="53" t="s">
        <v>0</v>
      </c>
      <c r="M8" s="53" t="n">
        <v>2017</v>
      </c>
      <c r="N8" s="53" t="n">
        <v>2</v>
      </c>
      <c r="O8" s="53" t="n">
        <v>5</v>
      </c>
      <c r="P8" s="53" t="n">
        <v>14</v>
      </c>
      <c r="Q8" s="53" t="n">
        <v>59</v>
      </c>
      <c r="R8" s="53" t="n">
        <v>5</v>
      </c>
      <c r="S8" s="53" t="n">
        <v>32</v>
      </c>
      <c r="T8" s="53" t="n">
        <v>1</v>
      </c>
      <c r="U8" s="53" t="s">
        <v>1</v>
      </c>
      <c r="V8" s="53" t="s">
        <v>2</v>
      </c>
      <c r="W8" s="53"/>
      <c r="X8" s="54"/>
      <c r="Y8" s="40" t="str">
        <f aca="false">IF(C8=C7,111.3*DEGREES(ACOS(SIN(RADIANS(#REF!))*SIN(RADIANS(#REF!))+(COS(RADIANS(#REF!))*COS(RADIANS(#REF!))*COS(RADIANS(#REF!-#REF!))))),"")</f>
        <v/>
      </c>
    </row>
    <row r="9" customFormat="false" ht="15" hidden="false" customHeight="false" outlineLevel="0" collapsed="false">
      <c r="A9" s="59" t="s">
        <v>187</v>
      </c>
      <c r="B9" s="36" t="s">
        <v>187</v>
      </c>
      <c r="C9" s="49" t="n">
        <f aca="false">IF(F9=F8,C8,IF(F9=(F8+10),C8,(C8+10)))</f>
        <v>30</v>
      </c>
      <c r="D9" s="58" t="s">
        <v>188</v>
      </c>
      <c r="E9" s="51" t="n">
        <f aca="false">IF(C8=C9,IF(AND(L9&lt;&gt;"M",L9&lt;&gt;"m-up"),E8+10,E8),10)</f>
        <v>10</v>
      </c>
      <c r="F9" s="52" t="n">
        <f aca="false">R9+(Q9*60)+(P9*3600)</f>
        <v>59343</v>
      </c>
      <c r="G9" s="53" t="str">
        <f aca="false">CONCATENATE(M9,N9,O9)</f>
        <v>2017210</v>
      </c>
      <c r="H9" s="53" t="n">
        <v>10</v>
      </c>
      <c r="I9" s="53"/>
      <c r="J9" s="53"/>
      <c r="K9" s="53"/>
      <c r="L9" s="53" t="s">
        <v>0</v>
      </c>
      <c r="M9" s="53" t="n">
        <v>2017</v>
      </c>
      <c r="N9" s="53" t="n">
        <v>2</v>
      </c>
      <c r="O9" s="53" t="n">
        <v>10</v>
      </c>
      <c r="P9" s="53" t="n">
        <v>16</v>
      </c>
      <c r="Q9" s="53" t="n">
        <v>29</v>
      </c>
      <c r="R9" s="53" t="n">
        <v>3</v>
      </c>
      <c r="S9" s="53" t="n">
        <v>907</v>
      </c>
      <c r="T9" s="53" t="n">
        <v>1</v>
      </c>
      <c r="U9" s="53" t="s">
        <v>1</v>
      </c>
      <c r="V9" s="53" t="s">
        <v>2</v>
      </c>
      <c r="W9" s="53"/>
      <c r="X9" s="54"/>
      <c r="Y9" s="40" t="str">
        <f aca="false">IF(C9=C8,111.3*DEGREES(ACOS(SIN(RADIANS(#REF!))*SIN(RADIANS(#REF!))+(COS(RADIANS(#REF!))*COS(RADIANS(#REF!))*COS(RADIANS(#REF!-#REF!))))),"")</f>
        <v/>
      </c>
    </row>
    <row r="10" customFormat="false" ht="15" hidden="false" customHeight="false" outlineLevel="0" collapsed="false">
      <c r="A10" s="36" t="s">
        <v>187</v>
      </c>
      <c r="B10" s="36" t="s">
        <v>187</v>
      </c>
      <c r="C10" s="49" t="n">
        <f aca="false">IF(F10=F9,C9,IF(F10=(F9+10),C9,(C9+10)))</f>
        <v>40</v>
      </c>
      <c r="D10" s="58" t="s">
        <v>189</v>
      </c>
      <c r="E10" s="51" t="n">
        <f aca="false">IF(C9=C10,IF(AND(L10&lt;&gt;"M",L10&lt;&gt;"m-up"),E9+10,E9),10)</f>
        <v>10</v>
      </c>
      <c r="F10" s="52" t="n">
        <f aca="false">R10+(Q10*60)+(P10*3600)</f>
        <v>59637</v>
      </c>
      <c r="G10" s="53" t="str">
        <f aca="false">CONCATENATE(M10,N10,O10)</f>
        <v>2017210</v>
      </c>
      <c r="H10" s="53" t="n">
        <v>5</v>
      </c>
      <c r="I10" s="53"/>
      <c r="J10" s="53"/>
      <c r="K10" s="53"/>
      <c r="L10" s="53" t="s">
        <v>0</v>
      </c>
      <c r="M10" s="53" t="n">
        <v>2017</v>
      </c>
      <c r="N10" s="53" t="n">
        <v>2</v>
      </c>
      <c r="O10" s="53" t="n">
        <v>10</v>
      </c>
      <c r="P10" s="53" t="n">
        <v>16</v>
      </c>
      <c r="Q10" s="53" t="n">
        <v>33</v>
      </c>
      <c r="R10" s="53" t="n">
        <v>57</v>
      </c>
      <c r="S10" s="53" t="n">
        <v>544</v>
      </c>
      <c r="T10" s="53" t="n">
        <v>1</v>
      </c>
      <c r="U10" s="53" t="s">
        <v>1</v>
      </c>
      <c r="V10" s="53" t="s">
        <v>2</v>
      </c>
      <c r="W10" s="53"/>
      <c r="X10" s="54"/>
      <c r="Y10" s="40" t="str">
        <f aca="false">IF(C10=C9,111.3*DEGREES(ACOS(SIN(RADIANS(#REF!))*SIN(RADIANS(#REF!))+(COS(RADIANS(#REF!))*COS(RADIANS(#REF!))*COS(RADIANS(#REF!-#REF!))))),"")</f>
        <v/>
      </c>
    </row>
    <row r="11" customFormat="false" ht="15" hidden="false" customHeight="false" outlineLevel="0" collapsed="false">
      <c r="A11" s="36" t="s">
        <v>187</v>
      </c>
      <c r="B11" s="36" t="s">
        <v>187</v>
      </c>
      <c r="C11" s="49" t="n">
        <f aca="false">IF(F11=F10,C10,IF(F11=(F10+10),C10,(C10+10)))</f>
        <v>50</v>
      </c>
      <c r="D11" s="58" t="s">
        <v>190</v>
      </c>
      <c r="E11" s="51" t="n">
        <f aca="false">IF(C10=C11,IF(AND(L11&lt;&gt;"M",L11&lt;&gt;"m-up"),E10+10,E10),10)</f>
        <v>10</v>
      </c>
      <c r="F11" s="52" t="n">
        <f aca="false">R11+(Q11*60)+(P11*3600)</f>
        <v>59753</v>
      </c>
      <c r="G11" s="53" t="str">
        <f aca="false">CONCATENATE(M11,N11,O11)</f>
        <v>2017210</v>
      </c>
      <c r="H11" s="53" t="n">
        <v>4</v>
      </c>
      <c r="I11" s="53"/>
      <c r="J11" s="53"/>
      <c r="K11" s="53"/>
      <c r="L11" s="53" t="s">
        <v>0</v>
      </c>
      <c r="M11" s="53" t="n">
        <v>2017</v>
      </c>
      <c r="N11" s="53" t="n">
        <v>2</v>
      </c>
      <c r="O11" s="53" t="n">
        <v>10</v>
      </c>
      <c r="P11" s="53" t="n">
        <v>16</v>
      </c>
      <c r="Q11" s="53" t="n">
        <v>35</v>
      </c>
      <c r="R11" s="53" t="n">
        <v>53</v>
      </c>
      <c r="S11" s="53" t="n">
        <v>661</v>
      </c>
      <c r="T11" s="53" t="n">
        <v>1</v>
      </c>
      <c r="U11" s="53" t="s">
        <v>1</v>
      </c>
      <c r="V11" s="53" t="s">
        <v>2</v>
      </c>
      <c r="W11" s="53"/>
      <c r="X11" s="54"/>
      <c r="Y11" s="40" t="str">
        <f aca="false">IF(C11=C10,111.3*DEGREES(ACOS(SIN(RADIANS(#REF!))*SIN(RADIANS(#REF!))+(COS(RADIANS(#REF!))*COS(RADIANS(#REF!))*COS(RADIANS(#REF!-#REF!))))),"")</f>
        <v/>
      </c>
    </row>
    <row r="12" customFormat="false" ht="15" hidden="false" customHeight="false" outlineLevel="0" collapsed="false">
      <c r="A12" s="36" t="s">
        <v>187</v>
      </c>
      <c r="B12" s="36" t="s">
        <v>187</v>
      </c>
      <c r="C12" s="49" t="n">
        <f aca="false">IF(F12=F11,C11,IF(F12=(F11+10),C11,(C11+10)))</f>
        <v>50</v>
      </c>
      <c r="D12" s="56" t="s">
        <v>190</v>
      </c>
      <c r="E12" s="51" t="n">
        <f aca="false">IF(C11=C12,IF(AND(L12&lt;&gt;"M",L12&lt;&gt;"m-up"),E11+10,E11),10)</f>
        <v>20</v>
      </c>
      <c r="F12" s="57" t="n">
        <f aca="false">R12+(Q12*60)+(P12*3600)</f>
        <v>59753</v>
      </c>
      <c r="G12" s="39" t="str">
        <f aca="false">CONCATENATE(M12,N12,O12)</f>
        <v>2017210</v>
      </c>
      <c r="H12" s="39" t="n">
        <v>7</v>
      </c>
      <c r="L12" s="39" t="s">
        <v>0</v>
      </c>
      <c r="M12" s="39" t="n">
        <v>2017</v>
      </c>
      <c r="N12" s="39" t="n">
        <v>2</v>
      </c>
      <c r="O12" s="39" t="n">
        <v>10</v>
      </c>
      <c r="P12" s="39" t="n">
        <v>16</v>
      </c>
      <c r="Q12" s="39" t="n">
        <v>35</v>
      </c>
      <c r="R12" s="39" t="n">
        <v>53</v>
      </c>
      <c r="S12" s="39" t="n">
        <v>756</v>
      </c>
      <c r="T12" s="39" t="n">
        <v>2</v>
      </c>
      <c r="U12" s="39" t="s">
        <v>1</v>
      </c>
      <c r="V12" s="39" t="s">
        <v>2</v>
      </c>
    </row>
    <row r="13" customFormat="false" ht="15" hidden="false" customHeight="false" outlineLevel="0" collapsed="false">
      <c r="A13" s="36" t="s">
        <v>187</v>
      </c>
      <c r="B13" s="36" t="s">
        <v>187</v>
      </c>
      <c r="C13" s="49" t="n">
        <f aca="false">IF(F13=F12,C12,IF(F13=(F12+10),C12,(C12+10)))</f>
        <v>50</v>
      </c>
      <c r="D13" s="56" t="s">
        <v>190</v>
      </c>
      <c r="E13" s="51" t="n">
        <f aca="false">IF(C12=C13,IF(AND(L13&lt;&gt;"M",L13&lt;&gt;"m-up"),E12+10,E12),10)</f>
        <v>30</v>
      </c>
      <c r="F13" s="57" t="n">
        <f aca="false">R13+(Q13*60)+(P13*3600)</f>
        <v>59753</v>
      </c>
      <c r="G13" s="39" t="str">
        <f aca="false">CONCATENATE(M13,N13,O13)</f>
        <v>2017210</v>
      </c>
      <c r="H13" s="39" t="n">
        <v>3</v>
      </c>
      <c r="L13" s="39" t="s">
        <v>0</v>
      </c>
      <c r="M13" s="39" t="n">
        <v>2017</v>
      </c>
      <c r="N13" s="39" t="n">
        <v>2</v>
      </c>
      <c r="O13" s="39" t="n">
        <v>10</v>
      </c>
      <c r="P13" s="39" t="n">
        <v>16</v>
      </c>
      <c r="Q13" s="39" t="n">
        <v>35</v>
      </c>
      <c r="R13" s="39" t="n">
        <v>53</v>
      </c>
      <c r="S13" s="39" t="n">
        <v>803</v>
      </c>
      <c r="T13" s="39" t="n">
        <v>2</v>
      </c>
      <c r="U13" s="39" t="s">
        <v>1</v>
      </c>
      <c r="V13" s="39" t="s">
        <v>2</v>
      </c>
    </row>
    <row r="14" customFormat="false" ht="15" hidden="false" customHeight="false" outlineLevel="0" collapsed="false">
      <c r="A14" s="36" t="s">
        <v>187</v>
      </c>
      <c r="B14" s="36" t="s">
        <v>187</v>
      </c>
      <c r="C14" s="49" t="n">
        <f aca="false">IF(F14=F13,C13,IF(F14=(F13+10),C13,(C13+10)))</f>
        <v>50</v>
      </c>
      <c r="D14" s="56" t="s">
        <v>190</v>
      </c>
      <c r="E14" s="51" t="n">
        <f aca="false">IF(C13=C14,IF(AND(L14&lt;&gt;"M",L14&lt;&gt;"m-up"),E13+10,E13),10)</f>
        <v>40</v>
      </c>
      <c r="F14" s="57" t="n">
        <f aca="false">R14+(Q14*60)+(P14*3600)</f>
        <v>59753</v>
      </c>
      <c r="G14" s="39" t="str">
        <f aca="false">CONCATENATE(M14,N14,O14)</f>
        <v>2017210</v>
      </c>
      <c r="H14" s="39" t="n">
        <v>4</v>
      </c>
      <c r="L14" s="39" t="s">
        <v>0</v>
      </c>
      <c r="M14" s="39" t="n">
        <v>2017</v>
      </c>
      <c r="N14" s="39" t="n">
        <v>2</v>
      </c>
      <c r="O14" s="39" t="n">
        <v>10</v>
      </c>
      <c r="P14" s="39" t="n">
        <v>16</v>
      </c>
      <c r="Q14" s="39" t="n">
        <v>35</v>
      </c>
      <c r="R14" s="39" t="n">
        <v>53</v>
      </c>
      <c r="S14" s="39" t="n">
        <v>829</v>
      </c>
      <c r="T14" s="39" t="n">
        <v>2</v>
      </c>
      <c r="U14" s="39" t="s">
        <v>1</v>
      </c>
      <c r="V14" s="39" t="s">
        <v>2</v>
      </c>
    </row>
    <row r="15" customFormat="false" ht="15" hidden="false" customHeight="false" outlineLevel="0" collapsed="false">
      <c r="A15" s="36" t="s">
        <v>187</v>
      </c>
      <c r="B15" s="36" t="s">
        <v>187</v>
      </c>
      <c r="C15" s="49" t="n">
        <f aca="false">IF(F15=F14,C14,IF(F15=(F14+10),C14,(C14+10)))</f>
        <v>50</v>
      </c>
      <c r="D15" s="56" t="s">
        <v>190</v>
      </c>
      <c r="E15" s="51" t="n">
        <f aca="false">IF(C14=C15,IF(AND(L15&lt;&gt;"M",L15&lt;&gt;"m-up"),E14+10,E14),10)</f>
        <v>50</v>
      </c>
      <c r="F15" s="57" t="n">
        <f aca="false">R15+(Q15*60)+(P15*3600)</f>
        <v>59753</v>
      </c>
      <c r="G15" s="39" t="str">
        <f aca="false">CONCATENATE(M15,N15,O15)</f>
        <v>2017210</v>
      </c>
      <c r="H15" s="39" t="n">
        <v>1</v>
      </c>
      <c r="L15" s="39" t="s">
        <v>0</v>
      </c>
      <c r="M15" s="39" t="n">
        <v>2017</v>
      </c>
      <c r="N15" s="39" t="n">
        <v>2</v>
      </c>
      <c r="O15" s="39" t="n">
        <v>10</v>
      </c>
      <c r="P15" s="39" t="n">
        <v>16</v>
      </c>
      <c r="Q15" s="39" t="n">
        <v>35</v>
      </c>
      <c r="R15" s="39" t="n">
        <v>53</v>
      </c>
      <c r="S15" s="39" t="n">
        <v>863</v>
      </c>
      <c r="T15" s="39" t="n">
        <v>2</v>
      </c>
      <c r="U15" s="39" t="s">
        <v>1</v>
      </c>
      <c r="V15" s="39" t="s">
        <v>2</v>
      </c>
    </row>
    <row r="16" customFormat="false" ht="15" hidden="false" customHeight="false" outlineLevel="0" collapsed="false">
      <c r="A16" s="36" t="s">
        <v>187</v>
      </c>
      <c r="B16" s="36" t="s">
        <v>187</v>
      </c>
      <c r="C16" s="49" t="n">
        <f aca="false">IF(F16=F15,C15,IF(F16=(F15+10),C15,(C15+10)))</f>
        <v>50</v>
      </c>
      <c r="D16" s="56" t="s">
        <v>190</v>
      </c>
      <c r="E16" s="51" t="n">
        <f aca="false">IF(C15=C16,IF(AND(L16&lt;&gt;"M",L16&lt;&gt;"m-up"),E15+10,E15),10)</f>
        <v>60</v>
      </c>
      <c r="F16" s="57" t="n">
        <f aca="false">R16+(Q16*60)+(P16*3600)</f>
        <v>59753</v>
      </c>
      <c r="G16" s="39" t="str">
        <f aca="false">CONCATENATE(M16,N16,O16)</f>
        <v>2017210</v>
      </c>
      <c r="H16" s="39" t="n">
        <v>2</v>
      </c>
      <c r="L16" s="39" t="s">
        <v>0</v>
      </c>
      <c r="M16" s="39" t="n">
        <v>2017</v>
      </c>
      <c r="N16" s="39" t="n">
        <v>2</v>
      </c>
      <c r="O16" s="39" t="n">
        <v>10</v>
      </c>
      <c r="P16" s="39" t="n">
        <v>16</v>
      </c>
      <c r="Q16" s="39" t="n">
        <v>35</v>
      </c>
      <c r="R16" s="39" t="n">
        <v>53</v>
      </c>
      <c r="S16" s="39" t="n">
        <v>888</v>
      </c>
      <c r="T16" s="39" t="n">
        <v>2</v>
      </c>
      <c r="U16" s="39" t="s">
        <v>1</v>
      </c>
      <c r="V16" s="39" t="s">
        <v>2</v>
      </c>
    </row>
    <row r="17" customFormat="false" ht="15" hidden="false" customHeight="false" outlineLevel="0" collapsed="false">
      <c r="A17" s="36" t="s">
        <v>187</v>
      </c>
      <c r="B17" s="36" t="s">
        <v>187</v>
      </c>
      <c r="C17" s="49" t="n">
        <f aca="false">IF(F17=F16,C16,IF(F17=(F16+10),C16,(C16+10)))</f>
        <v>50</v>
      </c>
      <c r="D17" s="56" t="s">
        <v>190</v>
      </c>
      <c r="E17" s="51" t="n">
        <f aca="false">IF(C16=C17,IF(AND(L17&lt;&gt;"M",L17&lt;&gt;"m-up"),E16+10,E16),10)</f>
        <v>70</v>
      </c>
      <c r="F17" s="57" t="n">
        <f aca="false">R17+(Q17*60)+(P17*3600)</f>
        <v>59753</v>
      </c>
      <c r="G17" s="39" t="str">
        <f aca="false">CONCATENATE(M17,N17,O17)</f>
        <v>2017210</v>
      </c>
      <c r="H17" s="39" t="n">
        <v>2</v>
      </c>
      <c r="L17" s="39" t="s">
        <v>0</v>
      </c>
      <c r="M17" s="39" t="n">
        <v>2017</v>
      </c>
      <c r="N17" s="39" t="n">
        <v>2</v>
      </c>
      <c r="O17" s="39" t="n">
        <v>10</v>
      </c>
      <c r="P17" s="39" t="n">
        <v>16</v>
      </c>
      <c r="Q17" s="39" t="n">
        <v>35</v>
      </c>
      <c r="R17" s="39" t="n">
        <v>53</v>
      </c>
      <c r="S17" s="39" t="n">
        <v>903</v>
      </c>
      <c r="T17" s="39" t="n">
        <v>2</v>
      </c>
      <c r="U17" s="39" t="s">
        <v>1</v>
      </c>
      <c r="V17" s="39" t="s">
        <v>2</v>
      </c>
    </row>
    <row r="18" customFormat="false" ht="15" hidden="false" customHeight="false" outlineLevel="0" collapsed="false">
      <c r="A18" s="36" t="s">
        <v>187</v>
      </c>
      <c r="B18" s="36" t="s">
        <v>187</v>
      </c>
      <c r="C18" s="49" t="n">
        <f aca="false">IF(F18=F17,C17,IF(F18=(F17+10),C17,(C17+10)))</f>
        <v>50</v>
      </c>
      <c r="D18" s="56" t="s">
        <v>190</v>
      </c>
      <c r="E18" s="51" t="n">
        <f aca="false">IF(C17=C18,IF(AND(L18&lt;&gt;"M",L18&lt;&gt;"m-up"),E17+10,E17),10)</f>
        <v>80</v>
      </c>
      <c r="F18" s="57" t="n">
        <f aca="false">R18+(Q18*60)+(P18*3600)</f>
        <v>59753</v>
      </c>
      <c r="G18" s="39" t="str">
        <f aca="false">CONCATENATE(M18,N18,O18)</f>
        <v>2017210</v>
      </c>
      <c r="H18" s="39" t="n">
        <v>1</v>
      </c>
      <c r="L18" s="39" t="s">
        <v>0</v>
      </c>
      <c r="M18" s="39" t="n">
        <v>2017</v>
      </c>
      <c r="N18" s="39" t="n">
        <v>2</v>
      </c>
      <c r="O18" s="39" t="n">
        <v>10</v>
      </c>
      <c r="P18" s="39" t="n">
        <v>16</v>
      </c>
      <c r="Q18" s="39" t="n">
        <v>35</v>
      </c>
      <c r="R18" s="39" t="n">
        <v>53</v>
      </c>
      <c r="S18" s="39" t="n">
        <v>921</v>
      </c>
      <c r="T18" s="39" t="n">
        <v>2</v>
      </c>
      <c r="U18" s="39" t="s">
        <v>1</v>
      </c>
      <c r="V18" s="39" t="s">
        <v>2</v>
      </c>
    </row>
    <row r="19" customFormat="false" ht="15" hidden="false" customHeight="false" outlineLevel="0" collapsed="false">
      <c r="A19" s="36" t="s">
        <v>187</v>
      </c>
      <c r="B19" s="36" t="s">
        <v>187</v>
      </c>
      <c r="C19" s="49" t="n">
        <f aca="false">IF(F19=F18,C18,IF(F19=(F18+10),C18,(C18+10)))</f>
        <v>50</v>
      </c>
      <c r="D19" s="56" t="s">
        <v>190</v>
      </c>
      <c r="E19" s="51" t="n">
        <f aca="false">IF(C18=C19,IF(AND(L19&lt;&gt;"M",L19&lt;&gt;"m-up"),E18+10,E18),10)</f>
        <v>90</v>
      </c>
      <c r="F19" s="57" t="n">
        <f aca="false">R19+(Q19*60)+(P19*3600)</f>
        <v>59753</v>
      </c>
      <c r="G19" s="39" t="str">
        <f aca="false">CONCATENATE(M19,N19,O19)</f>
        <v>2017210</v>
      </c>
      <c r="H19" s="39" t="n">
        <v>1</v>
      </c>
      <c r="L19" s="39" t="s">
        <v>0</v>
      </c>
      <c r="M19" s="39" t="n">
        <v>2017</v>
      </c>
      <c r="N19" s="39" t="n">
        <v>2</v>
      </c>
      <c r="O19" s="39" t="n">
        <v>10</v>
      </c>
      <c r="P19" s="39" t="n">
        <v>16</v>
      </c>
      <c r="Q19" s="39" t="n">
        <v>35</v>
      </c>
      <c r="R19" s="39" t="n">
        <v>53</v>
      </c>
      <c r="S19" s="39" t="n">
        <v>942</v>
      </c>
      <c r="T19" s="39" t="n">
        <v>2</v>
      </c>
      <c r="U19" s="39" t="s">
        <v>1</v>
      </c>
      <c r="V19" s="39" t="s">
        <v>2</v>
      </c>
    </row>
    <row r="20" customFormat="false" ht="15" hidden="false" customHeight="false" outlineLevel="0" collapsed="false">
      <c r="A20" s="36" t="s">
        <v>187</v>
      </c>
      <c r="B20" s="36" t="s">
        <v>187</v>
      </c>
      <c r="C20" s="49" t="n">
        <f aca="false">IF(F20=F19,C19,IF(F20=(F19+10),C19,(C19+10)))</f>
        <v>50</v>
      </c>
      <c r="D20" s="56" t="s">
        <v>190</v>
      </c>
      <c r="E20" s="51" t="n">
        <f aca="false">IF(C19=C20,IF(AND(L20&lt;&gt;"M",L20&lt;&gt;"m-up"),E19+10,E19),10)</f>
        <v>100</v>
      </c>
      <c r="F20" s="57" t="n">
        <f aca="false">R20+(Q20*60)+(P20*3600)</f>
        <v>59753</v>
      </c>
      <c r="G20" s="39" t="str">
        <f aca="false">CONCATENATE(M20,N20,O20)</f>
        <v>2017210</v>
      </c>
      <c r="H20" s="39" t="n">
        <v>2</v>
      </c>
      <c r="L20" s="39" t="s">
        <v>0</v>
      </c>
      <c r="M20" s="39" t="n">
        <v>2017</v>
      </c>
      <c r="N20" s="39" t="n">
        <v>2</v>
      </c>
      <c r="O20" s="39" t="n">
        <v>10</v>
      </c>
      <c r="P20" s="39" t="n">
        <v>16</v>
      </c>
      <c r="Q20" s="39" t="n">
        <v>35</v>
      </c>
      <c r="R20" s="39" t="n">
        <v>53</v>
      </c>
      <c r="S20" s="39" t="n">
        <v>959</v>
      </c>
      <c r="T20" s="39" t="n">
        <v>2</v>
      </c>
      <c r="U20" s="39" t="s">
        <v>1</v>
      </c>
      <c r="V20" s="39" t="s">
        <v>2</v>
      </c>
    </row>
    <row r="21" customFormat="false" ht="15" hidden="false" customHeight="false" outlineLevel="0" collapsed="false">
      <c r="A21" s="36" t="s">
        <v>187</v>
      </c>
      <c r="B21" s="36" t="s">
        <v>187</v>
      </c>
      <c r="C21" s="49" t="n">
        <f aca="false">IF(F21=F20,C20,IF(F21=(F20+10),C20,(C20+10)))</f>
        <v>50</v>
      </c>
      <c r="D21" s="56" t="s">
        <v>190</v>
      </c>
      <c r="E21" s="51" t="n">
        <f aca="false">IF(C20=C21,IF(AND(L21&lt;&gt;"M",L21&lt;&gt;"m-up"),E20+10,E20),10)</f>
        <v>110</v>
      </c>
      <c r="F21" s="57" t="n">
        <f aca="false">R21+(Q21*60)+(P21*3600)</f>
        <v>59753</v>
      </c>
      <c r="G21" s="39" t="str">
        <f aca="false">CONCATENATE(M21,N21,O21)</f>
        <v>2017210</v>
      </c>
      <c r="H21" s="39" t="n">
        <v>1</v>
      </c>
      <c r="L21" s="39" t="s">
        <v>0</v>
      </c>
      <c r="M21" s="39" t="n">
        <v>2017</v>
      </c>
      <c r="N21" s="39" t="n">
        <v>2</v>
      </c>
      <c r="O21" s="39" t="n">
        <v>10</v>
      </c>
      <c r="P21" s="39" t="n">
        <v>16</v>
      </c>
      <c r="Q21" s="39" t="n">
        <v>35</v>
      </c>
      <c r="R21" s="39" t="n">
        <v>53</v>
      </c>
      <c r="S21" s="39" t="n">
        <v>978</v>
      </c>
      <c r="T21" s="39" t="n">
        <v>2</v>
      </c>
      <c r="U21" s="39" t="s">
        <v>1</v>
      </c>
      <c r="V21" s="39" t="s">
        <v>2</v>
      </c>
    </row>
    <row r="22" customFormat="false" ht="15" hidden="false" customHeight="false" outlineLevel="0" collapsed="false">
      <c r="A22" s="36" t="s">
        <v>187</v>
      </c>
      <c r="B22" s="36" t="s">
        <v>187</v>
      </c>
      <c r="C22" s="49" t="n">
        <f aca="false">IF(F22=F21,C21,IF(F22=(F21+10),C21,(C21+10)))</f>
        <v>50</v>
      </c>
      <c r="D22" s="56" t="s">
        <v>190</v>
      </c>
      <c r="E22" s="51" t="n">
        <f aca="false">IF(C21=C22,IF(AND(L22&lt;&gt;"M",L22&lt;&gt;"m-up"),E21+10,E21),10)</f>
        <v>120</v>
      </c>
      <c r="F22" s="57" t="n">
        <f aca="false">R22+(Q22*60)+(P22*3600)</f>
        <v>59753</v>
      </c>
      <c r="G22" s="39" t="str">
        <f aca="false">CONCATENATE(M22,N22,O22)</f>
        <v>2017210</v>
      </c>
      <c r="H22" s="39" t="n">
        <v>2</v>
      </c>
      <c r="L22" s="39" t="s">
        <v>0</v>
      </c>
      <c r="M22" s="39" t="n">
        <v>2017</v>
      </c>
      <c r="N22" s="39" t="n">
        <v>2</v>
      </c>
      <c r="O22" s="39" t="n">
        <v>10</v>
      </c>
      <c r="P22" s="39" t="n">
        <v>16</v>
      </c>
      <c r="Q22" s="39" t="n">
        <v>35</v>
      </c>
      <c r="R22" s="39" t="n">
        <v>53</v>
      </c>
      <c r="S22" s="39" t="n">
        <v>996</v>
      </c>
      <c r="T22" s="39" t="n">
        <v>2</v>
      </c>
      <c r="U22" s="39" t="s">
        <v>1</v>
      </c>
      <c r="V22" s="39" t="s">
        <v>2</v>
      </c>
    </row>
    <row r="23" customFormat="false" ht="15" hidden="false" customHeight="false" outlineLevel="0" collapsed="false">
      <c r="A23" s="36" t="s">
        <v>187</v>
      </c>
      <c r="B23" s="36" t="s">
        <v>187</v>
      </c>
      <c r="C23" s="49" t="n">
        <f aca="false">IF(F23=F22,C22,IF(F23=(F22+10),C22,(C22+10)))</f>
        <v>60</v>
      </c>
      <c r="D23" s="56" t="s">
        <v>190</v>
      </c>
      <c r="E23" s="51" t="n">
        <f aca="false">IF(C22=C23,IF(AND(L23&lt;&gt;"M",L23&lt;&gt;"m-up"),E22+10,E22),10)</f>
        <v>10</v>
      </c>
      <c r="F23" s="57" t="n">
        <f aca="false">R23+(Q23*60)+(P23*3600)</f>
        <v>59754</v>
      </c>
      <c r="G23" s="39" t="str">
        <f aca="false">CONCATENATE(M23,N23,O23)</f>
        <v>2017210</v>
      </c>
      <c r="H23" s="39" t="n">
        <v>1</v>
      </c>
      <c r="L23" s="39" t="s">
        <v>0</v>
      </c>
      <c r="M23" s="39" t="n">
        <v>2017</v>
      </c>
      <c r="N23" s="39" t="n">
        <v>2</v>
      </c>
      <c r="O23" s="39" t="n">
        <v>10</v>
      </c>
      <c r="P23" s="39" t="n">
        <v>16</v>
      </c>
      <c r="Q23" s="39" t="n">
        <v>35</v>
      </c>
      <c r="R23" s="39" t="n">
        <v>54</v>
      </c>
      <c r="S23" s="39" t="n">
        <v>12</v>
      </c>
      <c r="T23" s="39" t="n">
        <v>2</v>
      </c>
      <c r="U23" s="39" t="s">
        <v>1</v>
      </c>
      <c r="V23" s="39" t="s">
        <v>2</v>
      </c>
    </row>
    <row r="24" customFormat="false" ht="15" hidden="false" customHeight="false" outlineLevel="0" collapsed="false">
      <c r="A24" s="36" t="s">
        <v>187</v>
      </c>
      <c r="B24" s="36" t="s">
        <v>187</v>
      </c>
      <c r="C24" s="49" t="n">
        <f aca="false">IF(F24=F23,C23,IF(F24=(F23+10),C23,(C23+10)))</f>
        <v>60</v>
      </c>
      <c r="D24" s="56" t="s">
        <v>190</v>
      </c>
      <c r="E24" s="51" t="n">
        <f aca="false">IF(C23=C24,IF(AND(L24&lt;&gt;"M",L24&lt;&gt;"m-up"),E23+10,E23),10)</f>
        <v>20</v>
      </c>
      <c r="F24" s="57" t="n">
        <f aca="false">R24+(Q24*60)+(P24*3600)</f>
        <v>59754</v>
      </c>
      <c r="G24" s="39" t="str">
        <f aca="false">CONCATENATE(M24,N24,O24)</f>
        <v>2017210</v>
      </c>
      <c r="H24" s="39" t="n">
        <v>3</v>
      </c>
      <c r="L24" s="39" t="s">
        <v>0</v>
      </c>
      <c r="M24" s="39" t="n">
        <v>2017</v>
      </c>
      <c r="N24" s="39" t="n">
        <v>2</v>
      </c>
      <c r="O24" s="39" t="n">
        <v>10</v>
      </c>
      <c r="P24" s="39" t="n">
        <v>16</v>
      </c>
      <c r="Q24" s="39" t="n">
        <v>35</v>
      </c>
      <c r="R24" s="39" t="n">
        <v>54</v>
      </c>
      <c r="S24" s="39" t="n">
        <v>31</v>
      </c>
      <c r="T24" s="39" t="n">
        <v>2</v>
      </c>
      <c r="U24" s="39" t="s">
        <v>1</v>
      </c>
      <c r="V24" s="39" t="s">
        <v>2</v>
      </c>
    </row>
    <row r="25" customFormat="false" ht="15" hidden="false" customHeight="false" outlineLevel="0" collapsed="false">
      <c r="A25" s="36" t="s">
        <v>187</v>
      </c>
      <c r="B25" s="36" t="s">
        <v>187</v>
      </c>
      <c r="C25" s="49" t="n">
        <f aca="false">IF(F25=F24,C24,IF(F25=(F24+10),C24,(C24+10)))</f>
        <v>60</v>
      </c>
      <c r="D25" s="56" t="s">
        <v>190</v>
      </c>
      <c r="E25" s="51" t="n">
        <f aca="false">IF(C24=C25,IF(AND(L25&lt;&gt;"M",L25&lt;&gt;"m-up"),E24+10,E24),10)</f>
        <v>30</v>
      </c>
      <c r="F25" s="57" t="n">
        <f aca="false">R25+(Q25*60)+(P25*3600)</f>
        <v>59754</v>
      </c>
      <c r="G25" s="39" t="str">
        <f aca="false">CONCATENATE(M25,N25,O25)</f>
        <v>2017210</v>
      </c>
      <c r="H25" s="39" t="n">
        <v>1</v>
      </c>
      <c r="L25" s="39" t="s">
        <v>0</v>
      </c>
      <c r="M25" s="39" t="n">
        <v>2017</v>
      </c>
      <c r="N25" s="39" t="n">
        <v>2</v>
      </c>
      <c r="O25" s="39" t="n">
        <v>10</v>
      </c>
      <c r="P25" s="39" t="n">
        <v>16</v>
      </c>
      <c r="Q25" s="39" t="n">
        <v>35</v>
      </c>
      <c r="R25" s="39" t="n">
        <v>54</v>
      </c>
      <c r="S25" s="39" t="n">
        <v>61</v>
      </c>
      <c r="T25" s="39" t="n">
        <v>2</v>
      </c>
      <c r="U25" s="39" t="s">
        <v>1</v>
      </c>
      <c r="V25" s="39" t="s">
        <v>2</v>
      </c>
    </row>
    <row r="26" customFormat="false" ht="15" hidden="false" customHeight="false" outlineLevel="0" collapsed="false">
      <c r="A26" s="36" t="s">
        <v>187</v>
      </c>
      <c r="B26" s="36" t="s">
        <v>187</v>
      </c>
      <c r="C26" s="49" t="n">
        <f aca="false">IF(F26=F25,C25,IF(F26=(F25+10),C25,(C25+10)))</f>
        <v>60</v>
      </c>
      <c r="D26" s="56" t="s">
        <v>190</v>
      </c>
      <c r="E26" s="51" t="n">
        <f aca="false">IF(C25=C26,IF(AND(L26&lt;&gt;"M",L26&lt;&gt;"m-up"),E25+10,E25),10)</f>
        <v>40</v>
      </c>
      <c r="F26" s="57" t="n">
        <f aca="false">R26+(Q26*60)+(P26*3600)</f>
        <v>59754</v>
      </c>
      <c r="G26" s="39" t="str">
        <f aca="false">CONCATENATE(M26,N26,O26)</f>
        <v>2017210</v>
      </c>
      <c r="H26" s="39" t="n">
        <v>3</v>
      </c>
      <c r="L26" s="39" t="s">
        <v>0</v>
      </c>
      <c r="M26" s="39" t="n">
        <v>2017</v>
      </c>
      <c r="N26" s="39" t="n">
        <v>2</v>
      </c>
      <c r="O26" s="39" t="n">
        <v>10</v>
      </c>
      <c r="P26" s="39" t="n">
        <v>16</v>
      </c>
      <c r="Q26" s="39" t="n">
        <v>35</v>
      </c>
      <c r="R26" s="39" t="n">
        <v>54</v>
      </c>
      <c r="S26" s="39" t="n">
        <v>80</v>
      </c>
      <c r="T26" s="39" t="n">
        <v>2</v>
      </c>
      <c r="U26" s="39" t="s">
        <v>1</v>
      </c>
      <c r="V26" s="39" t="s">
        <v>2</v>
      </c>
    </row>
    <row r="27" customFormat="false" ht="15" hidden="false" customHeight="false" outlineLevel="0" collapsed="false">
      <c r="A27" s="36" t="s">
        <v>187</v>
      </c>
      <c r="B27" s="36" t="s">
        <v>187</v>
      </c>
      <c r="C27" s="49" t="n">
        <f aca="false">IF(F27=F26,C26,IF(F27=(F26+10),C26,(C26+10)))</f>
        <v>60</v>
      </c>
      <c r="D27" s="56" t="s">
        <v>190</v>
      </c>
      <c r="E27" s="51" t="n">
        <f aca="false">IF(C26=C27,IF(AND(L27&lt;&gt;"M",L27&lt;&gt;"m-up"),E26+10,E26),10)</f>
        <v>50</v>
      </c>
      <c r="F27" s="57" t="n">
        <f aca="false">R27+(Q27*60)+(P27*3600)</f>
        <v>59754</v>
      </c>
      <c r="G27" s="39" t="str">
        <f aca="false">CONCATENATE(M27,N27,O27)</f>
        <v>2017210</v>
      </c>
      <c r="H27" s="39" t="n">
        <v>69</v>
      </c>
      <c r="L27" s="39" t="s">
        <v>0</v>
      </c>
      <c r="M27" s="39" t="n">
        <v>2017</v>
      </c>
      <c r="N27" s="39" t="n">
        <v>2</v>
      </c>
      <c r="O27" s="39" t="n">
        <v>10</v>
      </c>
      <c r="P27" s="39" t="n">
        <v>16</v>
      </c>
      <c r="Q27" s="39" t="n">
        <v>35</v>
      </c>
      <c r="R27" s="39" t="n">
        <v>54</v>
      </c>
      <c r="S27" s="39" t="n">
        <v>135</v>
      </c>
      <c r="T27" s="39" t="n">
        <v>2</v>
      </c>
      <c r="U27" s="39" t="s">
        <v>1</v>
      </c>
      <c r="V27" s="39" t="s">
        <v>2</v>
      </c>
    </row>
    <row r="28" customFormat="false" ht="15" hidden="false" customHeight="false" outlineLevel="0" collapsed="false">
      <c r="A28" s="36" t="s">
        <v>187</v>
      </c>
      <c r="B28" s="36" t="s">
        <v>187</v>
      </c>
      <c r="C28" s="49" t="n">
        <f aca="false">IF(F28=F27,C27,IF(F28=(F27+10),C27,(C27+10)))</f>
        <v>60</v>
      </c>
      <c r="D28" s="56" t="s">
        <v>190</v>
      </c>
      <c r="E28" s="51" t="n">
        <f aca="false">IF(C27=C28,IF(AND(L28&lt;&gt;"M",L28&lt;&gt;"m-up"),E27+10,E27),10)</f>
        <v>50</v>
      </c>
      <c r="F28" s="57" t="n">
        <f aca="false">R28+(Q28*60)+(P28*3600)</f>
        <v>59754</v>
      </c>
      <c r="G28" s="39" t="str">
        <f aca="false">CONCATENATE(M28,N28,O28)</f>
        <v>2017210</v>
      </c>
      <c r="H28" s="39" t="n">
        <v>0</v>
      </c>
      <c r="L28" s="39" t="s">
        <v>4</v>
      </c>
      <c r="M28" s="39" t="n">
        <v>2017</v>
      </c>
      <c r="N28" s="39" t="n">
        <v>2</v>
      </c>
      <c r="O28" s="39" t="n">
        <v>10</v>
      </c>
      <c r="P28" s="39" t="n">
        <v>16</v>
      </c>
      <c r="Q28" s="39" t="n">
        <v>35</v>
      </c>
      <c r="R28" s="39" t="n">
        <v>54</v>
      </c>
      <c r="S28" s="39" t="n">
        <v>144</v>
      </c>
      <c r="T28" s="39" t="n">
        <v>2</v>
      </c>
      <c r="U28" s="39" t="s">
        <v>1</v>
      </c>
      <c r="V28" s="39" t="s">
        <v>2</v>
      </c>
    </row>
    <row r="29" customFormat="false" ht="15" hidden="false" customHeight="false" outlineLevel="0" collapsed="false">
      <c r="A29" s="36" t="s">
        <v>187</v>
      </c>
      <c r="B29" s="36" t="s">
        <v>187</v>
      </c>
      <c r="C29" s="49" t="n">
        <f aca="false">IF(F29=F28,C28,IF(F29=(F28+10),C28,(C28+10)))</f>
        <v>60</v>
      </c>
      <c r="D29" s="56" t="s">
        <v>190</v>
      </c>
      <c r="E29" s="51" t="n">
        <f aca="false">IF(C28=C29,IF(AND(L29&lt;&gt;"M",L29&lt;&gt;"m-up"),E28+10,E28),10)</f>
        <v>60</v>
      </c>
      <c r="F29" s="57" t="n">
        <f aca="false">R29+(Q29*60)+(P29*3600)</f>
        <v>59754</v>
      </c>
      <c r="G29" s="39" t="str">
        <f aca="false">CONCATENATE(M29,N29,O29)</f>
        <v>2017210</v>
      </c>
      <c r="H29" s="39" t="n">
        <v>2</v>
      </c>
      <c r="L29" s="39" t="s">
        <v>0</v>
      </c>
      <c r="M29" s="39" t="n">
        <v>2017</v>
      </c>
      <c r="N29" s="39" t="n">
        <v>2</v>
      </c>
      <c r="O29" s="39" t="n">
        <v>10</v>
      </c>
      <c r="P29" s="39" t="n">
        <v>16</v>
      </c>
      <c r="Q29" s="39" t="n">
        <v>35</v>
      </c>
      <c r="R29" s="39" t="n">
        <v>54</v>
      </c>
      <c r="S29" s="39" t="n">
        <v>249</v>
      </c>
      <c r="T29" s="39" t="n">
        <v>2</v>
      </c>
      <c r="U29" s="39" t="s">
        <v>1</v>
      </c>
      <c r="V29" s="39" t="s">
        <v>2</v>
      </c>
    </row>
    <row r="30" customFormat="false" ht="15" hidden="false" customHeight="false" outlineLevel="0" collapsed="false">
      <c r="A30" s="36" t="s">
        <v>187</v>
      </c>
      <c r="B30" s="36" t="s">
        <v>187</v>
      </c>
      <c r="C30" s="49" t="n">
        <f aca="false">IF(F30=F29,C29,IF(F30=(F29+10),C29,(C29+10)))</f>
        <v>60</v>
      </c>
      <c r="D30" s="56" t="s">
        <v>190</v>
      </c>
      <c r="E30" s="51" t="n">
        <f aca="false">IF(C29=C30,IF(AND(L30&lt;&gt;"M",L30&lt;&gt;"m-up"),E29+10,E29),10)</f>
        <v>70</v>
      </c>
      <c r="F30" s="57" t="n">
        <f aca="false">R30+(Q30*60)+(P30*3600)</f>
        <v>59754</v>
      </c>
      <c r="G30" s="39" t="str">
        <f aca="false">CONCATENATE(M30,N30,O30)</f>
        <v>2017210</v>
      </c>
      <c r="H30" s="39" t="n">
        <v>2</v>
      </c>
      <c r="L30" s="39" t="s">
        <v>0</v>
      </c>
      <c r="M30" s="39" t="n">
        <v>2017</v>
      </c>
      <c r="N30" s="39" t="n">
        <v>2</v>
      </c>
      <c r="O30" s="39" t="n">
        <v>10</v>
      </c>
      <c r="P30" s="39" t="n">
        <v>16</v>
      </c>
      <c r="Q30" s="39" t="n">
        <v>35</v>
      </c>
      <c r="R30" s="39" t="n">
        <v>54</v>
      </c>
      <c r="S30" s="39" t="n">
        <v>293</v>
      </c>
      <c r="T30" s="39" t="n">
        <v>2</v>
      </c>
      <c r="U30" s="39" t="s">
        <v>1</v>
      </c>
      <c r="V30" s="39" t="s">
        <v>2</v>
      </c>
    </row>
    <row r="31" customFormat="false" ht="15" hidden="false" customHeight="false" outlineLevel="0" collapsed="false">
      <c r="A31" s="36" t="s">
        <v>187</v>
      </c>
      <c r="B31" s="36" t="s">
        <v>187</v>
      </c>
      <c r="C31" s="49" t="n">
        <f aca="false">IF(F31=F30,C30,IF(F31=(F30+10),C30,(C30+10)))</f>
        <v>60</v>
      </c>
      <c r="D31" s="56" t="s">
        <v>190</v>
      </c>
      <c r="E31" s="51" t="n">
        <f aca="false">IF(C30=C31,IF(AND(L31&lt;&gt;"M",L31&lt;&gt;"m-up"),E30+10,E30),10)</f>
        <v>80</v>
      </c>
      <c r="F31" s="57" t="n">
        <f aca="false">R31+(Q31*60)+(P31*3600)</f>
        <v>59754</v>
      </c>
      <c r="G31" s="39" t="str">
        <f aca="false">CONCATENATE(M31,N31,O31)</f>
        <v>2017210</v>
      </c>
      <c r="H31" s="39" t="n">
        <v>2</v>
      </c>
      <c r="L31" s="39" t="s">
        <v>0</v>
      </c>
      <c r="M31" s="39" t="n">
        <v>2017</v>
      </c>
      <c r="N31" s="39" t="n">
        <v>2</v>
      </c>
      <c r="O31" s="39" t="n">
        <v>10</v>
      </c>
      <c r="P31" s="39" t="n">
        <v>16</v>
      </c>
      <c r="Q31" s="39" t="n">
        <v>35</v>
      </c>
      <c r="R31" s="39" t="n">
        <v>54</v>
      </c>
      <c r="S31" s="39" t="n">
        <v>318</v>
      </c>
      <c r="T31" s="39" t="n">
        <v>2</v>
      </c>
      <c r="U31" s="39" t="s">
        <v>1</v>
      </c>
      <c r="V31" s="39" t="s">
        <v>2</v>
      </c>
    </row>
    <row r="32" customFormat="false" ht="15" hidden="false" customHeight="false" outlineLevel="0" collapsed="false">
      <c r="A32" s="36" t="s">
        <v>187</v>
      </c>
      <c r="B32" s="36" t="s">
        <v>187</v>
      </c>
      <c r="C32" s="49" t="n">
        <f aca="false">IF(F32=F31,C31,IF(F32=(F31+10),C31,(C31+10)))</f>
        <v>60</v>
      </c>
      <c r="D32" s="56" t="s">
        <v>190</v>
      </c>
      <c r="E32" s="51" t="n">
        <f aca="false">IF(C31=C32,IF(AND(L32&lt;&gt;"M",L32&lt;&gt;"m-up"),E31+10,E31),10)</f>
        <v>90</v>
      </c>
      <c r="F32" s="57" t="n">
        <f aca="false">R32+(Q32*60)+(P32*3600)</f>
        <v>59754</v>
      </c>
      <c r="G32" s="39" t="str">
        <f aca="false">CONCATENATE(M32,N32,O32)</f>
        <v>2017210</v>
      </c>
      <c r="H32" s="39" t="n">
        <v>3</v>
      </c>
      <c r="L32" s="39" t="s">
        <v>0</v>
      </c>
      <c r="M32" s="39" t="n">
        <v>2017</v>
      </c>
      <c r="N32" s="39" t="n">
        <v>2</v>
      </c>
      <c r="O32" s="39" t="n">
        <v>10</v>
      </c>
      <c r="P32" s="39" t="n">
        <v>16</v>
      </c>
      <c r="Q32" s="39" t="n">
        <v>35</v>
      </c>
      <c r="R32" s="39" t="n">
        <v>54</v>
      </c>
      <c r="S32" s="39" t="n">
        <v>350</v>
      </c>
      <c r="T32" s="39" t="n">
        <v>2</v>
      </c>
      <c r="U32" s="39" t="s">
        <v>1</v>
      </c>
      <c r="V32" s="39" t="s">
        <v>2</v>
      </c>
    </row>
    <row r="33" customFormat="false" ht="15" hidden="false" customHeight="false" outlineLevel="0" collapsed="false">
      <c r="A33" s="36" t="s">
        <v>187</v>
      </c>
      <c r="B33" s="36" t="s">
        <v>187</v>
      </c>
      <c r="C33" s="49" t="n">
        <f aca="false">IF(F33=F32,C32,IF(F33=(F32+10),C32,(C32+10)))</f>
        <v>60</v>
      </c>
      <c r="D33" s="56" t="s">
        <v>190</v>
      </c>
      <c r="E33" s="51" t="n">
        <f aca="false">IF(C32=C33,IF(AND(L33&lt;&gt;"M",L33&lt;&gt;"m-up"),E32+10,E32),10)</f>
        <v>100</v>
      </c>
      <c r="F33" s="57" t="n">
        <f aca="false">R33+(Q33*60)+(P33*3600)</f>
        <v>59754</v>
      </c>
      <c r="G33" s="39" t="str">
        <f aca="false">CONCATENATE(M33,N33,O33)</f>
        <v>2017210</v>
      </c>
      <c r="H33" s="39" t="n">
        <v>1</v>
      </c>
      <c r="L33" s="39" t="s">
        <v>0</v>
      </c>
      <c r="M33" s="39" t="n">
        <v>2017</v>
      </c>
      <c r="N33" s="39" t="n">
        <v>2</v>
      </c>
      <c r="O33" s="39" t="n">
        <v>10</v>
      </c>
      <c r="P33" s="39" t="n">
        <v>16</v>
      </c>
      <c r="Q33" s="39" t="n">
        <v>35</v>
      </c>
      <c r="R33" s="39" t="n">
        <v>54</v>
      </c>
      <c r="S33" s="39" t="n">
        <v>369</v>
      </c>
      <c r="T33" s="39" t="n">
        <v>2</v>
      </c>
      <c r="U33" s="39" t="s">
        <v>1</v>
      </c>
      <c r="V33" s="39" t="s">
        <v>2</v>
      </c>
    </row>
    <row r="34" customFormat="false" ht="15" hidden="false" customHeight="false" outlineLevel="0" collapsed="false">
      <c r="A34" s="36" t="s">
        <v>187</v>
      </c>
      <c r="B34" s="36" t="s">
        <v>187</v>
      </c>
      <c r="C34" s="49" t="n">
        <f aca="false">IF(F34=F33,C33,IF(F34=(F33+10),C33,(C33+10)))</f>
        <v>60</v>
      </c>
      <c r="D34" s="56" t="s">
        <v>190</v>
      </c>
      <c r="E34" s="51" t="n">
        <f aca="false">IF(C33=C34,IF(AND(L34&lt;&gt;"M",L34&lt;&gt;"m-up"),E33+10,E33),10)</f>
        <v>110</v>
      </c>
      <c r="F34" s="57" t="n">
        <f aca="false">R34+(Q34*60)+(P34*3600)</f>
        <v>59754</v>
      </c>
      <c r="G34" s="39" t="str">
        <f aca="false">CONCATENATE(M34,N34,O34)</f>
        <v>2017210</v>
      </c>
      <c r="H34" s="39" t="n">
        <v>4</v>
      </c>
      <c r="L34" s="39" t="s">
        <v>0</v>
      </c>
      <c r="M34" s="39" t="n">
        <v>2017</v>
      </c>
      <c r="N34" s="39" t="n">
        <v>2</v>
      </c>
      <c r="O34" s="39" t="n">
        <v>10</v>
      </c>
      <c r="P34" s="39" t="n">
        <v>16</v>
      </c>
      <c r="Q34" s="39" t="n">
        <v>35</v>
      </c>
      <c r="R34" s="39" t="n">
        <v>54</v>
      </c>
      <c r="S34" s="39" t="n">
        <v>401</v>
      </c>
      <c r="T34" s="39" t="n">
        <v>2</v>
      </c>
      <c r="U34" s="39" t="s">
        <v>1</v>
      </c>
      <c r="V34" s="39" t="s">
        <v>2</v>
      </c>
    </row>
    <row r="35" customFormat="false" ht="15" hidden="false" customHeight="false" outlineLevel="0" collapsed="false">
      <c r="A35" s="36" t="s">
        <v>187</v>
      </c>
      <c r="B35" s="36" t="s">
        <v>187</v>
      </c>
      <c r="C35" s="49" t="n">
        <f aca="false">IF(F35=F34,C34,IF(F35=(F34+10),C34,(C34+10)))</f>
        <v>60</v>
      </c>
      <c r="D35" s="56" t="s">
        <v>190</v>
      </c>
      <c r="E35" s="51" t="n">
        <f aca="false">IF(C34=C35,IF(AND(L35&lt;&gt;"M",L35&lt;&gt;"m-up"),E34+10,E34),10)</f>
        <v>120</v>
      </c>
      <c r="F35" s="57" t="n">
        <f aca="false">R35+(Q35*60)+(P35*3600)</f>
        <v>59754</v>
      </c>
      <c r="G35" s="39" t="str">
        <f aca="false">CONCATENATE(M35,N35,O35)</f>
        <v>2017210</v>
      </c>
      <c r="H35" s="39" t="n">
        <v>22</v>
      </c>
      <c r="L35" s="39" t="s">
        <v>0</v>
      </c>
      <c r="M35" s="39" t="n">
        <v>2017</v>
      </c>
      <c r="N35" s="39" t="n">
        <v>2</v>
      </c>
      <c r="O35" s="39" t="n">
        <v>10</v>
      </c>
      <c r="P35" s="39" t="n">
        <v>16</v>
      </c>
      <c r="Q35" s="39" t="n">
        <v>35</v>
      </c>
      <c r="R35" s="39" t="n">
        <v>54</v>
      </c>
      <c r="S35" s="39" t="n">
        <v>475</v>
      </c>
      <c r="T35" s="39" t="n">
        <v>2</v>
      </c>
      <c r="U35" s="39" t="s">
        <v>1</v>
      </c>
      <c r="V35" s="39" t="s">
        <v>2</v>
      </c>
    </row>
    <row r="36" customFormat="false" ht="15" hidden="false" customHeight="false" outlineLevel="0" collapsed="false">
      <c r="A36" s="36" t="s">
        <v>187</v>
      </c>
      <c r="B36" s="36" t="s">
        <v>187</v>
      </c>
      <c r="C36" s="49" t="n">
        <f aca="false">IF(F36=F35,C35,IF(F36=(F35+10),C35,(C35+10)))</f>
        <v>60</v>
      </c>
      <c r="D36" s="56" t="s">
        <v>190</v>
      </c>
      <c r="E36" s="51" t="n">
        <f aca="false">IF(C35=C36,IF(AND(L36&lt;&gt;"M",L36&lt;&gt;"m-up"),E35+10,E35),10)</f>
        <v>130</v>
      </c>
      <c r="F36" s="57" t="n">
        <f aca="false">R36+(Q36*60)+(P36*3600)</f>
        <v>59754</v>
      </c>
      <c r="G36" s="39" t="str">
        <f aca="false">CONCATENATE(M36,N36,O36)</f>
        <v>2017210</v>
      </c>
      <c r="H36" s="39" t="n">
        <v>10</v>
      </c>
      <c r="L36" s="39" t="s">
        <v>0</v>
      </c>
      <c r="M36" s="39" t="n">
        <v>2017</v>
      </c>
      <c r="N36" s="39" t="n">
        <v>2</v>
      </c>
      <c r="O36" s="39" t="n">
        <v>10</v>
      </c>
      <c r="P36" s="39" t="n">
        <v>16</v>
      </c>
      <c r="Q36" s="39" t="n">
        <v>35</v>
      </c>
      <c r="R36" s="39" t="n">
        <v>54</v>
      </c>
      <c r="S36" s="39" t="n">
        <v>604</v>
      </c>
      <c r="T36" s="39" t="n">
        <v>2</v>
      </c>
      <c r="U36" s="39" t="s">
        <v>1</v>
      </c>
      <c r="V36" s="39" t="s">
        <v>2</v>
      </c>
    </row>
    <row r="37" customFormat="false" ht="15" hidden="false" customHeight="false" outlineLevel="0" collapsed="false">
      <c r="A37" s="36" t="s">
        <v>187</v>
      </c>
      <c r="B37" s="36" t="s">
        <v>187</v>
      </c>
      <c r="C37" s="49" t="n">
        <f aca="false">IF(F37=F36,C36,IF(F37=(F36+10),C36,(C36+10)))</f>
        <v>60</v>
      </c>
      <c r="D37" s="56" t="s">
        <v>190</v>
      </c>
      <c r="E37" s="51" t="n">
        <f aca="false">IF(C36=C37,IF(AND(L37&lt;&gt;"M",L37&lt;&gt;"m-up"),E36+10,E36),10)</f>
        <v>140</v>
      </c>
      <c r="F37" s="57" t="n">
        <f aca="false">R37+(Q37*60)+(P37*3600)</f>
        <v>59754</v>
      </c>
      <c r="G37" s="39" t="str">
        <f aca="false">CONCATENATE(M37,N37,O37)</f>
        <v>2017210</v>
      </c>
      <c r="H37" s="39" t="n">
        <v>51</v>
      </c>
      <c r="L37" s="39" t="s">
        <v>0</v>
      </c>
      <c r="M37" s="39" t="n">
        <v>2017</v>
      </c>
      <c r="N37" s="39" t="n">
        <v>2</v>
      </c>
      <c r="O37" s="39" t="n">
        <v>10</v>
      </c>
      <c r="P37" s="39" t="n">
        <v>16</v>
      </c>
      <c r="Q37" s="39" t="n">
        <v>35</v>
      </c>
      <c r="R37" s="39" t="n">
        <v>54</v>
      </c>
      <c r="S37" s="39" t="n">
        <v>675</v>
      </c>
      <c r="T37" s="39" t="n">
        <v>2</v>
      </c>
      <c r="U37" s="39" t="s">
        <v>1</v>
      </c>
      <c r="V37" s="39" t="s">
        <v>2</v>
      </c>
    </row>
    <row r="38" customFormat="false" ht="15" hidden="false" customHeight="false" outlineLevel="0" collapsed="false">
      <c r="A38" s="36" t="s">
        <v>187</v>
      </c>
      <c r="B38" s="36" t="s">
        <v>187</v>
      </c>
      <c r="C38" s="49" t="n">
        <f aca="false">IF(F38=F37,C37,IF(F38=(F37+10),C37,(C37+10)))</f>
        <v>70</v>
      </c>
      <c r="D38" s="58" t="s">
        <v>191</v>
      </c>
      <c r="E38" s="51" t="n">
        <f aca="false">IF(C37=C38,IF(AND(L38&lt;&gt;"M",L38&lt;&gt;"m-up"),E37+10,E37),10)</f>
        <v>10</v>
      </c>
      <c r="F38" s="52" t="n">
        <f aca="false">R38+(Q38*60)+(P38*3600)</f>
        <v>59947</v>
      </c>
      <c r="G38" s="53" t="str">
        <f aca="false">CONCATENATE(M38,N38,O38)</f>
        <v>2017210</v>
      </c>
      <c r="H38" s="53" t="n">
        <v>2</v>
      </c>
      <c r="I38" s="53"/>
      <c r="J38" s="53"/>
      <c r="K38" s="53"/>
      <c r="L38" s="53" t="s">
        <v>0</v>
      </c>
      <c r="M38" s="53" t="n">
        <v>2017</v>
      </c>
      <c r="N38" s="53" t="n">
        <v>2</v>
      </c>
      <c r="O38" s="53" t="n">
        <v>10</v>
      </c>
      <c r="P38" s="53" t="n">
        <v>16</v>
      </c>
      <c r="Q38" s="53" t="n">
        <v>39</v>
      </c>
      <c r="R38" s="53" t="n">
        <v>7</v>
      </c>
      <c r="S38" s="53" t="n">
        <v>752</v>
      </c>
      <c r="T38" s="53" t="n">
        <v>1</v>
      </c>
      <c r="U38" s="53" t="s">
        <v>1</v>
      </c>
      <c r="V38" s="53" t="s">
        <v>2</v>
      </c>
      <c r="W38" s="39" t="n">
        <v>23000</v>
      </c>
      <c r="X38" s="54"/>
    </row>
    <row r="39" customFormat="false" ht="15" hidden="false" customHeight="false" outlineLevel="0" collapsed="false">
      <c r="A39" s="36" t="s">
        <v>187</v>
      </c>
      <c r="B39" s="36" t="s">
        <v>187</v>
      </c>
      <c r="C39" s="49" t="n">
        <f aca="false">IF(F39=F38,C38,IF(F39=(F38+10),C38,(C38+10)))</f>
        <v>70</v>
      </c>
      <c r="D39" s="56" t="s">
        <v>191</v>
      </c>
      <c r="E39" s="51" t="n">
        <f aca="false">IF(C38=C39,IF(AND(L39&lt;&gt;"M",L39&lt;&gt;"m-up"),E38+10,E38),10)</f>
        <v>20</v>
      </c>
      <c r="F39" s="57" t="n">
        <f aca="false">R39+(Q39*60)+(P39*3600)</f>
        <v>59947</v>
      </c>
      <c r="G39" s="39" t="str">
        <f aca="false">CONCATENATE(M39,N39,O39)</f>
        <v>2017210</v>
      </c>
      <c r="H39" s="39" t="n">
        <v>1</v>
      </c>
      <c r="I39" s="39" t="n">
        <v>-16412</v>
      </c>
      <c r="J39" s="39" t="n">
        <v>-16249</v>
      </c>
      <c r="K39" s="39" t="n">
        <f aca="false">(J39-I29) + _xlfn.CEILING.MATH((H39* W39/1000))</f>
        <v>-16226</v>
      </c>
      <c r="L39" s="39" t="s">
        <v>0</v>
      </c>
      <c r="M39" s="39" t="n">
        <v>2017</v>
      </c>
      <c r="N39" s="39" t="n">
        <v>2</v>
      </c>
      <c r="O39" s="39" t="n">
        <v>10</v>
      </c>
      <c r="P39" s="39" t="n">
        <v>16</v>
      </c>
      <c r="Q39" s="39" t="n">
        <v>39</v>
      </c>
      <c r="R39" s="39" t="n">
        <v>7</v>
      </c>
      <c r="S39" s="39" t="n">
        <v>920</v>
      </c>
      <c r="U39" s="39" t="s">
        <v>1</v>
      </c>
      <c r="V39" s="39" t="s">
        <v>2</v>
      </c>
      <c r="W39" s="39" t="n">
        <v>23000</v>
      </c>
    </row>
    <row r="40" customFormat="false" ht="15" hidden="false" customHeight="false" outlineLevel="0" collapsed="false">
      <c r="A40" s="36" t="s">
        <v>187</v>
      </c>
      <c r="B40" s="36" t="s">
        <v>187</v>
      </c>
      <c r="C40" s="49" t="n">
        <f aca="false">IF(F40=F39,C39,IF(F40=(F39+10),C39,(C39+10)))</f>
        <v>70</v>
      </c>
      <c r="D40" s="56" t="s">
        <v>191</v>
      </c>
      <c r="E40" s="51" t="n">
        <f aca="false">IF(C39=C40,IF(AND(L40&lt;&gt;"M",L40&lt;&gt;"m-up"),E39+10,E39),10)</f>
        <v>30</v>
      </c>
      <c r="F40" s="57" t="n">
        <f aca="false">R40+(Q40*60)+(P40*3600)</f>
        <v>59947</v>
      </c>
      <c r="G40" s="39" t="str">
        <f aca="false">CONCATENATE(M40,N40,O40)</f>
        <v>2017210</v>
      </c>
      <c r="H40" s="39" t="n">
        <v>11</v>
      </c>
      <c r="L40" s="39" t="s">
        <v>0</v>
      </c>
      <c r="M40" s="39" t="n">
        <v>2017</v>
      </c>
      <c r="N40" s="39" t="n">
        <v>2</v>
      </c>
      <c r="O40" s="39" t="n">
        <v>10</v>
      </c>
      <c r="P40" s="39" t="n">
        <v>16</v>
      </c>
      <c r="Q40" s="39" t="n">
        <v>39</v>
      </c>
      <c r="R40" s="39" t="n">
        <v>7</v>
      </c>
      <c r="S40" s="39" t="n">
        <v>989</v>
      </c>
      <c r="T40" s="39" t="n">
        <v>2</v>
      </c>
      <c r="U40" s="39" t="s">
        <v>1</v>
      </c>
      <c r="V40" s="39" t="s">
        <v>2</v>
      </c>
      <c r="W40" s="39" t="n">
        <v>23000</v>
      </c>
    </row>
    <row r="41" customFormat="false" ht="15" hidden="false" customHeight="false" outlineLevel="0" collapsed="false">
      <c r="A41" s="36" t="s">
        <v>187</v>
      </c>
      <c r="B41" s="36" t="s">
        <v>187</v>
      </c>
      <c r="C41" s="49" t="n">
        <f aca="false">IF(F41=F40,C40,IF(F41=(F40+10),C40,(C40+10)))</f>
        <v>80</v>
      </c>
      <c r="D41" s="56" t="s">
        <v>191</v>
      </c>
      <c r="E41" s="51" t="n">
        <f aca="false">IF(C40=C41,IF(AND(L41&lt;&gt;"M",L41&lt;&gt;"m-up"),E40+10,E40),10)</f>
        <v>10</v>
      </c>
      <c r="F41" s="57" t="n">
        <f aca="false">R41+(Q41*60)+(P41*3600)</f>
        <v>59948</v>
      </c>
      <c r="G41" s="39" t="str">
        <f aca="false">CONCATENATE(M41,N41,O41)</f>
        <v>2017210</v>
      </c>
      <c r="H41" s="39" t="n">
        <v>0</v>
      </c>
      <c r="L41" s="39" t="s">
        <v>16</v>
      </c>
      <c r="M41" s="39" t="n">
        <v>2017</v>
      </c>
      <c r="N41" s="39" t="n">
        <v>2</v>
      </c>
      <c r="O41" s="39" t="n">
        <v>10</v>
      </c>
      <c r="P41" s="39" t="n">
        <v>16</v>
      </c>
      <c r="Q41" s="39" t="n">
        <v>39</v>
      </c>
      <c r="R41" s="39" t="n">
        <v>8</v>
      </c>
      <c r="S41" s="39" t="n">
        <v>30</v>
      </c>
      <c r="T41" s="39" t="n">
        <v>2</v>
      </c>
      <c r="U41" s="39" t="s">
        <v>1</v>
      </c>
      <c r="V41" s="39" t="s">
        <v>2</v>
      </c>
      <c r="W41" s="39" t="n">
        <v>23000</v>
      </c>
    </row>
    <row r="42" customFormat="false" ht="15" hidden="false" customHeight="false" outlineLevel="0" collapsed="false">
      <c r="A42" s="36" t="s">
        <v>187</v>
      </c>
      <c r="B42" s="36" t="s">
        <v>187</v>
      </c>
      <c r="C42" s="49" t="n">
        <f aca="false">IF(F42=F41,C41,IF(F42=(F41+10),C41,(C41+10)))</f>
        <v>80</v>
      </c>
      <c r="D42" s="56" t="s">
        <v>191</v>
      </c>
      <c r="E42" s="51" t="n">
        <f aca="false">IF(C41=C42,IF(AND(L42&lt;&gt;"M",L42&lt;&gt;"m-up"),E41+10,E41),10)</f>
        <v>20</v>
      </c>
      <c r="F42" s="57" t="n">
        <f aca="false">R42+(Q42*60)+(P42*3600)</f>
        <v>59948</v>
      </c>
      <c r="G42" s="39" t="str">
        <f aca="false">CONCATENATE(M42,N42,O42)</f>
        <v>2017210</v>
      </c>
      <c r="H42" s="39" t="n">
        <v>17</v>
      </c>
      <c r="L42" s="39" t="s">
        <v>0</v>
      </c>
      <c r="M42" s="39" t="n">
        <v>2017</v>
      </c>
      <c r="N42" s="39" t="n">
        <v>2</v>
      </c>
      <c r="O42" s="39" t="n">
        <v>10</v>
      </c>
      <c r="P42" s="39" t="n">
        <v>16</v>
      </c>
      <c r="Q42" s="39" t="n">
        <v>39</v>
      </c>
      <c r="R42" s="39" t="n">
        <v>8</v>
      </c>
      <c r="S42" s="39" t="n">
        <v>136</v>
      </c>
      <c r="T42" s="39" t="n">
        <v>2</v>
      </c>
      <c r="U42" s="39" t="s">
        <v>1</v>
      </c>
      <c r="V42" s="39" t="s">
        <v>2</v>
      </c>
      <c r="W42" s="39" t="n">
        <v>23000</v>
      </c>
    </row>
    <row r="43" customFormat="false" ht="15" hidden="false" customHeight="false" outlineLevel="0" collapsed="false">
      <c r="A43" s="36" t="s">
        <v>187</v>
      </c>
      <c r="B43" s="36" t="s">
        <v>187</v>
      </c>
      <c r="C43" s="49" t="n">
        <f aca="false">IF(F43=F42,C42,IF(F43=(F42+10),C42,(C42+10)))</f>
        <v>80</v>
      </c>
      <c r="D43" s="56" t="s">
        <v>191</v>
      </c>
      <c r="E43" s="51" t="n">
        <f aca="false">IF(C42=C43,IF(AND(L43&lt;&gt;"M",L43&lt;&gt;"m-up"),E42+10,E42),10)</f>
        <v>30</v>
      </c>
      <c r="F43" s="57" t="n">
        <f aca="false">R43+(Q43*60)+(P43*3600)</f>
        <v>59948</v>
      </c>
      <c r="G43" s="39" t="str">
        <f aca="false">CONCATENATE(M43,N43,O43)</f>
        <v>2017210</v>
      </c>
      <c r="H43" s="39" t="n">
        <v>44</v>
      </c>
      <c r="L43" s="39" t="s">
        <v>0</v>
      </c>
      <c r="M43" s="39" t="n">
        <v>2017</v>
      </c>
      <c r="N43" s="39" t="n">
        <v>2</v>
      </c>
      <c r="O43" s="39" t="n">
        <v>10</v>
      </c>
      <c r="P43" s="39" t="n">
        <v>16</v>
      </c>
      <c r="Q43" s="39" t="n">
        <v>39</v>
      </c>
      <c r="R43" s="39" t="n">
        <v>8</v>
      </c>
      <c r="S43" s="39" t="n">
        <v>218</v>
      </c>
      <c r="T43" s="39" t="n">
        <v>2</v>
      </c>
      <c r="U43" s="39" t="s">
        <v>1</v>
      </c>
      <c r="V43" s="39" t="s">
        <v>2</v>
      </c>
      <c r="W43" s="39" t="n">
        <v>23000</v>
      </c>
    </row>
    <row r="44" customFormat="false" ht="15" hidden="false" customHeight="false" outlineLevel="0" collapsed="false">
      <c r="A44" s="36" t="s">
        <v>187</v>
      </c>
      <c r="B44" s="36" t="s">
        <v>187</v>
      </c>
      <c r="C44" s="49" t="n">
        <f aca="false">IF(F44=F43,C43,IF(F44=(F43+10),C43,(C43+10)))</f>
        <v>80</v>
      </c>
      <c r="D44" s="56" t="s">
        <v>191</v>
      </c>
      <c r="E44" s="51" t="n">
        <f aca="false">IF(C43=C44,IF(AND(L44&lt;&gt;"M",L44&lt;&gt;"m-up"),E43+10,E43),10)</f>
        <v>30</v>
      </c>
      <c r="F44" s="57" t="n">
        <f aca="false">R44+(Q44*60)+(P44*3600)</f>
        <v>59948</v>
      </c>
      <c r="G44" s="39" t="str">
        <f aca="false">CONCATENATE(M44,N44,O44)</f>
        <v>2017210</v>
      </c>
      <c r="H44" s="39" t="n">
        <v>0</v>
      </c>
      <c r="L44" s="39" t="s">
        <v>4</v>
      </c>
      <c r="M44" s="39" t="n">
        <v>2017</v>
      </c>
      <c r="N44" s="39" t="n">
        <v>2</v>
      </c>
      <c r="O44" s="39" t="n">
        <v>10</v>
      </c>
      <c r="P44" s="39" t="n">
        <v>16</v>
      </c>
      <c r="Q44" s="39" t="n">
        <v>39</v>
      </c>
      <c r="R44" s="39" t="n">
        <v>8</v>
      </c>
      <c r="S44" s="39" t="n">
        <v>223</v>
      </c>
      <c r="T44" s="39" t="n">
        <v>2</v>
      </c>
      <c r="U44" s="39" t="s">
        <v>1</v>
      </c>
      <c r="V44" s="39" t="s">
        <v>2</v>
      </c>
      <c r="W44" s="39" t="n">
        <v>23000</v>
      </c>
    </row>
    <row r="45" customFormat="false" ht="15" hidden="false" customHeight="false" outlineLevel="0" collapsed="false">
      <c r="A45" s="36" t="s">
        <v>187</v>
      </c>
      <c r="B45" s="36" t="s">
        <v>187</v>
      </c>
      <c r="C45" s="49" t="n">
        <f aca="false">IF(F45=F44,C44,IF(F45=(F44+10),C44,(C44+10)))</f>
        <v>90</v>
      </c>
      <c r="D45" s="58" t="s">
        <v>192</v>
      </c>
      <c r="E45" s="51" t="n">
        <f aca="false">IF(C44=C45,IF(AND(L45&lt;&gt;"M",L45&lt;&gt;"m-up"),E44+10,E44),10)</f>
        <v>10</v>
      </c>
      <c r="F45" s="52" t="n">
        <f aca="false">R45+(Q45*60)+(P45*3600)</f>
        <v>59955</v>
      </c>
      <c r="G45" s="53" t="str">
        <f aca="false">CONCATENATE(M45,N45,O45)</f>
        <v>2017210</v>
      </c>
      <c r="H45" s="53" t="n">
        <v>4</v>
      </c>
      <c r="I45" s="53"/>
      <c r="J45" s="53"/>
      <c r="K45" s="53"/>
      <c r="L45" s="53" t="s">
        <v>0</v>
      </c>
      <c r="M45" s="53" t="n">
        <v>2017</v>
      </c>
      <c r="N45" s="53" t="n">
        <v>2</v>
      </c>
      <c r="O45" s="53" t="n">
        <v>10</v>
      </c>
      <c r="P45" s="53" t="n">
        <v>16</v>
      </c>
      <c r="Q45" s="53" t="n">
        <v>39</v>
      </c>
      <c r="R45" s="53" t="n">
        <v>15</v>
      </c>
      <c r="S45" s="53" t="n">
        <v>633</v>
      </c>
      <c r="T45" s="53" t="n">
        <v>1</v>
      </c>
      <c r="U45" s="53" t="s">
        <v>1</v>
      </c>
      <c r="V45" s="53" t="s">
        <v>2</v>
      </c>
      <c r="W45" s="53"/>
      <c r="X45" s="54"/>
    </row>
    <row r="46" customFormat="false" ht="15" hidden="false" customHeight="false" outlineLevel="0" collapsed="false">
      <c r="A46" s="36" t="s">
        <v>187</v>
      </c>
      <c r="B46" s="36" t="s">
        <v>187</v>
      </c>
      <c r="C46" s="49" t="n">
        <f aca="false">IF(F46=F45,C45,IF(F46=(F45+10),C45,(C45+10)))</f>
        <v>90</v>
      </c>
      <c r="D46" s="56" t="s">
        <v>192</v>
      </c>
      <c r="E46" s="51" t="n">
        <f aca="false">IF(C45=C46,IF(AND(L46&lt;&gt;"M",L46&lt;&gt;"m-up"),E45+10,E45),10)</f>
        <v>20</v>
      </c>
      <c r="F46" s="57" t="n">
        <f aca="false">R46+(Q46*60)+(P46*3600)</f>
        <v>59955</v>
      </c>
      <c r="G46" s="39" t="str">
        <f aca="false">CONCATENATE(M46,N46,O46)</f>
        <v>2017210</v>
      </c>
      <c r="H46" s="39" t="n">
        <v>258</v>
      </c>
      <c r="L46" s="39" t="s">
        <v>0</v>
      </c>
      <c r="M46" s="39" t="n">
        <v>2017</v>
      </c>
      <c r="N46" s="39" t="n">
        <v>2</v>
      </c>
      <c r="O46" s="39" t="n">
        <v>10</v>
      </c>
      <c r="P46" s="39" t="n">
        <v>16</v>
      </c>
      <c r="Q46" s="39" t="n">
        <v>39</v>
      </c>
      <c r="R46" s="39" t="n">
        <v>15</v>
      </c>
      <c r="S46" s="39" t="n">
        <v>662</v>
      </c>
      <c r="T46" s="39" t="n">
        <v>1</v>
      </c>
      <c r="U46" s="39" t="s">
        <v>1</v>
      </c>
      <c r="V46" s="39" t="s">
        <v>2</v>
      </c>
    </row>
    <row r="47" customFormat="false" ht="15" hidden="false" customHeight="false" outlineLevel="0" collapsed="false">
      <c r="A47" s="36" t="s">
        <v>187</v>
      </c>
      <c r="C47" s="49" t="n">
        <f aca="false">IF(F47=F46,C46,IF(F47=(F46+10),C46,(C46+10)))</f>
        <v>100</v>
      </c>
      <c r="D47" s="58" t="s">
        <v>193</v>
      </c>
      <c r="E47" s="51" t="n">
        <f aca="false">IF(C46=C47,IF(AND(L47&lt;&gt;"M",L47&lt;&gt;"m-up"),E46+10,E46),10)</f>
        <v>10</v>
      </c>
      <c r="F47" s="52" t="n">
        <f aca="false">R47+(Q47*60)+(P47*3600)</f>
        <v>60072</v>
      </c>
      <c r="G47" s="53" t="str">
        <f aca="false">CONCATENATE(M47,N47,O47)</f>
        <v>2017210</v>
      </c>
      <c r="H47" s="53" t="n">
        <v>25</v>
      </c>
      <c r="I47" s="53"/>
      <c r="J47" s="53"/>
      <c r="K47" s="53"/>
      <c r="L47" s="53" t="s">
        <v>0</v>
      </c>
      <c r="M47" s="53" t="n">
        <v>2017</v>
      </c>
      <c r="N47" s="53" t="n">
        <v>2</v>
      </c>
      <c r="O47" s="53" t="n">
        <v>10</v>
      </c>
      <c r="P47" s="53" t="n">
        <v>16</v>
      </c>
      <c r="Q47" s="53" t="n">
        <v>41</v>
      </c>
      <c r="R47" s="53" t="n">
        <v>12</v>
      </c>
      <c r="S47" s="53" t="n">
        <v>881</v>
      </c>
      <c r="T47" s="53" t="n">
        <v>1</v>
      </c>
      <c r="U47" s="53" t="s">
        <v>1</v>
      </c>
      <c r="V47" s="53" t="s">
        <v>2</v>
      </c>
      <c r="W47" s="53"/>
      <c r="X47" s="54"/>
    </row>
    <row r="48" customFormat="false" ht="15" hidden="false" customHeight="false" outlineLevel="0" collapsed="false">
      <c r="A48" s="36" t="s">
        <v>187</v>
      </c>
      <c r="C48" s="49" t="n">
        <f aca="false">IF(F48=F47,C47,IF(F48=(F47+10),C47,(C47+10)))</f>
        <v>100</v>
      </c>
      <c r="D48" s="56" t="s">
        <v>193</v>
      </c>
      <c r="E48" s="51" t="n">
        <f aca="false">IF(C47=C48,IF(AND(L48&lt;&gt;"M",L48&lt;&gt;"m-up"),E47+10,E47),10)</f>
        <v>20</v>
      </c>
      <c r="F48" s="57" t="n">
        <f aca="false">R48+(Q48*60)+(P48*3600)</f>
        <v>60072</v>
      </c>
      <c r="G48" s="39" t="str">
        <f aca="false">CONCATENATE(M48,N48,O48)</f>
        <v>2017210</v>
      </c>
      <c r="H48" s="39" t="n">
        <v>97</v>
      </c>
      <c r="L48" s="39" t="s">
        <v>0</v>
      </c>
      <c r="M48" s="39" t="n">
        <v>2017</v>
      </c>
      <c r="N48" s="39" t="n">
        <v>2</v>
      </c>
      <c r="O48" s="39" t="n">
        <v>10</v>
      </c>
      <c r="P48" s="39" t="n">
        <v>16</v>
      </c>
      <c r="Q48" s="39" t="n">
        <v>41</v>
      </c>
      <c r="R48" s="39" t="n">
        <v>12</v>
      </c>
      <c r="S48" s="39" t="n">
        <v>955</v>
      </c>
      <c r="T48" s="39" t="n">
        <v>1</v>
      </c>
      <c r="U48" s="39" t="s">
        <v>1</v>
      </c>
      <c r="V48" s="39" t="s">
        <v>2</v>
      </c>
    </row>
    <row r="49" customFormat="false" ht="15" hidden="false" customHeight="false" outlineLevel="0" collapsed="false">
      <c r="A49" s="36" t="s">
        <v>187</v>
      </c>
      <c r="C49" s="49" t="n">
        <f aca="false">IF(F49=F48,C48,IF(F49=(F48+10),C48,(C48+10)))</f>
        <v>100</v>
      </c>
      <c r="D49" s="56" t="s">
        <v>193</v>
      </c>
      <c r="E49" s="51" t="n">
        <f aca="false">IF(C48=C49,IF(AND(L49&lt;&gt;"M",L49&lt;&gt;"m-up"),E48+10,E48),10)</f>
        <v>20</v>
      </c>
      <c r="F49" s="57" t="n">
        <f aca="false">R49+(Q49*60)+(P49*3600)</f>
        <v>60072</v>
      </c>
      <c r="G49" s="39" t="str">
        <f aca="false">CONCATENATE(M49,N49,O49)</f>
        <v>2017210</v>
      </c>
      <c r="H49" s="39" t="n">
        <v>0</v>
      </c>
      <c r="L49" s="39" t="s">
        <v>4</v>
      </c>
      <c r="M49" s="39" t="n">
        <v>2017</v>
      </c>
      <c r="N49" s="39" t="n">
        <v>2</v>
      </c>
      <c r="O49" s="39" t="n">
        <v>10</v>
      </c>
      <c r="P49" s="39" t="n">
        <v>16</v>
      </c>
      <c r="Q49" s="39" t="n">
        <v>41</v>
      </c>
      <c r="R49" s="39" t="n">
        <v>12</v>
      </c>
      <c r="S49" s="39" t="n">
        <v>960</v>
      </c>
      <c r="T49" s="39" t="n">
        <v>1</v>
      </c>
      <c r="U49" s="39" t="s">
        <v>1</v>
      </c>
      <c r="V49" s="39" t="s">
        <v>2</v>
      </c>
      <c r="X49" s="40" t="s">
        <v>6</v>
      </c>
    </row>
    <row r="50" customFormat="false" ht="15" hidden="false" customHeight="false" outlineLevel="0" collapsed="false">
      <c r="A50" s="36" t="s">
        <v>187</v>
      </c>
      <c r="C50" s="49" t="n">
        <f aca="false">IF(F50=F49,C49,IF(F50=(F49+10),C49,(C49+10)))</f>
        <v>100</v>
      </c>
      <c r="D50" s="56" t="s">
        <v>193</v>
      </c>
      <c r="E50" s="51" t="n">
        <f aca="false">IF(C49=C50,IF(AND(L50&lt;&gt;"M",L50&lt;&gt;"m-up"),E49+10,E49),10)</f>
        <v>20</v>
      </c>
      <c r="F50" s="57" t="n">
        <f aca="false">R50+(Q50*60)+(P50*3600)</f>
        <v>60072</v>
      </c>
      <c r="G50" s="39" t="str">
        <f aca="false">CONCATENATE(M50,N50,O50)</f>
        <v>2017210</v>
      </c>
      <c r="H50" s="39" t="n">
        <v>0</v>
      </c>
      <c r="L50" s="39" t="s">
        <v>4</v>
      </c>
      <c r="M50" s="39" t="n">
        <v>2017</v>
      </c>
      <c r="N50" s="39" t="n">
        <v>2</v>
      </c>
      <c r="O50" s="39" t="n">
        <v>10</v>
      </c>
      <c r="P50" s="39" t="n">
        <v>16</v>
      </c>
      <c r="Q50" s="39" t="n">
        <v>41</v>
      </c>
      <c r="R50" s="39" t="n">
        <v>12</v>
      </c>
      <c r="S50" s="39" t="n">
        <v>967</v>
      </c>
      <c r="T50" s="39" t="n">
        <v>1</v>
      </c>
      <c r="U50" s="39" t="s">
        <v>1</v>
      </c>
      <c r="V50" s="39" t="s">
        <v>2</v>
      </c>
    </row>
    <row r="51" customFormat="false" ht="15" hidden="false" customHeight="false" outlineLevel="0" collapsed="false">
      <c r="A51" s="36" t="s">
        <v>187</v>
      </c>
      <c r="C51" s="49" t="n">
        <f aca="false">IF(F51=F50,C50,IF(F51=(F50+10),C50,(C50+10)))</f>
        <v>100</v>
      </c>
      <c r="D51" s="56" t="s">
        <v>193</v>
      </c>
      <c r="E51" s="51" t="n">
        <f aca="false">IF(C50=C51,IF(AND(L51&lt;&gt;"M",L51&lt;&gt;"m-up"),E50+10,E50),10)</f>
        <v>20</v>
      </c>
      <c r="F51" s="57" t="n">
        <f aca="false">R51+(Q51*60)+(P51*3600)</f>
        <v>60072</v>
      </c>
      <c r="G51" s="39" t="str">
        <f aca="false">CONCATENATE(M51,N51,O51)</f>
        <v>2017210</v>
      </c>
      <c r="H51" s="39" t="n">
        <v>0</v>
      </c>
      <c r="L51" s="39" t="s">
        <v>4</v>
      </c>
      <c r="M51" s="39" t="n">
        <v>2017</v>
      </c>
      <c r="N51" s="39" t="n">
        <v>2</v>
      </c>
      <c r="O51" s="39" t="n">
        <v>10</v>
      </c>
      <c r="P51" s="39" t="n">
        <v>16</v>
      </c>
      <c r="Q51" s="39" t="n">
        <v>41</v>
      </c>
      <c r="R51" s="39" t="n">
        <v>12</v>
      </c>
      <c r="S51" s="39" t="n">
        <v>978</v>
      </c>
      <c r="T51" s="39" t="n">
        <v>1</v>
      </c>
      <c r="U51" s="39" t="s">
        <v>1</v>
      </c>
      <c r="V51" s="39" t="s">
        <v>2</v>
      </c>
    </row>
    <row r="52" customFormat="false" ht="15" hidden="false" customHeight="false" outlineLevel="0" collapsed="false">
      <c r="A52" s="36" t="s">
        <v>187</v>
      </c>
      <c r="C52" s="49" t="n">
        <f aca="false">IF(F52=F51,C51,IF(F52=(F51+10),C51,(C51+10)))</f>
        <v>110</v>
      </c>
      <c r="D52" s="56" t="s">
        <v>193</v>
      </c>
      <c r="E52" s="51" t="n">
        <f aca="false">IF(C51=C52,IF(AND(L52&lt;&gt;"M",L52&lt;&gt;"m-up"),E51+10,E51),10)</f>
        <v>10</v>
      </c>
      <c r="F52" s="57" t="n">
        <f aca="false">R52+(Q52*60)+(P52*3600)</f>
        <v>60073</v>
      </c>
      <c r="G52" s="39" t="str">
        <f aca="false">CONCATENATE(M52,N52,O52)</f>
        <v>2017210</v>
      </c>
      <c r="H52" s="39" t="n">
        <v>4</v>
      </c>
      <c r="L52" s="39" t="s">
        <v>0</v>
      </c>
      <c r="M52" s="39" t="n">
        <v>2017</v>
      </c>
      <c r="N52" s="39" t="n">
        <v>2</v>
      </c>
      <c r="O52" s="39" t="n">
        <v>10</v>
      </c>
      <c r="P52" s="39" t="n">
        <v>16</v>
      </c>
      <c r="Q52" s="39" t="n">
        <v>41</v>
      </c>
      <c r="R52" s="39" t="n">
        <v>13</v>
      </c>
      <c r="S52" s="39" t="n">
        <v>100</v>
      </c>
      <c r="T52" s="39" t="n">
        <v>1</v>
      </c>
      <c r="U52" s="39" t="s">
        <v>1</v>
      </c>
      <c r="V52" s="39" t="s">
        <v>2</v>
      </c>
    </row>
    <row r="53" customFormat="false" ht="15" hidden="false" customHeight="false" outlineLevel="0" collapsed="false">
      <c r="A53" s="36" t="s">
        <v>187</v>
      </c>
      <c r="C53" s="49" t="n">
        <f aca="false">IF(F53=F52,C52,IF(F53=(F52+10),C52,(C52+10)))</f>
        <v>110</v>
      </c>
      <c r="D53" s="56" t="s">
        <v>193</v>
      </c>
      <c r="E53" s="51" t="n">
        <f aca="false">IF(C52=C53,IF(AND(L53&lt;&gt;"M",L53&lt;&gt;"m-up"),E52+10,E52),10)</f>
        <v>20</v>
      </c>
      <c r="F53" s="57" t="n">
        <f aca="false">R53+(Q53*60)+(P53*3600)</f>
        <v>60073</v>
      </c>
      <c r="G53" s="39" t="str">
        <f aca="false">CONCATENATE(M53,N53,O53)</f>
        <v>2017210</v>
      </c>
      <c r="H53" s="39" t="n">
        <v>16</v>
      </c>
      <c r="L53" s="39" t="s">
        <v>0</v>
      </c>
      <c r="M53" s="39" t="n">
        <v>2017</v>
      </c>
      <c r="N53" s="39" t="n">
        <v>2</v>
      </c>
      <c r="O53" s="39" t="n">
        <v>10</v>
      </c>
      <c r="P53" s="39" t="n">
        <v>16</v>
      </c>
      <c r="Q53" s="39" t="n">
        <v>41</v>
      </c>
      <c r="R53" s="39" t="n">
        <v>13</v>
      </c>
      <c r="S53" s="39" t="n">
        <v>239</v>
      </c>
      <c r="T53" s="39" t="n">
        <v>1</v>
      </c>
      <c r="U53" s="39" t="s">
        <v>1</v>
      </c>
      <c r="V53" s="39" t="s">
        <v>2</v>
      </c>
    </row>
    <row r="54" customFormat="false" ht="15" hidden="false" customHeight="false" outlineLevel="0" collapsed="false">
      <c r="A54" s="36" t="s">
        <v>187</v>
      </c>
      <c r="C54" s="49" t="n">
        <f aca="false">IF(F54=F53,C53,IF(F54=(F53+10),C53,(C53+10)))</f>
        <v>110</v>
      </c>
      <c r="D54" s="56" t="s">
        <v>193</v>
      </c>
      <c r="E54" s="51" t="n">
        <f aca="false">IF(C53=C54,IF(AND(L54&lt;&gt;"M",L54&lt;&gt;"m-up"),E53+10,E53),10)</f>
        <v>30</v>
      </c>
      <c r="F54" s="57" t="n">
        <f aca="false">R54+(Q54*60)+(P54*3600)</f>
        <v>60073</v>
      </c>
      <c r="G54" s="39" t="str">
        <f aca="false">CONCATENATE(M54,N54,O54)</f>
        <v>2017210</v>
      </c>
      <c r="H54" s="39" t="n">
        <v>4</v>
      </c>
      <c r="L54" s="39" t="s">
        <v>0</v>
      </c>
      <c r="M54" s="39" t="n">
        <v>2017</v>
      </c>
      <c r="N54" s="39" t="n">
        <v>2</v>
      </c>
      <c r="O54" s="39" t="n">
        <v>10</v>
      </c>
      <c r="P54" s="39" t="n">
        <v>16</v>
      </c>
      <c r="Q54" s="39" t="n">
        <v>41</v>
      </c>
      <c r="R54" s="39" t="n">
        <v>13</v>
      </c>
      <c r="S54" s="39" t="n">
        <v>294</v>
      </c>
      <c r="T54" s="39" t="n">
        <v>1</v>
      </c>
      <c r="U54" s="39" t="s">
        <v>1</v>
      </c>
      <c r="V54" s="39" t="s">
        <v>2</v>
      </c>
    </row>
    <row r="55" customFormat="false" ht="15" hidden="false" customHeight="false" outlineLevel="0" collapsed="false">
      <c r="A55" s="36" t="s">
        <v>187</v>
      </c>
      <c r="C55" s="49" t="n">
        <f aca="false">IF(F55=F54,C54,IF(F55=(F54+10),C54,(C54+10)))</f>
        <v>110</v>
      </c>
      <c r="D55" s="56" t="s">
        <v>193</v>
      </c>
      <c r="E55" s="51" t="n">
        <f aca="false">IF(C54=C55,IF(AND(L55&lt;&gt;"M",L55&lt;&gt;"m-up"),E54+10,E54),10)</f>
        <v>40</v>
      </c>
      <c r="F55" s="57" t="n">
        <f aca="false">R55+(Q55*60)+(P55*3600)</f>
        <v>60073</v>
      </c>
      <c r="G55" s="39" t="str">
        <f aca="false">CONCATENATE(M55,N55,O55)</f>
        <v>2017210</v>
      </c>
      <c r="H55" s="39" t="n">
        <v>66</v>
      </c>
      <c r="L55" s="39" t="s">
        <v>0</v>
      </c>
      <c r="M55" s="39" t="n">
        <v>2017</v>
      </c>
      <c r="N55" s="39" t="n">
        <v>2</v>
      </c>
      <c r="O55" s="39" t="n">
        <v>10</v>
      </c>
      <c r="P55" s="39" t="n">
        <v>16</v>
      </c>
      <c r="Q55" s="39" t="n">
        <v>41</v>
      </c>
      <c r="R55" s="39" t="n">
        <v>13</v>
      </c>
      <c r="S55" s="39" t="n">
        <v>328</v>
      </c>
      <c r="T55" s="39" t="n">
        <v>1</v>
      </c>
      <c r="U55" s="39" t="s">
        <v>1</v>
      </c>
      <c r="V55" s="39" t="s">
        <v>2</v>
      </c>
    </row>
    <row r="56" customFormat="false" ht="15" hidden="false" customHeight="false" outlineLevel="0" collapsed="false">
      <c r="A56" s="36" t="s">
        <v>187</v>
      </c>
      <c r="C56" s="49" t="n">
        <f aca="false">IF(F56=F55,C55,IF(F56=(F55+10),C55,(C55+10)))</f>
        <v>110</v>
      </c>
      <c r="D56" s="56" t="s">
        <v>193</v>
      </c>
      <c r="E56" s="51" t="n">
        <f aca="false">IF(C55=C56,IF(AND(L56&lt;&gt;"M",L56&lt;&gt;"m-up"),E55+10,E55),10)</f>
        <v>50</v>
      </c>
      <c r="F56" s="57" t="n">
        <f aca="false">R56+(Q56*60)+(P56*3600)</f>
        <v>60073</v>
      </c>
      <c r="G56" s="39" t="str">
        <f aca="false">CONCATENATE(M56,N56,O56)</f>
        <v>2017210</v>
      </c>
      <c r="H56" s="39" t="n">
        <v>3</v>
      </c>
      <c r="L56" s="39" t="s">
        <v>0</v>
      </c>
      <c r="M56" s="39" t="n">
        <v>2017</v>
      </c>
      <c r="N56" s="39" t="n">
        <v>2</v>
      </c>
      <c r="O56" s="39" t="n">
        <v>10</v>
      </c>
      <c r="P56" s="39" t="n">
        <v>16</v>
      </c>
      <c r="Q56" s="39" t="n">
        <v>41</v>
      </c>
      <c r="R56" s="39" t="n">
        <v>13</v>
      </c>
      <c r="S56" s="39" t="n">
        <v>451</v>
      </c>
      <c r="T56" s="39" t="n">
        <v>1</v>
      </c>
      <c r="U56" s="39" t="s">
        <v>1</v>
      </c>
      <c r="V56" s="39" t="s">
        <v>2</v>
      </c>
    </row>
    <row r="57" customFormat="false" ht="15" hidden="false" customHeight="false" outlineLevel="0" collapsed="false">
      <c r="A57" s="36" t="s">
        <v>187</v>
      </c>
      <c r="C57" s="49" t="n">
        <f aca="false">IF(F57=F56,C56,IF(F57=(F56+10),C56,(C56+10)))</f>
        <v>110</v>
      </c>
      <c r="D57" s="56" t="s">
        <v>193</v>
      </c>
      <c r="E57" s="51" t="n">
        <f aca="false">IF(C56=C57,IF(AND(L57&lt;&gt;"M",L57&lt;&gt;"m-up"),E56+10,E56),10)</f>
        <v>60</v>
      </c>
      <c r="F57" s="57" t="n">
        <f aca="false">R57+(Q57*60)+(P57*3600)</f>
        <v>60073</v>
      </c>
      <c r="G57" s="39" t="str">
        <f aca="false">CONCATENATE(M57,N57,O57)</f>
        <v>2017210</v>
      </c>
      <c r="H57" s="39" t="n">
        <v>65</v>
      </c>
      <c r="L57" s="39" t="s">
        <v>0</v>
      </c>
      <c r="M57" s="39" t="n">
        <v>2017</v>
      </c>
      <c r="N57" s="39" t="n">
        <v>2</v>
      </c>
      <c r="O57" s="39" t="n">
        <v>10</v>
      </c>
      <c r="P57" s="39" t="n">
        <v>16</v>
      </c>
      <c r="Q57" s="39" t="n">
        <v>41</v>
      </c>
      <c r="R57" s="39" t="n">
        <v>13</v>
      </c>
      <c r="S57" s="39" t="n">
        <v>603</v>
      </c>
      <c r="T57" s="39" t="n">
        <v>1</v>
      </c>
      <c r="U57" s="39" t="s">
        <v>1</v>
      </c>
      <c r="V57" s="39" t="s">
        <v>2</v>
      </c>
    </row>
    <row r="58" customFormat="false" ht="15" hidden="false" customHeight="false" outlineLevel="0" collapsed="false">
      <c r="A58" s="36" t="s">
        <v>187</v>
      </c>
      <c r="C58" s="49" t="n">
        <f aca="false">IF(F58=F57,C57,IF(F58=(F57+10),C57,(C57+10)))</f>
        <v>110</v>
      </c>
      <c r="D58" s="56" t="s">
        <v>193</v>
      </c>
      <c r="E58" s="51" t="n">
        <f aca="false">IF(C57=C58,IF(AND(L58&lt;&gt;"M",L58&lt;&gt;"m-up"),E57+10,E57),10)</f>
        <v>70</v>
      </c>
      <c r="F58" s="57" t="n">
        <f aca="false">R58+(Q58*60)+(P58*3600)</f>
        <v>60073</v>
      </c>
      <c r="G58" s="39" t="str">
        <f aca="false">CONCATENATE(M58,N58,O58)</f>
        <v>2017210</v>
      </c>
      <c r="H58" s="39" t="n">
        <v>104</v>
      </c>
      <c r="L58" s="39" t="s">
        <v>0</v>
      </c>
      <c r="M58" s="39" t="n">
        <v>2017</v>
      </c>
      <c r="N58" s="39" t="n">
        <v>2</v>
      </c>
      <c r="O58" s="39" t="n">
        <v>10</v>
      </c>
      <c r="P58" s="39" t="n">
        <v>16</v>
      </c>
      <c r="Q58" s="39" t="n">
        <v>41</v>
      </c>
      <c r="R58" s="39" t="n">
        <v>13</v>
      </c>
      <c r="S58" s="39" t="n">
        <v>724</v>
      </c>
      <c r="T58" s="39" t="n">
        <v>1</v>
      </c>
      <c r="U58" s="39" t="s">
        <v>1</v>
      </c>
      <c r="V58" s="39" t="s">
        <v>2</v>
      </c>
    </row>
    <row r="59" customFormat="false" ht="15" hidden="false" customHeight="false" outlineLevel="0" collapsed="false">
      <c r="A59" s="36" t="s">
        <v>187</v>
      </c>
      <c r="C59" s="49" t="n">
        <f aca="false">IF(F59=F58,C58,IF(F59=(F58+10),C58,(C58+10)))</f>
        <v>110</v>
      </c>
      <c r="D59" s="56" t="s">
        <v>193</v>
      </c>
      <c r="E59" s="51" t="n">
        <f aca="false">IF(C58=C59,IF(AND(L59&lt;&gt;"M",L59&lt;&gt;"m-up"),E58+10,E58),10)</f>
        <v>70</v>
      </c>
      <c r="F59" s="57" t="n">
        <f aca="false">R59+(Q59*60)+(P59*3600)</f>
        <v>60073</v>
      </c>
      <c r="G59" s="39" t="str">
        <f aca="false">CONCATENATE(M59,N59,O59)</f>
        <v>2017210</v>
      </c>
      <c r="H59" s="39" t="n">
        <v>0</v>
      </c>
      <c r="L59" s="39" t="s">
        <v>4</v>
      </c>
      <c r="M59" s="39" t="n">
        <v>2017</v>
      </c>
      <c r="N59" s="39" t="n">
        <v>2</v>
      </c>
      <c r="O59" s="39" t="n">
        <v>10</v>
      </c>
      <c r="P59" s="39" t="n">
        <v>16</v>
      </c>
      <c r="Q59" s="39" t="n">
        <v>41</v>
      </c>
      <c r="R59" s="39" t="n">
        <v>13</v>
      </c>
      <c r="S59" s="39" t="n">
        <v>747</v>
      </c>
      <c r="T59" s="39" t="n">
        <v>1</v>
      </c>
      <c r="U59" s="39" t="s">
        <v>1</v>
      </c>
      <c r="V59" s="39" t="s">
        <v>2</v>
      </c>
    </row>
    <row r="60" customFormat="false" ht="15" hidden="false" customHeight="false" outlineLevel="0" collapsed="false">
      <c r="A60" s="36" t="s">
        <v>187</v>
      </c>
      <c r="C60" s="49" t="n">
        <f aca="false">IF(F60=F59,C59,IF(F60=(F59+10),C59,(C59+10)))</f>
        <v>120</v>
      </c>
      <c r="D60" s="58" t="s">
        <v>194</v>
      </c>
      <c r="E60" s="51" t="n">
        <f aca="false">IF(C59=C60,IF(AND(L60&lt;&gt;"M",L60&lt;&gt;"m-up"),E59+10,E59),10)</f>
        <v>10</v>
      </c>
      <c r="F60" s="52" t="n">
        <f aca="false">R60+(Q60*60)+(P60*3600)</f>
        <v>60101</v>
      </c>
      <c r="G60" s="53" t="str">
        <f aca="false">CONCATENATE(M60,N60,O60)</f>
        <v>2017210</v>
      </c>
      <c r="H60" s="53" t="n">
        <v>23</v>
      </c>
      <c r="I60" s="53"/>
      <c r="J60" s="53"/>
      <c r="K60" s="53"/>
      <c r="L60" s="53" t="s">
        <v>0</v>
      </c>
      <c r="M60" s="53" t="n">
        <v>2017</v>
      </c>
      <c r="N60" s="53" t="n">
        <v>2</v>
      </c>
      <c r="O60" s="53" t="n">
        <v>10</v>
      </c>
      <c r="P60" s="53" t="n">
        <v>16</v>
      </c>
      <c r="Q60" s="53" t="n">
        <v>41</v>
      </c>
      <c r="R60" s="53" t="n">
        <v>41</v>
      </c>
      <c r="S60" s="53" t="n">
        <v>54</v>
      </c>
      <c r="T60" s="53" t="n">
        <v>1</v>
      </c>
      <c r="U60" s="53" t="s">
        <v>1</v>
      </c>
      <c r="V60" s="53" t="s">
        <v>2</v>
      </c>
      <c r="W60" s="53"/>
      <c r="X60" s="60" t="s">
        <v>195</v>
      </c>
    </row>
    <row r="61" customFormat="false" ht="15" hidden="false" customHeight="false" outlineLevel="0" collapsed="false">
      <c r="A61" s="36" t="s">
        <v>187</v>
      </c>
      <c r="C61" s="49" t="n">
        <f aca="false">IF(F61=F60,C60,IF(F61=(F60+10),C60,(C60+10)))</f>
        <v>120</v>
      </c>
      <c r="D61" s="56" t="s">
        <v>194</v>
      </c>
      <c r="E61" s="51" t="n">
        <f aca="false">IF(C60=C61,IF(AND(L61&lt;&gt;"M",L61&lt;&gt;"m-up"),E60+10,E60),10)</f>
        <v>20</v>
      </c>
      <c r="F61" s="57" t="n">
        <f aca="false">R61+(Q61*60)+(P61*3600)</f>
        <v>60101</v>
      </c>
      <c r="G61" s="39" t="str">
        <f aca="false">CONCATENATE(M61,N61,O61)</f>
        <v>2017210</v>
      </c>
      <c r="H61" s="39" t="n">
        <v>47</v>
      </c>
      <c r="L61" s="39" t="s">
        <v>0</v>
      </c>
      <c r="M61" s="39" t="n">
        <v>2017</v>
      </c>
      <c r="N61" s="39" t="n">
        <v>2</v>
      </c>
      <c r="O61" s="39" t="n">
        <v>10</v>
      </c>
      <c r="P61" s="39" t="n">
        <v>16</v>
      </c>
      <c r="Q61" s="39" t="n">
        <v>41</v>
      </c>
      <c r="R61" s="39" t="n">
        <v>41</v>
      </c>
      <c r="S61" s="39" t="n">
        <v>206</v>
      </c>
      <c r="T61" s="39" t="n">
        <v>1</v>
      </c>
      <c r="U61" s="39" t="s">
        <v>1</v>
      </c>
      <c r="V61" s="39" t="s">
        <v>2</v>
      </c>
    </row>
    <row r="62" customFormat="false" ht="15" hidden="false" customHeight="false" outlineLevel="0" collapsed="false">
      <c r="A62" s="36" t="s">
        <v>187</v>
      </c>
      <c r="C62" s="49" t="n">
        <f aca="false">IF(F62=F61,C61,IF(F62=(F61+10),C61,(C61+10)))</f>
        <v>120</v>
      </c>
      <c r="D62" s="56" t="s">
        <v>194</v>
      </c>
      <c r="E62" s="51" t="n">
        <f aca="false">IF(C61=C62,IF(AND(L62&lt;&gt;"M",L62&lt;&gt;"m-up"),E61+10,E61),10)</f>
        <v>30</v>
      </c>
      <c r="F62" s="57" t="n">
        <f aca="false">R62+(Q62*60)+(P62*3600)</f>
        <v>60101</v>
      </c>
      <c r="G62" s="39" t="str">
        <f aca="false">CONCATENATE(M62,N62,O62)</f>
        <v>2017210</v>
      </c>
      <c r="H62" s="39" t="n">
        <v>3</v>
      </c>
      <c r="L62" s="39" t="s">
        <v>0</v>
      </c>
      <c r="M62" s="39" t="n">
        <v>2017</v>
      </c>
      <c r="N62" s="39" t="n">
        <v>2</v>
      </c>
      <c r="O62" s="39" t="n">
        <v>10</v>
      </c>
      <c r="P62" s="39" t="n">
        <v>16</v>
      </c>
      <c r="Q62" s="39" t="n">
        <v>41</v>
      </c>
      <c r="R62" s="39" t="n">
        <v>41</v>
      </c>
      <c r="S62" s="39" t="n">
        <v>310</v>
      </c>
      <c r="T62" s="39" t="n">
        <v>1</v>
      </c>
      <c r="U62" s="39" t="s">
        <v>1</v>
      </c>
      <c r="V62" s="39" t="s">
        <v>2</v>
      </c>
    </row>
    <row r="63" customFormat="false" ht="15" hidden="false" customHeight="false" outlineLevel="0" collapsed="false">
      <c r="A63" s="36" t="s">
        <v>187</v>
      </c>
      <c r="C63" s="49" t="n">
        <f aca="false">IF(F63=F62,C62,IF(F63=(F62+10),C62,(C62+10)))</f>
        <v>120</v>
      </c>
      <c r="D63" s="56" t="s">
        <v>194</v>
      </c>
      <c r="E63" s="51" t="n">
        <f aca="false">IF(C62=C63,IF(AND(L63&lt;&gt;"M",L63&lt;&gt;"m-up"),E62+10,E62),10)</f>
        <v>40</v>
      </c>
      <c r="F63" s="57" t="n">
        <f aca="false">R63+(Q63*60)+(P63*3600)</f>
        <v>60101</v>
      </c>
      <c r="G63" s="39" t="str">
        <f aca="false">CONCATENATE(M63,N63,O63)</f>
        <v>2017210</v>
      </c>
      <c r="H63" s="39" t="n">
        <v>6</v>
      </c>
      <c r="L63" s="39" t="s">
        <v>0</v>
      </c>
      <c r="M63" s="39" t="n">
        <v>2017</v>
      </c>
      <c r="N63" s="39" t="n">
        <v>2</v>
      </c>
      <c r="O63" s="39" t="n">
        <v>10</v>
      </c>
      <c r="P63" s="39" t="n">
        <v>16</v>
      </c>
      <c r="Q63" s="39" t="n">
        <v>41</v>
      </c>
      <c r="R63" s="39" t="n">
        <v>41</v>
      </c>
      <c r="S63" s="39" t="n">
        <v>394</v>
      </c>
      <c r="T63" s="39" t="n">
        <v>1</v>
      </c>
      <c r="U63" s="39" t="s">
        <v>1</v>
      </c>
      <c r="V63" s="39" t="s">
        <v>2</v>
      </c>
    </row>
    <row r="64" customFormat="false" ht="15" hidden="false" customHeight="false" outlineLevel="0" collapsed="false">
      <c r="A64" s="36" t="s">
        <v>187</v>
      </c>
      <c r="C64" s="49" t="n">
        <f aca="false">IF(F64=F63,C63,IF(F64=(F63+10),C63,(C63+10)))</f>
        <v>120</v>
      </c>
      <c r="D64" s="56" t="s">
        <v>194</v>
      </c>
      <c r="E64" s="51" t="n">
        <f aca="false">IF(C63=C64,IF(AND(L64&lt;&gt;"M",L64&lt;&gt;"m-up"),E63+10,E63),10)</f>
        <v>50</v>
      </c>
      <c r="F64" s="57" t="n">
        <f aca="false">R64+(Q64*60)+(P64*3600)</f>
        <v>60101</v>
      </c>
      <c r="G64" s="39" t="str">
        <f aca="false">CONCATENATE(M64,N64,O64)</f>
        <v>2017210</v>
      </c>
      <c r="H64" s="39" t="n">
        <v>5</v>
      </c>
      <c r="L64" s="39" t="s">
        <v>0</v>
      </c>
      <c r="M64" s="39" t="n">
        <v>2017</v>
      </c>
      <c r="N64" s="39" t="n">
        <v>2</v>
      </c>
      <c r="O64" s="39" t="n">
        <v>10</v>
      </c>
      <c r="P64" s="39" t="n">
        <v>16</v>
      </c>
      <c r="Q64" s="39" t="n">
        <v>41</v>
      </c>
      <c r="R64" s="39" t="n">
        <v>41</v>
      </c>
      <c r="S64" s="39" t="n">
        <v>414</v>
      </c>
      <c r="T64" s="39" t="n">
        <v>1</v>
      </c>
      <c r="U64" s="39" t="s">
        <v>1</v>
      </c>
      <c r="V64" s="39" t="s">
        <v>2</v>
      </c>
    </row>
    <row r="65" s="65" customFormat="true" ht="15" hidden="false" customHeight="false" outlineLevel="0" collapsed="false">
      <c r="A65" s="36" t="s">
        <v>187</v>
      </c>
      <c r="B65" s="36"/>
      <c r="C65" s="49" t="n">
        <f aca="false">IF(F65=F64,C64,IF(F65=(F64+10),C64,(C64+10)))</f>
        <v>130</v>
      </c>
      <c r="D65" s="61" t="s">
        <v>196</v>
      </c>
      <c r="E65" s="62" t="n">
        <f aca="false">IF(C64=C65,IF(AND(L65&lt;&gt;"M",L65&lt;&gt;"m-up"),E64+10,E64),10)</f>
        <v>10</v>
      </c>
      <c r="F65" s="63"/>
      <c r="G65" s="64"/>
      <c r="H65" s="64"/>
      <c r="I65" s="64"/>
      <c r="J65" s="64"/>
      <c r="K65" s="64"/>
      <c r="L65" s="64"/>
      <c r="M65" s="64" t="n">
        <v>2017</v>
      </c>
      <c r="N65" s="64" t="n">
        <v>2</v>
      </c>
      <c r="O65" s="64" t="n">
        <v>10</v>
      </c>
      <c r="P65" s="64" t="n">
        <v>16</v>
      </c>
      <c r="Q65" s="64" t="n">
        <v>44</v>
      </c>
      <c r="R65" s="64" t="n">
        <v>41</v>
      </c>
      <c r="S65" s="64"/>
      <c r="T65" s="64"/>
      <c r="U65" s="64"/>
      <c r="V65" s="64"/>
      <c r="W65" s="64"/>
    </row>
    <row r="66" s="65" customFormat="true" ht="15" hidden="false" customHeight="false" outlineLevel="0" collapsed="false">
      <c r="A66" s="36" t="s">
        <v>187</v>
      </c>
      <c r="B66" s="36"/>
      <c r="C66" s="49" t="n">
        <f aca="false">IF(F66=F65,C65,IF(F66=(F65+10),C65,(C65+10)))</f>
        <v>130</v>
      </c>
      <c r="D66" s="61" t="s">
        <v>196</v>
      </c>
      <c r="E66" s="62" t="n">
        <v>20</v>
      </c>
      <c r="F66" s="63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</row>
    <row r="67" s="65" customFormat="true" ht="15" hidden="false" customHeight="false" outlineLevel="0" collapsed="false">
      <c r="A67" s="36" t="s">
        <v>187</v>
      </c>
      <c r="B67" s="36"/>
      <c r="C67" s="49" t="n">
        <f aca="false">IF(F67=F66,C66,IF(F67=(F66+10),C66,(C66+10)))</f>
        <v>130</v>
      </c>
      <c r="D67" s="61" t="s">
        <v>196</v>
      </c>
      <c r="E67" s="62" t="n">
        <v>30</v>
      </c>
      <c r="F67" s="63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</row>
    <row r="68" s="65" customFormat="true" ht="15" hidden="false" customHeight="false" outlineLevel="0" collapsed="false">
      <c r="A68" s="36" t="s">
        <v>187</v>
      </c>
      <c r="B68" s="36"/>
      <c r="C68" s="49" t="n">
        <f aca="false">IF(F68=F67,C67,IF(F68=(F67+10),C67,(C67+10)))</f>
        <v>130</v>
      </c>
      <c r="D68" s="61" t="s">
        <v>196</v>
      </c>
      <c r="E68" s="62" t="n">
        <v>40</v>
      </c>
      <c r="F68" s="63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</row>
    <row r="69" s="65" customFormat="true" ht="15" hidden="false" customHeight="false" outlineLevel="0" collapsed="false">
      <c r="A69" s="36" t="s">
        <v>187</v>
      </c>
      <c r="B69" s="36"/>
      <c r="C69" s="49" t="n">
        <f aca="false">IF(F69=F68,C68,IF(F69=(F68+10),C68,(C68+10)))</f>
        <v>130</v>
      </c>
      <c r="D69" s="61" t="s">
        <v>196</v>
      </c>
      <c r="E69" s="62" t="n">
        <v>50</v>
      </c>
      <c r="F69" s="63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customFormat="false" ht="15" hidden="false" customHeight="false" outlineLevel="0" collapsed="false">
      <c r="A70" s="36" t="s">
        <v>187</v>
      </c>
      <c r="C70" s="49" t="n">
        <f aca="false">IF(F70=F69,C69,IF(F70=(F69+10),C69,(C69+10)))</f>
        <v>140</v>
      </c>
      <c r="D70" s="58" t="s">
        <v>197</v>
      </c>
      <c r="E70" s="51" t="n">
        <f aca="false">IF(C64=C70,IF(AND(L70&lt;&gt;"M",L70&lt;&gt;"m-up"),E64+10,E64),10)</f>
        <v>10</v>
      </c>
      <c r="F70" s="52" t="n">
        <f aca="false">R70+(Q70*60)+(P70*3600)</f>
        <v>60298</v>
      </c>
      <c r="G70" s="53" t="str">
        <f aca="false">CONCATENATE(M70,N70,O70)</f>
        <v>2017210</v>
      </c>
      <c r="H70" s="53" t="n">
        <v>3</v>
      </c>
      <c r="I70" s="53"/>
      <c r="J70" s="53"/>
      <c r="K70" s="53"/>
      <c r="L70" s="53" t="s">
        <v>0</v>
      </c>
      <c r="M70" s="53" t="n">
        <v>2017</v>
      </c>
      <c r="N70" s="53" t="n">
        <v>2</v>
      </c>
      <c r="O70" s="53" t="n">
        <v>10</v>
      </c>
      <c r="P70" s="53" t="n">
        <v>16</v>
      </c>
      <c r="Q70" s="53" t="n">
        <v>44</v>
      </c>
      <c r="R70" s="53" t="n">
        <v>58</v>
      </c>
      <c r="S70" s="53" t="n">
        <v>176</v>
      </c>
      <c r="T70" s="53" t="n">
        <v>1</v>
      </c>
      <c r="U70" s="53" t="s">
        <v>1</v>
      </c>
      <c r="V70" s="53" t="s">
        <v>2</v>
      </c>
      <c r="W70" s="53"/>
      <c r="X70" s="54"/>
    </row>
    <row r="71" customFormat="false" ht="15" hidden="false" customHeight="false" outlineLevel="0" collapsed="false">
      <c r="A71" s="36" t="s">
        <v>187</v>
      </c>
      <c r="C71" s="49" t="n">
        <f aca="false">IF(F71=F70,C70,IF(F71=(F70+10),C70,(C70+10)))</f>
        <v>140</v>
      </c>
      <c r="D71" s="56" t="s">
        <v>197</v>
      </c>
      <c r="E71" s="51" t="n">
        <f aca="false">IF(C70=C71,IF(AND(L71&lt;&gt;"M",L71&lt;&gt;"m-up"),E70+10,E70),10)</f>
        <v>20</v>
      </c>
      <c r="F71" s="57" t="n">
        <f aca="false">R71+(Q71*60)+(P71*3600)</f>
        <v>60298</v>
      </c>
      <c r="G71" s="39" t="str">
        <f aca="false">CONCATENATE(M71,N71,O71)</f>
        <v>2017210</v>
      </c>
      <c r="H71" s="39" t="n">
        <v>2</v>
      </c>
      <c r="L71" s="39" t="s">
        <v>0</v>
      </c>
      <c r="M71" s="39" t="n">
        <v>2017</v>
      </c>
      <c r="N71" s="39" t="n">
        <v>2</v>
      </c>
      <c r="O71" s="39" t="n">
        <v>10</v>
      </c>
      <c r="P71" s="39" t="n">
        <v>16</v>
      </c>
      <c r="Q71" s="39" t="n">
        <v>44</v>
      </c>
      <c r="R71" s="39" t="n">
        <v>58</v>
      </c>
      <c r="S71" s="39" t="n">
        <v>244</v>
      </c>
      <c r="T71" s="39" t="n">
        <v>2</v>
      </c>
      <c r="U71" s="39" t="s">
        <v>1</v>
      </c>
      <c r="V71" s="39" t="s">
        <v>2</v>
      </c>
      <c r="Y71" s="9"/>
    </row>
    <row r="72" customFormat="false" ht="15" hidden="false" customHeight="false" outlineLevel="0" collapsed="false">
      <c r="A72" s="36" t="s">
        <v>187</v>
      </c>
      <c r="C72" s="49" t="n">
        <f aca="false">IF(F72=F71,C71,IF(F72=(F71+10),C71,(C71+10)))</f>
        <v>140</v>
      </c>
      <c r="D72" s="56" t="s">
        <v>197</v>
      </c>
      <c r="E72" s="51" t="n">
        <f aca="false">IF(C71=C72,IF(AND(L72&lt;&gt;"M",L72&lt;&gt;"m-up"),E71+10,E71),10)</f>
        <v>30</v>
      </c>
      <c r="F72" s="57" t="n">
        <f aca="false">R72+(Q72*60)+(P72*3600)</f>
        <v>60298</v>
      </c>
      <c r="G72" s="39" t="str">
        <f aca="false">CONCATENATE(M72,N72,O72)</f>
        <v>2017210</v>
      </c>
      <c r="H72" s="39" t="n">
        <v>0</v>
      </c>
      <c r="L72" s="39" t="s">
        <v>9</v>
      </c>
      <c r="M72" s="39" t="n">
        <v>2017</v>
      </c>
      <c r="N72" s="39" t="n">
        <v>2</v>
      </c>
      <c r="O72" s="39" t="n">
        <v>10</v>
      </c>
      <c r="P72" s="39" t="n">
        <v>16</v>
      </c>
      <c r="Q72" s="39" t="n">
        <v>44</v>
      </c>
      <c r="R72" s="39" t="n">
        <v>58</v>
      </c>
      <c r="S72" s="39" t="n">
        <v>293</v>
      </c>
      <c r="T72" s="39" t="n">
        <v>2</v>
      </c>
      <c r="U72" s="39" t="s">
        <v>1</v>
      </c>
      <c r="V72" s="39" t="s">
        <v>2</v>
      </c>
    </row>
    <row r="73" customFormat="false" ht="15" hidden="false" customHeight="false" outlineLevel="0" collapsed="false">
      <c r="A73" s="36" t="s">
        <v>187</v>
      </c>
      <c r="C73" s="49" t="n">
        <f aca="false">IF(F73=F72,C72,IF(F73=(F72+10),C72,(C72+10)))</f>
        <v>150</v>
      </c>
      <c r="D73" s="58" t="s">
        <v>198</v>
      </c>
      <c r="E73" s="51" t="n">
        <f aca="false">IF(C72=C73,IF(AND(L73&lt;&gt;"M",L73&lt;&gt;"m-up"),E72+10,E72),10)</f>
        <v>10</v>
      </c>
      <c r="F73" s="52" t="n">
        <f aca="false">R73+(Q73*60)+(P73*3600)</f>
        <v>60549</v>
      </c>
      <c r="G73" s="53" t="str">
        <f aca="false">CONCATENATE(M73,N73,O73)</f>
        <v>2017210</v>
      </c>
      <c r="H73" s="53" t="n">
        <v>4</v>
      </c>
      <c r="I73" s="53"/>
      <c r="J73" s="53"/>
      <c r="K73" s="53"/>
      <c r="L73" s="53" t="s">
        <v>0</v>
      </c>
      <c r="M73" s="53" t="n">
        <v>2017</v>
      </c>
      <c r="N73" s="53" t="n">
        <v>2</v>
      </c>
      <c r="O73" s="53" t="n">
        <v>10</v>
      </c>
      <c r="P73" s="53" t="n">
        <v>16</v>
      </c>
      <c r="Q73" s="53" t="n">
        <v>49</v>
      </c>
      <c r="R73" s="53" t="n">
        <v>9</v>
      </c>
      <c r="S73" s="53" t="n">
        <v>775</v>
      </c>
      <c r="T73" s="53" t="n">
        <v>1</v>
      </c>
      <c r="U73" s="53" t="s">
        <v>1</v>
      </c>
      <c r="V73" s="53" t="s">
        <v>2</v>
      </c>
      <c r="W73" s="53"/>
      <c r="X73" s="54"/>
    </row>
    <row r="74" customFormat="false" ht="15" hidden="false" customHeight="false" outlineLevel="0" collapsed="false">
      <c r="A74" s="36" t="s">
        <v>187</v>
      </c>
      <c r="C74" s="49" t="n">
        <f aca="false">IF(F74=F73,C73,IF(F74=(F73+10),C73,(C73+10)))</f>
        <v>150</v>
      </c>
      <c r="D74" s="56" t="s">
        <v>198</v>
      </c>
      <c r="E74" s="51" t="n">
        <f aca="false">IF(C73=C74,IF(AND(L74&lt;&gt;"M",L74&lt;&gt;"m-up"),E73+10,E73),10)</f>
        <v>20</v>
      </c>
      <c r="F74" s="57" t="n">
        <f aca="false">R74+(Q74*60)+(P74*3600)</f>
        <v>60549</v>
      </c>
      <c r="G74" s="39" t="str">
        <f aca="false">CONCATENATE(M74,N74,O74)</f>
        <v>2017210</v>
      </c>
      <c r="H74" s="39" t="n">
        <v>3</v>
      </c>
      <c r="L74" s="39" t="s">
        <v>0</v>
      </c>
      <c r="M74" s="39" t="n">
        <v>2017</v>
      </c>
      <c r="N74" s="39" t="n">
        <v>2</v>
      </c>
      <c r="O74" s="39" t="n">
        <v>10</v>
      </c>
      <c r="P74" s="39" t="n">
        <v>16</v>
      </c>
      <c r="Q74" s="39" t="n">
        <v>49</v>
      </c>
      <c r="R74" s="39" t="n">
        <v>9</v>
      </c>
      <c r="S74" s="39" t="n">
        <v>957</v>
      </c>
      <c r="T74" s="39" t="n">
        <v>2</v>
      </c>
      <c r="U74" s="39" t="s">
        <v>1</v>
      </c>
      <c r="V74" s="39" t="s">
        <v>2</v>
      </c>
    </row>
    <row r="75" customFormat="false" ht="15" hidden="false" customHeight="false" outlineLevel="0" collapsed="false">
      <c r="A75" s="36" t="s">
        <v>187</v>
      </c>
      <c r="C75" s="49" t="n">
        <f aca="false">IF(F75=F74,C74,IF(F75=(F74+10),C74,(C74+10)))</f>
        <v>160</v>
      </c>
      <c r="D75" s="56" t="s">
        <v>198</v>
      </c>
      <c r="E75" s="51" t="n">
        <f aca="false">IF(C74=C75,IF(AND(L75&lt;&gt;"M",L75&lt;&gt;"m-up"),E74+10,E74),10)</f>
        <v>10</v>
      </c>
      <c r="F75" s="57" t="n">
        <f aca="false">R75+(Q75*60)+(P75*3600)</f>
        <v>60550</v>
      </c>
      <c r="G75" s="39" t="str">
        <f aca="false">CONCATENATE(M75,N75,O75)</f>
        <v>2017210</v>
      </c>
      <c r="H75" s="39" t="n">
        <v>10</v>
      </c>
      <c r="L75" s="39" t="s">
        <v>0</v>
      </c>
      <c r="M75" s="39" t="n">
        <v>2017</v>
      </c>
      <c r="N75" s="39" t="n">
        <v>2</v>
      </c>
      <c r="O75" s="39" t="n">
        <v>10</v>
      </c>
      <c r="P75" s="39" t="n">
        <v>16</v>
      </c>
      <c r="Q75" s="39" t="n">
        <v>49</v>
      </c>
      <c r="R75" s="39" t="n">
        <v>10</v>
      </c>
      <c r="S75" s="39" t="n">
        <v>13</v>
      </c>
      <c r="T75" s="39" t="n">
        <v>2</v>
      </c>
      <c r="U75" s="39" t="s">
        <v>1</v>
      </c>
      <c r="V75" s="39" t="s">
        <v>2</v>
      </c>
    </row>
    <row r="76" customFormat="false" ht="15" hidden="false" customHeight="false" outlineLevel="0" collapsed="false">
      <c r="A76" s="36" t="s">
        <v>187</v>
      </c>
      <c r="C76" s="49" t="n">
        <f aca="false">IF(F76=F75,C75,IF(F76=(F75+10),C75,(C75+10)))</f>
        <v>160</v>
      </c>
      <c r="D76" s="56" t="s">
        <v>198</v>
      </c>
      <c r="E76" s="51" t="n">
        <f aca="false">IF(C75=C76,IF(AND(L76&lt;&gt;"M",L76&lt;&gt;"m-up"),E75+10,E75),10)</f>
        <v>20</v>
      </c>
      <c r="F76" s="57" t="n">
        <f aca="false">R76+(Q76*60)+(P76*3600)</f>
        <v>60550</v>
      </c>
      <c r="G76" s="39" t="str">
        <f aca="false">CONCATENATE(M76,N76,O76)</f>
        <v>2017210</v>
      </c>
      <c r="H76" s="39" t="n">
        <v>1</v>
      </c>
      <c r="L76" s="39" t="s">
        <v>0</v>
      </c>
      <c r="M76" s="39" t="n">
        <v>2017</v>
      </c>
      <c r="N76" s="39" t="n">
        <v>2</v>
      </c>
      <c r="O76" s="39" t="n">
        <v>10</v>
      </c>
      <c r="P76" s="39" t="n">
        <v>16</v>
      </c>
      <c r="Q76" s="39" t="n">
        <v>49</v>
      </c>
      <c r="R76" s="39" t="n">
        <v>10</v>
      </c>
      <c r="S76" s="39" t="n">
        <v>146</v>
      </c>
      <c r="T76" s="39" t="n">
        <v>2</v>
      </c>
      <c r="U76" s="39" t="s">
        <v>1</v>
      </c>
      <c r="V76" s="39" t="s">
        <v>2</v>
      </c>
    </row>
    <row r="77" customFormat="false" ht="15" hidden="false" customHeight="false" outlineLevel="0" collapsed="false">
      <c r="C77" s="49" t="n">
        <f aca="false">IF(F77=F76,C76,IF(F77=(F76+10),C76,(C76+10)))</f>
        <v>170</v>
      </c>
      <c r="D77" s="58" t="s">
        <v>199</v>
      </c>
      <c r="E77" s="51" t="n">
        <f aca="false">IF(C76=C77,IF(AND(L77&lt;&gt;"M",L77&lt;&gt;"m-up"),E76+10,E76),10)</f>
        <v>10</v>
      </c>
      <c r="F77" s="52" t="n">
        <f aca="false">R77+(Q77*60)+(P77*3600)</f>
        <v>60594</v>
      </c>
      <c r="G77" s="53" t="str">
        <f aca="false">CONCATENATE(M77,N77,O77)</f>
        <v>2017210</v>
      </c>
      <c r="H77" s="53" t="n">
        <v>6</v>
      </c>
      <c r="I77" s="53"/>
      <c r="J77" s="53"/>
      <c r="K77" s="53"/>
      <c r="L77" s="53" t="s">
        <v>0</v>
      </c>
      <c r="M77" s="53" t="n">
        <v>2017</v>
      </c>
      <c r="N77" s="53" t="n">
        <v>2</v>
      </c>
      <c r="O77" s="53" t="n">
        <v>10</v>
      </c>
      <c r="P77" s="53" t="n">
        <v>16</v>
      </c>
      <c r="Q77" s="53" t="n">
        <v>49</v>
      </c>
      <c r="R77" s="53" t="n">
        <v>54</v>
      </c>
      <c r="S77" s="53" t="n">
        <v>916</v>
      </c>
      <c r="T77" s="53" t="n">
        <v>1</v>
      </c>
      <c r="U77" s="53" t="s">
        <v>1</v>
      </c>
      <c r="V77" s="53" t="s">
        <v>2</v>
      </c>
      <c r="W77" s="53"/>
      <c r="X77" s="54"/>
    </row>
    <row r="78" customFormat="false" ht="15" hidden="false" customHeight="false" outlineLevel="0" collapsed="false">
      <c r="C78" s="49" t="n">
        <f aca="false">IF(F78=F77,C77,IF(F78=(F77+10),C77,(C77+10)))</f>
        <v>170</v>
      </c>
      <c r="D78" s="56" t="s">
        <v>199</v>
      </c>
      <c r="E78" s="51" t="n">
        <f aca="false">IF(C77=C78,IF(AND(L78&lt;&gt;"M",L78&lt;&gt;"m-up"),E77+10,E77),10)</f>
        <v>20</v>
      </c>
      <c r="F78" s="57" t="n">
        <f aca="false">R78+(Q78*60)+(P78*3600)</f>
        <v>60594</v>
      </c>
      <c r="G78" s="39" t="str">
        <f aca="false">CONCATENATE(M78,N78,O78)</f>
        <v>2017210</v>
      </c>
      <c r="H78" s="39" t="n">
        <v>5</v>
      </c>
      <c r="L78" s="39" t="s">
        <v>0</v>
      </c>
      <c r="M78" s="39" t="n">
        <v>2017</v>
      </c>
      <c r="N78" s="39" t="n">
        <v>2</v>
      </c>
      <c r="O78" s="39" t="n">
        <v>10</v>
      </c>
      <c r="P78" s="39" t="n">
        <v>16</v>
      </c>
      <c r="Q78" s="39" t="n">
        <v>49</v>
      </c>
      <c r="R78" s="39" t="n">
        <v>54</v>
      </c>
      <c r="S78" s="39" t="n">
        <v>973</v>
      </c>
      <c r="T78" s="39" t="n">
        <v>1</v>
      </c>
      <c r="U78" s="39" t="s">
        <v>1</v>
      </c>
      <c r="V78" s="39" t="s">
        <v>2</v>
      </c>
    </row>
    <row r="79" customFormat="false" ht="15" hidden="false" customHeight="false" outlineLevel="0" collapsed="false">
      <c r="C79" s="49" t="n">
        <f aca="false">IF(F79=F78,C78,IF(F79=(F78+10),C78,(C78+10)))</f>
        <v>180</v>
      </c>
      <c r="D79" s="56" t="s">
        <v>199</v>
      </c>
      <c r="E79" s="51" t="n">
        <f aca="false">IF(C78=C79,IF(AND(L79&lt;&gt;"M",L79&lt;&gt;"m-up"),E78+10,E78),10)</f>
        <v>10</v>
      </c>
      <c r="F79" s="57" t="n">
        <f aca="false">R79+(Q79*60)+(P79*3600)</f>
        <v>60595</v>
      </c>
      <c r="G79" s="39" t="str">
        <f aca="false">CONCATENATE(M79,N79,O79)</f>
        <v>2017210</v>
      </c>
      <c r="H79" s="39" t="n">
        <v>4</v>
      </c>
      <c r="L79" s="39" t="s">
        <v>0</v>
      </c>
      <c r="M79" s="39" t="n">
        <v>2017</v>
      </c>
      <c r="N79" s="39" t="n">
        <v>2</v>
      </c>
      <c r="O79" s="39" t="n">
        <v>10</v>
      </c>
      <c r="P79" s="39" t="n">
        <v>16</v>
      </c>
      <c r="Q79" s="39" t="n">
        <v>49</v>
      </c>
      <c r="R79" s="39" t="n">
        <v>55</v>
      </c>
      <c r="S79" s="39" t="n">
        <v>45</v>
      </c>
      <c r="T79" s="39" t="n">
        <v>1</v>
      </c>
      <c r="U79" s="39" t="s">
        <v>1</v>
      </c>
      <c r="V79" s="39" t="s">
        <v>2</v>
      </c>
    </row>
    <row r="80" customFormat="false" ht="15" hidden="false" customHeight="false" outlineLevel="0" collapsed="false">
      <c r="C80" s="49" t="n">
        <f aca="false">IF(F80=F79,C79,IF(F80=(F79+10),C79,(C79+10)))</f>
        <v>180</v>
      </c>
      <c r="D80" s="56" t="s">
        <v>199</v>
      </c>
      <c r="E80" s="51" t="n">
        <f aca="false">IF(C79=C80,IF(AND(L80&lt;&gt;"M",L80&lt;&gt;"m-up"),E79+10,E79),10)</f>
        <v>20</v>
      </c>
      <c r="F80" s="57" t="n">
        <f aca="false">R80+(Q80*60)+(P80*3600)</f>
        <v>60595</v>
      </c>
      <c r="G80" s="39" t="str">
        <f aca="false">CONCATENATE(M80,N80,O80)</f>
        <v>2017210</v>
      </c>
      <c r="H80" s="39" t="n">
        <v>6</v>
      </c>
      <c r="L80" s="39" t="s">
        <v>0</v>
      </c>
      <c r="M80" s="39" t="n">
        <v>2017</v>
      </c>
      <c r="N80" s="39" t="n">
        <v>2</v>
      </c>
      <c r="O80" s="39" t="n">
        <v>10</v>
      </c>
      <c r="P80" s="39" t="n">
        <v>16</v>
      </c>
      <c r="Q80" s="39" t="n">
        <v>49</v>
      </c>
      <c r="R80" s="39" t="n">
        <v>55</v>
      </c>
      <c r="S80" s="39" t="n">
        <v>123</v>
      </c>
      <c r="T80" s="39" t="n">
        <v>1</v>
      </c>
      <c r="U80" s="39" t="s">
        <v>1</v>
      </c>
      <c r="V80" s="39" t="s">
        <v>2</v>
      </c>
    </row>
    <row r="81" customFormat="false" ht="15" hidden="false" customHeight="false" outlineLevel="0" collapsed="false">
      <c r="C81" s="49" t="n">
        <f aca="false">IF(F81=F80,C80,IF(F81=(F80+10),C80,(C80+10)))</f>
        <v>180</v>
      </c>
      <c r="D81" s="56" t="s">
        <v>199</v>
      </c>
      <c r="E81" s="51" t="n">
        <f aca="false">IF(C80=C81,IF(AND(L81&lt;&gt;"M",L81&lt;&gt;"m-up"),E80+10,E80),10)</f>
        <v>30</v>
      </c>
      <c r="F81" s="57" t="n">
        <f aca="false">R81+(Q81*60)+(P81*3600)</f>
        <v>60595</v>
      </c>
      <c r="G81" s="39" t="str">
        <f aca="false">CONCATENATE(M81,N81,O81)</f>
        <v>2017210</v>
      </c>
      <c r="H81" s="39" t="n">
        <v>3</v>
      </c>
      <c r="L81" s="39" t="s">
        <v>0</v>
      </c>
      <c r="M81" s="39" t="n">
        <v>2017</v>
      </c>
      <c r="N81" s="39" t="n">
        <v>2</v>
      </c>
      <c r="O81" s="39" t="n">
        <v>10</v>
      </c>
      <c r="P81" s="39" t="n">
        <v>16</v>
      </c>
      <c r="Q81" s="39" t="n">
        <v>49</v>
      </c>
      <c r="R81" s="39" t="n">
        <v>55</v>
      </c>
      <c r="S81" s="39" t="n">
        <v>193</v>
      </c>
      <c r="T81" s="39" t="n">
        <v>1</v>
      </c>
      <c r="U81" s="39" t="s">
        <v>1</v>
      </c>
      <c r="V81" s="39" t="s">
        <v>2</v>
      </c>
      <c r="X81" s="9"/>
    </row>
    <row r="82" customFormat="false" ht="15" hidden="false" customHeight="false" outlineLevel="0" collapsed="false">
      <c r="C82" s="49" t="n">
        <f aca="false">IF(F82=F81,C81,IF(F82=(F81+10),C81,(C81+10)))</f>
        <v>180</v>
      </c>
      <c r="D82" s="56" t="s">
        <v>199</v>
      </c>
      <c r="E82" s="51" t="n">
        <f aca="false">IF(C81=C82,IF(AND(L82&lt;&gt;"M",L82&lt;&gt;"m-up"),E81+10,E81),10)</f>
        <v>40</v>
      </c>
      <c r="F82" s="57" t="n">
        <f aca="false">R82+(Q82*60)+(P82*3600)</f>
        <v>60595</v>
      </c>
      <c r="G82" s="39" t="str">
        <f aca="false">CONCATENATE(M82,N82,O82)</f>
        <v>2017210</v>
      </c>
      <c r="H82" s="39" t="n">
        <v>15</v>
      </c>
      <c r="L82" s="39" t="s">
        <v>0</v>
      </c>
      <c r="M82" s="39" t="n">
        <v>2017</v>
      </c>
      <c r="N82" s="39" t="n">
        <v>2</v>
      </c>
      <c r="O82" s="39" t="n">
        <v>10</v>
      </c>
      <c r="P82" s="39" t="n">
        <v>16</v>
      </c>
      <c r="Q82" s="39" t="n">
        <v>49</v>
      </c>
      <c r="R82" s="39" t="n">
        <v>55</v>
      </c>
      <c r="S82" s="39" t="n">
        <v>248</v>
      </c>
      <c r="T82" s="39" t="n">
        <v>1</v>
      </c>
      <c r="U82" s="39" t="s">
        <v>1</v>
      </c>
      <c r="V82" s="39" t="s">
        <v>2</v>
      </c>
    </row>
    <row r="83" customFormat="false" ht="15" hidden="false" customHeight="false" outlineLevel="0" collapsed="false">
      <c r="C83" s="49" t="n">
        <f aca="false">IF(F83=F82,C82,IF(F83=(F82+10),C82,(C82+10)))</f>
        <v>180</v>
      </c>
      <c r="D83" s="56" t="s">
        <v>199</v>
      </c>
      <c r="E83" s="51" t="n">
        <f aca="false">IF(C82=C83,IF(AND(L83&lt;&gt;"M",L83&lt;&gt;"m-up"),E82+10,E82),10)</f>
        <v>40</v>
      </c>
      <c r="F83" s="57" t="n">
        <f aca="false">R83+(Q83*60)+(P83*3600)</f>
        <v>60595</v>
      </c>
      <c r="G83" s="39" t="str">
        <f aca="false">CONCATENATE(M83,N83,O83)</f>
        <v>2017210</v>
      </c>
      <c r="H83" s="39" t="n">
        <v>0</v>
      </c>
      <c r="L83" s="39" t="s">
        <v>4</v>
      </c>
      <c r="M83" s="39" t="n">
        <v>2017</v>
      </c>
      <c r="N83" s="39" t="n">
        <v>2</v>
      </c>
      <c r="O83" s="39" t="n">
        <v>10</v>
      </c>
      <c r="P83" s="39" t="n">
        <v>16</v>
      </c>
      <c r="Q83" s="39" t="n">
        <v>49</v>
      </c>
      <c r="R83" s="39" t="n">
        <v>55</v>
      </c>
      <c r="S83" s="39" t="n">
        <v>253</v>
      </c>
      <c r="T83" s="39" t="n">
        <v>1</v>
      </c>
      <c r="U83" s="39" t="s">
        <v>1</v>
      </c>
      <c r="V83" s="39" t="s">
        <v>2</v>
      </c>
    </row>
    <row r="84" customFormat="false" ht="15" hidden="false" customHeight="false" outlineLevel="0" collapsed="false">
      <c r="C84" s="49" t="n">
        <f aca="false">IF(F84=F83,C83,IF(F84=(F83+10),C83,(C83+10)))</f>
        <v>180</v>
      </c>
      <c r="D84" s="56" t="s">
        <v>199</v>
      </c>
      <c r="E84" s="51" t="n">
        <f aca="false">IF(C83=C84,IF(AND(L84&lt;&gt;"M",L84&lt;&gt;"m-up"),E83+10,E83),10)</f>
        <v>40</v>
      </c>
      <c r="F84" s="57" t="n">
        <f aca="false">R84+(Q84*60)+(P84*3600)</f>
        <v>60595</v>
      </c>
      <c r="G84" s="39" t="str">
        <f aca="false">CONCATENATE(M84,N84,O84)</f>
        <v>2017210</v>
      </c>
      <c r="H84" s="39" t="n">
        <v>0</v>
      </c>
      <c r="L84" s="39" t="s">
        <v>4</v>
      </c>
      <c r="M84" s="39" t="n">
        <v>2017</v>
      </c>
      <c r="N84" s="39" t="n">
        <v>2</v>
      </c>
      <c r="O84" s="39" t="n">
        <v>10</v>
      </c>
      <c r="P84" s="39" t="n">
        <v>16</v>
      </c>
      <c r="Q84" s="39" t="n">
        <v>49</v>
      </c>
      <c r="R84" s="39" t="n">
        <v>55</v>
      </c>
      <c r="S84" s="39" t="n">
        <v>257</v>
      </c>
      <c r="T84" s="39" t="n">
        <v>1</v>
      </c>
      <c r="U84" s="39" t="s">
        <v>1</v>
      </c>
      <c r="V84" s="39" t="s">
        <v>2</v>
      </c>
    </row>
    <row r="85" customFormat="false" ht="15" hidden="false" customHeight="false" outlineLevel="0" collapsed="false">
      <c r="C85" s="49" t="n">
        <f aca="false">IF(F85=F84,C84,IF(F85=(F84+10),C84,(C84+10)))</f>
        <v>180</v>
      </c>
      <c r="D85" s="56" t="s">
        <v>199</v>
      </c>
      <c r="E85" s="51" t="n">
        <f aca="false">IF(C84=C85,IF(AND(L85&lt;&gt;"M",L85&lt;&gt;"m-up"),E84+10,E84),10)</f>
        <v>50</v>
      </c>
      <c r="F85" s="57" t="n">
        <f aca="false">R85+(Q85*60)+(P85*3600)</f>
        <v>60595</v>
      </c>
      <c r="G85" s="39" t="str">
        <f aca="false">CONCATENATE(M85,N85,O85)</f>
        <v>2017210</v>
      </c>
      <c r="H85" s="39" t="n">
        <v>4</v>
      </c>
      <c r="L85" s="39" t="s">
        <v>0</v>
      </c>
      <c r="M85" s="39" t="n">
        <v>2017</v>
      </c>
      <c r="N85" s="39" t="n">
        <v>2</v>
      </c>
      <c r="O85" s="39" t="n">
        <v>10</v>
      </c>
      <c r="P85" s="39" t="n">
        <v>16</v>
      </c>
      <c r="Q85" s="39" t="n">
        <v>49</v>
      </c>
      <c r="R85" s="39" t="n">
        <v>55</v>
      </c>
      <c r="S85" s="39" t="n">
        <v>316</v>
      </c>
      <c r="T85" s="39" t="n">
        <v>1</v>
      </c>
      <c r="U85" s="39" t="s">
        <v>1</v>
      </c>
      <c r="V85" s="39" t="s">
        <v>2</v>
      </c>
    </row>
    <row r="86" customFormat="false" ht="15" hidden="false" customHeight="false" outlineLevel="0" collapsed="false">
      <c r="C86" s="49" t="n">
        <f aca="false">IF(F86=F85,C85,IF(F86=(F85+10),C85,(C85+10)))</f>
        <v>180</v>
      </c>
      <c r="D86" s="56" t="s">
        <v>199</v>
      </c>
      <c r="E86" s="51" t="n">
        <f aca="false">IF(C85=C86,IF(AND(L86&lt;&gt;"M",L86&lt;&gt;"m-up"),E85+10,E85),10)</f>
        <v>60</v>
      </c>
      <c r="F86" s="57" t="n">
        <f aca="false">R86+(Q86*60)+(P86*3600)</f>
        <v>60595</v>
      </c>
      <c r="G86" s="39" t="str">
        <f aca="false">CONCATENATE(M86,N86,O86)</f>
        <v>2017210</v>
      </c>
      <c r="H86" s="39" t="n">
        <v>11</v>
      </c>
      <c r="L86" s="39" t="s">
        <v>0</v>
      </c>
      <c r="M86" s="39" t="n">
        <v>2017</v>
      </c>
      <c r="N86" s="39" t="n">
        <v>2</v>
      </c>
      <c r="O86" s="39" t="n">
        <v>10</v>
      </c>
      <c r="P86" s="39" t="n">
        <v>16</v>
      </c>
      <c r="Q86" s="39" t="n">
        <v>49</v>
      </c>
      <c r="R86" s="39" t="n">
        <v>55</v>
      </c>
      <c r="S86" s="39" t="n">
        <v>409</v>
      </c>
      <c r="T86" s="39" t="n">
        <v>1</v>
      </c>
      <c r="U86" s="39" t="s">
        <v>1</v>
      </c>
      <c r="V86" s="39" t="s">
        <v>2</v>
      </c>
    </row>
    <row r="87" customFormat="false" ht="15" hidden="false" customHeight="false" outlineLevel="0" collapsed="false">
      <c r="C87" s="49" t="n">
        <f aca="false">IF(F87=F86,C86,IF(F87=(F86+10),C86,(C86+10)))</f>
        <v>180</v>
      </c>
      <c r="D87" s="56" t="s">
        <v>199</v>
      </c>
      <c r="E87" s="51" t="n">
        <f aca="false">IF(C86=C87,IF(AND(L87&lt;&gt;"M",L87&lt;&gt;"m-up"),E86+10,E86),10)</f>
        <v>70</v>
      </c>
      <c r="F87" s="57" t="n">
        <f aca="false">R87+(Q87*60)+(P87*3600)</f>
        <v>60595</v>
      </c>
      <c r="G87" s="39" t="str">
        <f aca="false">CONCATENATE(M87,N87,O87)</f>
        <v>2017210</v>
      </c>
      <c r="H87" s="39" t="n">
        <v>2</v>
      </c>
      <c r="L87" s="39" t="s">
        <v>0</v>
      </c>
      <c r="M87" s="39" t="n">
        <v>2017</v>
      </c>
      <c r="N87" s="39" t="n">
        <v>2</v>
      </c>
      <c r="O87" s="39" t="n">
        <v>10</v>
      </c>
      <c r="P87" s="39" t="n">
        <v>16</v>
      </c>
      <c r="Q87" s="39" t="n">
        <v>49</v>
      </c>
      <c r="R87" s="39" t="n">
        <v>55</v>
      </c>
      <c r="S87" s="39" t="n">
        <v>465</v>
      </c>
      <c r="T87" s="39" t="n">
        <v>1</v>
      </c>
      <c r="U87" s="39" t="s">
        <v>1</v>
      </c>
      <c r="V87" s="39" t="s">
        <v>2</v>
      </c>
    </row>
    <row r="88" customFormat="false" ht="15" hidden="false" customHeight="false" outlineLevel="0" collapsed="false">
      <c r="C88" s="49" t="n">
        <f aca="false">IF(F88=F87,C87,IF(F88=(F87+10),C87,(C87+10)))</f>
        <v>180</v>
      </c>
      <c r="D88" s="56" t="s">
        <v>199</v>
      </c>
      <c r="E88" s="51" t="n">
        <f aca="false">IF(C87=C88,IF(AND(L88&lt;&gt;"M",L88&lt;&gt;"m-up"),E87+10,E87),10)</f>
        <v>80</v>
      </c>
      <c r="F88" s="57" t="n">
        <f aca="false">R88+(Q88*60)+(P88*3600)</f>
        <v>60595</v>
      </c>
      <c r="G88" s="39" t="str">
        <f aca="false">CONCATENATE(M88,N88,O88)</f>
        <v>2017210</v>
      </c>
      <c r="H88" s="39" t="n">
        <v>1</v>
      </c>
      <c r="L88" s="39" t="s">
        <v>0</v>
      </c>
      <c r="M88" s="39" t="n">
        <v>2017</v>
      </c>
      <c r="N88" s="39" t="n">
        <v>2</v>
      </c>
      <c r="O88" s="39" t="n">
        <v>10</v>
      </c>
      <c r="P88" s="39" t="n">
        <v>16</v>
      </c>
      <c r="Q88" s="39" t="n">
        <v>49</v>
      </c>
      <c r="R88" s="39" t="n">
        <v>55</v>
      </c>
      <c r="S88" s="39" t="n">
        <v>487</v>
      </c>
      <c r="T88" s="39" t="n">
        <v>1</v>
      </c>
      <c r="U88" s="39" t="s">
        <v>1</v>
      </c>
      <c r="V88" s="39" t="s">
        <v>2</v>
      </c>
    </row>
    <row r="89" customFormat="false" ht="15" hidden="false" customHeight="false" outlineLevel="0" collapsed="false">
      <c r="C89" s="49" t="n">
        <f aca="false">IF(F89=F88,C88,IF(F89=(F88+10),C88,(C88+10)))</f>
        <v>180</v>
      </c>
      <c r="D89" s="56" t="s">
        <v>199</v>
      </c>
      <c r="E89" s="51" t="n">
        <f aca="false">IF(C88=C89,IF(AND(L89&lt;&gt;"M",L89&lt;&gt;"m-up"),E88+10,E88),10)</f>
        <v>90</v>
      </c>
      <c r="F89" s="57" t="n">
        <f aca="false">R89+(Q89*60)+(P89*3600)</f>
        <v>60595</v>
      </c>
      <c r="G89" s="39" t="str">
        <f aca="false">CONCATENATE(M89,N89,O89)</f>
        <v>2017210</v>
      </c>
      <c r="H89" s="39" t="n">
        <v>2</v>
      </c>
      <c r="L89" s="39" t="s">
        <v>0</v>
      </c>
      <c r="M89" s="39" t="n">
        <v>2017</v>
      </c>
      <c r="N89" s="39" t="n">
        <v>2</v>
      </c>
      <c r="O89" s="39" t="n">
        <v>10</v>
      </c>
      <c r="P89" s="39" t="n">
        <v>16</v>
      </c>
      <c r="Q89" s="39" t="n">
        <v>49</v>
      </c>
      <c r="R89" s="39" t="n">
        <v>55</v>
      </c>
      <c r="S89" s="39" t="n">
        <v>517</v>
      </c>
      <c r="T89" s="39" t="n">
        <v>1</v>
      </c>
      <c r="U89" s="39" t="s">
        <v>1</v>
      </c>
      <c r="V89" s="39" t="s">
        <v>2</v>
      </c>
    </row>
    <row r="90" customFormat="false" ht="15" hidden="false" customHeight="false" outlineLevel="0" collapsed="false">
      <c r="C90" s="49" t="n">
        <f aca="false">IF(F90=F89,C89,IF(F90=(F89+10),C89,(C89+10)))</f>
        <v>190</v>
      </c>
      <c r="D90" s="58" t="s">
        <v>200</v>
      </c>
      <c r="E90" s="51" t="n">
        <f aca="false">IF(C89=C90,IF(AND(L90&lt;&gt;"M",L90&lt;&gt;"m-up"),E89+10,E89),10)</f>
        <v>10</v>
      </c>
      <c r="F90" s="52" t="n">
        <f aca="false">R90+(Q90*60)+(P90*3600)</f>
        <v>60721</v>
      </c>
      <c r="G90" s="53" t="str">
        <f aca="false">CONCATENATE(M90,N90,O90)</f>
        <v>2017210</v>
      </c>
      <c r="H90" s="53" t="n">
        <v>246</v>
      </c>
      <c r="I90" s="53"/>
      <c r="J90" s="53"/>
      <c r="K90" s="53"/>
      <c r="L90" s="53" t="s">
        <v>0</v>
      </c>
      <c r="M90" s="53" t="n">
        <v>2017</v>
      </c>
      <c r="N90" s="53" t="n">
        <v>2</v>
      </c>
      <c r="O90" s="53" t="n">
        <v>10</v>
      </c>
      <c r="P90" s="53" t="n">
        <v>16</v>
      </c>
      <c r="Q90" s="53" t="n">
        <v>52</v>
      </c>
      <c r="R90" s="53" t="n">
        <v>1</v>
      </c>
      <c r="S90" s="53" t="n">
        <v>443</v>
      </c>
      <c r="T90" s="53" t="n">
        <v>1</v>
      </c>
      <c r="U90" s="53" t="s">
        <v>1</v>
      </c>
      <c r="V90" s="53" t="s">
        <v>2</v>
      </c>
      <c r="W90" s="53"/>
      <c r="X90" s="54"/>
    </row>
    <row r="91" customFormat="false" ht="15" hidden="false" customHeight="false" outlineLevel="0" collapsed="false">
      <c r="C91" s="49" t="n">
        <f aca="false">IF(F91=F90,C90,IF(F91=(F90+10),C90,(C90+10)))</f>
        <v>190</v>
      </c>
      <c r="D91" s="56" t="s">
        <v>200</v>
      </c>
      <c r="E91" s="51" t="n">
        <f aca="false">IF(C90=C91,IF(AND(L91&lt;&gt;"M",L91&lt;&gt;"m-up"),E90+10,E90),10)</f>
        <v>20</v>
      </c>
      <c r="F91" s="57" t="n">
        <f aca="false">R91+(Q91*60)+(P91*3600)</f>
        <v>60721</v>
      </c>
      <c r="G91" s="39" t="str">
        <f aca="false">CONCATENATE(M91,N91,O91)</f>
        <v>2017210</v>
      </c>
      <c r="H91" s="39" t="n">
        <v>21</v>
      </c>
      <c r="L91" s="39" t="s">
        <v>0</v>
      </c>
      <c r="M91" s="39" t="n">
        <v>2017</v>
      </c>
      <c r="N91" s="39" t="n">
        <v>2</v>
      </c>
      <c r="O91" s="39" t="n">
        <v>10</v>
      </c>
      <c r="P91" s="39" t="n">
        <v>16</v>
      </c>
      <c r="Q91" s="39" t="n">
        <v>52</v>
      </c>
      <c r="R91" s="39" t="n">
        <v>1</v>
      </c>
      <c r="S91" s="39" t="n">
        <v>866</v>
      </c>
      <c r="T91" s="39" t="n">
        <v>2</v>
      </c>
      <c r="U91" s="39" t="s">
        <v>1</v>
      </c>
      <c r="V91" s="39" t="s">
        <v>2</v>
      </c>
      <c r="X91" s="40" t="s">
        <v>7</v>
      </c>
    </row>
    <row r="92" customFormat="false" ht="15" hidden="false" customHeight="false" outlineLevel="0" collapsed="false">
      <c r="C92" s="49" t="n">
        <f aca="false">IF(F92=F91,C91,IF(F92=(F91+10),C91,(C91+10)))</f>
        <v>190</v>
      </c>
      <c r="D92" s="56" t="s">
        <v>200</v>
      </c>
      <c r="E92" s="51" t="n">
        <f aca="false">IF(C91=C92,IF(AND(L92&lt;&gt;"M",L92&lt;&gt;"m-up"),E91+10,E91),10)</f>
        <v>20</v>
      </c>
      <c r="F92" s="57" t="n">
        <f aca="false">R92+(Q92*60)+(P92*3600)</f>
        <v>60721</v>
      </c>
      <c r="G92" s="39" t="str">
        <f aca="false">CONCATENATE(M92,N92,O92)</f>
        <v>2017210</v>
      </c>
      <c r="H92" s="39" t="n">
        <v>0</v>
      </c>
      <c r="L92" s="39" t="s">
        <v>4</v>
      </c>
      <c r="M92" s="39" t="n">
        <v>2017</v>
      </c>
      <c r="N92" s="39" t="n">
        <v>2</v>
      </c>
      <c r="O92" s="39" t="n">
        <v>10</v>
      </c>
      <c r="P92" s="39" t="n">
        <v>16</v>
      </c>
      <c r="Q92" s="39" t="n">
        <v>52</v>
      </c>
      <c r="R92" s="39" t="n">
        <v>1</v>
      </c>
      <c r="S92" s="39" t="n">
        <v>873</v>
      </c>
      <c r="T92" s="39" t="n">
        <v>2</v>
      </c>
      <c r="U92" s="39" t="s">
        <v>1</v>
      </c>
      <c r="V92" s="39" t="s">
        <v>2</v>
      </c>
    </row>
    <row r="93" customFormat="false" ht="15" hidden="false" customHeight="false" outlineLevel="0" collapsed="false">
      <c r="C93" s="49" t="n">
        <f aca="false">IF(F93=F92,C92,IF(F93=(F92+10),C92,(C92+10)))</f>
        <v>190</v>
      </c>
      <c r="D93" s="56" t="s">
        <v>200</v>
      </c>
      <c r="E93" s="51" t="n">
        <f aca="false">IF(C92=C93,IF(AND(L93&lt;&gt;"M",L93&lt;&gt;"m-up"),E92+10,E92),10)</f>
        <v>30</v>
      </c>
      <c r="F93" s="57" t="n">
        <f aca="false">R93+(Q93*60)+(P93*3600)</f>
        <v>60721</v>
      </c>
      <c r="G93" s="39" t="str">
        <f aca="false">CONCATENATE(M93,N93,O93)</f>
        <v>2017210</v>
      </c>
      <c r="H93" s="39" t="n">
        <v>7</v>
      </c>
      <c r="L93" s="39" t="s">
        <v>0</v>
      </c>
      <c r="M93" s="39" t="n">
        <v>2017</v>
      </c>
      <c r="N93" s="39" t="n">
        <v>2</v>
      </c>
      <c r="O93" s="39" t="n">
        <v>10</v>
      </c>
      <c r="P93" s="39" t="n">
        <v>16</v>
      </c>
      <c r="Q93" s="39" t="n">
        <v>52</v>
      </c>
      <c r="R93" s="39" t="n">
        <v>1</v>
      </c>
      <c r="S93" s="39" t="n">
        <v>991</v>
      </c>
      <c r="T93" s="39" t="n">
        <v>2</v>
      </c>
      <c r="U93" s="39" t="s">
        <v>1</v>
      </c>
      <c r="V93" s="39" t="s">
        <v>2</v>
      </c>
    </row>
    <row r="94" customFormat="false" ht="15" hidden="false" customHeight="false" outlineLevel="0" collapsed="false">
      <c r="C94" s="49" t="n">
        <f aca="false">IF(F94=F93,C93,IF(F94=(F93+10),C93,(C93+10)))</f>
        <v>200</v>
      </c>
      <c r="D94" s="56" t="s">
        <v>200</v>
      </c>
      <c r="E94" s="51" t="n">
        <f aca="false">IF(C93=C94,IF(AND(L94&lt;&gt;"M",L94&lt;&gt;"m-up"),E93+10,E93),10)</f>
        <v>10</v>
      </c>
      <c r="F94" s="57" t="n">
        <f aca="false">R94+(Q94*60)+(P94*3600)</f>
        <v>60722</v>
      </c>
      <c r="G94" s="39" t="str">
        <f aca="false">CONCATENATE(M94,N94,O94)</f>
        <v>2017210</v>
      </c>
      <c r="H94" s="39" t="n">
        <v>1</v>
      </c>
      <c r="L94" s="39" t="s">
        <v>0</v>
      </c>
      <c r="M94" s="39" t="n">
        <v>2017</v>
      </c>
      <c r="N94" s="39" t="n">
        <v>2</v>
      </c>
      <c r="O94" s="39" t="n">
        <v>10</v>
      </c>
      <c r="P94" s="39" t="n">
        <v>16</v>
      </c>
      <c r="Q94" s="39" t="n">
        <v>52</v>
      </c>
      <c r="R94" s="39" t="n">
        <v>2</v>
      </c>
      <c r="S94" s="39" t="n">
        <v>35</v>
      </c>
      <c r="T94" s="39" t="n">
        <v>2</v>
      </c>
      <c r="U94" s="39" t="s">
        <v>1</v>
      </c>
      <c r="V94" s="39" t="s">
        <v>2</v>
      </c>
    </row>
    <row r="95" customFormat="false" ht="15" hidden="false" customHeight="false" outlineLevel="0" collapsed="false">
      <c r="C95" s="49" t="n">
        <f aca="false">IF(F95=F94,C94,IF(F95=(F94+10),C94,(C94+10)))</f>
        <v>200</v>
      </c>
      <c r="D95" s="56" t="s">
        <v>200</v>
      </c>
      <c r="E95" s="51" t="n">
        <f aca="false">IF(C94=C95,IF(AND(L95&lt;&gt;"M",L95&lt;&gt;"m-up"),E94+10,E94),10)</f>
        <v>20</v>
      </c>
      <c r="F95" s="57" t="n">
        <f aca="false">R95+(Q95*60)+(P95*3600)</f>
        <v>60722</v>
      </c>
      <c r="G95" s="39" t="str">
        <f aca="false">CONCATENATE(M95,N95,O95)</f>
        <v>2017210</v>
      </c>
      <c r="H95" s="39" t="n">
        <v>24</v>
      </c>
      <c r="L95" s="39" t="s">
        <v>0</v>
      </c>
      <c r="M95" s="39" t="n">
        <v>2017</v>
      </c>
      <c r="N95" s="39" t="n">
        <v>2</v>
      </c>
      <c r="O95" s="39" t="n">
        <v>10</v>
      </c>
      <c r="P95" s="39" t="n">
        <v>16</v>
      </c>
      <c r="Q95" s="39" t="n">
        <v>52</v>
      </c>
      <c r="R95" s="39" t="n">
        <v>2</v>
      </c>
      <c r="S95" s="39" t="n">
        <v>78</v>
      </c>
      <c r="T95" s="39" t="n">
        <v>2</v>
      </c>
      <c r="U95" s="39" t="s">
        <v>1</v>
      </c>
      <c r="V95" s="39" t="s">
        <v>2</v>
      </c>
    </row>
    <row r="96" customFormat="false" ht="15" hidden="false" customHeight="false" outlineLevel="0" collapsed="false">
      <c r="C96" s="49" t="n">
        <f aca="false">IF(F96=F95,C95,IF(F96=(F95+10),C95,(C95+10)))</f>
        <v>200</v>
      </c>
      <c r="D96" s="56" t="s">
        <v>200</v>
      </c>
      <c r="E96" s="51" t="n">
        <f aca="false">IF(C95=C96,IF(AND(L96&lt;&gt;"M",L96&lt;&gt;"m-up"),E95+10,E95),10)</f>
        <v>30</v>
      </c>
      <c r="F96" s="57" t="n">
        <f aca="false">R96+(Q96*60)+(P96*3600)</f>
        <v>60722</v>
      </c>
      <c r="G96" s="39" t="str">
        <f aca="false">CONCATENATE(M96,N96,O96)</f>
        <v>2017210</v>
      </c>
      <c r="H96" s="39" t="n">
        <v>2</v>
      </c>
      <c r="L96" s="39" t="s">
        <v>0</v>
      </c>
      <c r="M96" s="39" t="n">
        <v>2017</v>
      </c>
      <c r="N96" s="39" t="n">
        <v>2</v>
      </c>
      <c r="O96" s="39" t="n">
        <v>10</v>
      </c>
      <c r="P96" s="39" t="n">
        <v>16</v>
      </c>
      <c r="Q96" s="39" t="n">
        <v>52</v>
      </c>
      <c r="R96" s="39" t="n">
        <v>2</v>
      </c>
      <c r="S96" s="39" t="n">
        <v>175</v>
      </c>
      <c r="T96" s="39" t="n">
        <v>2</v>
      </c>
      <c r="U96" s="39" t="s">
        <v>1</v>
      </c>
      <c r="V96" s="39" t="s">
        <v>2</v>
      </c>
    </row>
    <row r="97" customFormat="false" ht="15" hidden="false" customHeight="false" outlineLevel="0" collapsed="false">
      <c r="C97" s="49" t="n">
        <f aca="false">IF(F97=F96,C96,IF(F97=(F96+10),C96,(C96+10)))</f>
        <v>200</v>
      </c>
      <c r="D97" s="56" t="s">
        <v>200</v>
      </c>
      <c r="E97" s="51" t="n">
        <f aca="false">IF(C96=C97,IF(AND(L97&lt;&gt;"M",L97&lt;&gt;"m-up"),E96+10,E96),10)</f>
        <v>40</v>
      </c>
      <c r="F97" s="57" t="n">
        <f aca="false">R97+(Q97*60)+(P97*3600)</f>
        <v>60722</v>
      </c>
      <c r="G97" s="39" t="str">
        <f aca="false">CONCATENATE(M97,N97,O97)</f>
        <v>2017210</v>
      </c>
      <c r="H97" s="39" t="n">
        <v>22</v>
      </c>
      <c r="L97" s="39" t="s">
        <v>0</v>
      </c>
      <c r="M97" s="39" t="n">
        <v>2017</v>
      </c>
      <c r="N97" s="39" t="n">
        <v>2</v>
      </c>
      <c r="O97" s="39" t="n">
        <v>10</v>
      </c>
      <c r="P97" s="39" t="n">
        <v>16</v>
      </c>
      <c r="Q97" s="39" t="n">
        <v>52</v>
      </c>
      <c r="R97" s="39" t="n">
        <v>2</v>
      </c>
      <c r="S97" s="39" t="n">
        <v>247</v>
      </c>
      <c r="T97" s="39" t="n">
        <v>2</v>
      </c>
      <c r="U97" s="39" t="s">
        <v>1</v>
      </c>
      <c r="V97" s="39" t="s">
        <v>2</v>
      </c>
    </row>
    <row r="98" customFormat="false" ht="15" hidden="false" customHeight="false" outlineLevel="0" collapsed="false">
      <c r="C98" s="49" t="n">
        <f aca="false">IF(F98=F97,C97,IF(F98=(F97+10),C97,(C97+10)))</f>
        <v>200</v>
      </c>
      <c r="D98" s="56" t="s">
        <v>200</v>
      </c>
      <c r="E98" s="51" t="n">
        <f aca="false">IF(C97=C98,IF(AND(L98&lt;&gt;"M",L98&lt;&gt;"m-up"),E97+10,E97),10)</f>
        <v>50</v>
      </c>
      <c r="F98" s="57" t="n">
        <f aca="false">R98+(Q98*60)+(P98*3600)</f>
        <v>60722</v>
      </c>
      <c r="G98" s="39" t="str">
        <f aca="false">CONCATENATE(M98,N98,O98)</f>
        <v>2017210</v>
      </c>
      <c r="H98" s="39" t="n">
        <v>2</v>
      </c>
      <c r="L98" s="39" t="s">
        <v>0</v>
      </c>
      <c r="M98" s="39" t="n">
        <v>2017</v>
      </c>
      <c r="N98" s="39" t="n">
        <v>2</v>
      </c>
      <c r="O98" s="39" t="n">
        <v>10</v>
      </c>
      <c r="P98" s="39" t="n">
        <v>16</v>
      </c>
      <c r="Q98" s="39" t="n">
        <v>52</v>
      </c>
      <c r="R98" s="39" t="n">
        <v>2</v>
      </c>
      <c r="S98" s="39" t="n">
        <v>363</v>
      </c>
      <c r="T98" s="39" t="n">
        <v>2</v>
      </c>
      <c r="U98" s="39" t="s">
        <v>1</v>
      </c>
      <c r="V98" s="39" t="s">
        <v>2</v>
      </c>
    </row>
    <row r="99" customFormat="false" ht="15" hidden="false" customHeight="false" outlineLevel="0" collapsed="false">
      <c r="C99" s="49" t="n">
        <f aca="false">IF(F99=F98,C98,IF(F99=(F98+10),C98,(C98+10)))</f>
        <v>210</v>
      </c>
      <c r="D99" s="58" t="s">
        <v>201</v>
      </c>
      <c r="E99" s="51" t="n">
        <f aca="false">IF(C98=C99,IF(AND(L99&lt;&gt;"M",L99&lt;&gt;"m-up"),E98+10,E98),10)</f>
        <v>10</v>
      </c>
      <c r="F99" s="52" t="n">
        <f aca="false">R99+(Q99*60)+(P99*3600)</f>
        <v>60832</v>
      </c>
      <c r="G99" s="53" t="str">
        <f aca="false">CONCATENATE(M99,N99,O99)</f>
        <v>2017210</v>
      </c>
      <c r="H99" s="53" t="n">
        <v>5</v>
      </c>
      <c r="I99" s="53"/>
      <c r="J99" s="53"/>
      <c r="K99" s="53"/>
      <c r="L99" s="53" t="s">
        <v>0</v>
      </c>
      <c r="M99" s="53" t="n">
        <v>2017</v>
      </c>
      <c r="N99" s="53" t="n">
        <v>2</v>
      </c>
      <c r="O99" s="53" t="n">
        <v>10</v>
      </c>
      <c r="P99" s="53" t="n">
        <v>16</v>
      </c>
      <c r="Q99" s="53" t="n">
        <v>53</v>
      </c>
      <c r="R99" s="53" t="n">
        <v>52</v>
      </c>
      <c r="S99" s="53" t="n">
        <v>495</v>
      </c>
      <c r="T99" s="53" t="n">
        <v>1</v>
      </c>
      <c r="U99" s="53" t="s">
        <v>1</v>
      </c>
      <c r="V99" s="53" t="s">
        <v>2</v>
      </c>
      <c r="W99" s="53"/>
      <c r="X99" s="54"/>
    </row>
    <row r="100" customFormat="false" ht="15" hidden="false" customHeight="false" outlineLevel="0" collapsed="false">
      <c r="C100" s="49" t="n">
        <f aca="false">IF(F100=F99,C99,IF(F100=(F99+10),C99,(C99+10)))</f>
        <v>220</v>
      </c>
      <c r="D100" s="56" t="s">
        <v>201</v>
      </c>
      <c r="E100" s="51" t="n">
        <f aca="false">IF(C99=C100,IF(AND(L100&lt;&gt;"M",L100&lt;&gt;"m-up"),E99+10,E99),10)</f>
        <v>10</v>
      </c>
      <c r="F100" s="57" t="n">
        <f aca="false">R100+(Q100*60)+(P100*3600)</f>
        <v>60833</v>
      </c>
      <c r="G100" s="39" t="str">
        <f aca="false">CONCATENATE(M100,N100,O100)</f>
        <v>2017210</v>
      </c>
      <c r="H100" s="39" t="n">
        <v>12</v>
      </c>
      <c r="L100" s="39" t="s">
        <v>0</v>
      </c>
      <c r="M100" s="39" t="n">
        <v>2017</v>
      </c>
      <c r="N100" s="39" t="n">
        <v>2</v>
      </c>
      <c r="O100" s="39" t="n">
        <v>10</v>
      </c>
      <c r="P100" s="39" t="n">
        <v>16</v>
      </c>
      <c r="Q100" s="39" t="n">
        <v>53</v>
      </c>
      <c r="R100" s="39" t="n">
        <v>53</v>
      </c>
      <c r="S100" s="39" t="n">
        <v>556</v>
      </c>
      <c r="T100" s="39" t="n">
        <v>2</v>
      </c>
      <c r="U100" s="39" t="s">
        <v>1</v>
      </c>
      <c r="V100" s="39" t="s">
        <v>2</v>
      </c>
    </row>
    <row r="101" customFormat="false" ht="15" hidden="false" customHeight="false" outlineLevel="0" collapsed="false">
      <c r="C101" s="49" t="n">
        <f aca="false">IF(F101=F100,C100,IF(F101=(F100+10),C100,(C100+10)))</f>
        <v>230</v>
      </c>
      <c r="D101" s="58" t="s">
        <v>202</v>
      </c>
      <c r="E101" s="51" t="n">
        <f aca="false">IF(C100=C101,IF(AND(L101&lt;&gt;"M",L101&lt;&gt;"m-up"),E100+10,E100),10)</f>
        <v>10</v>
      </c>
      <c r="F101" s="52" t="n">
        <f aca="false">R101+(Q101*60)+(P101*3600)</f>
        <v>61032</v>
      </c>
      <c r="G101" s="53" t="str">
        <f aca="false">CONCATENATE(M101,N101,O101)</f>
        <v>2017210</v>
      </c>
      <c r="H101" s="53" t="n">
        <v>11</v>
      </c>
      <c r="I101" s="53"/>
      <c r="J101" s="53"/>
      <c r="K101" s="53"/>
      <c r="L101" s="53" t="s">
        <v>0</v>
      </c>
      <c r="M101" s="53" t="n">
        <v>2017</v>
      </c>
      <c r="N101" s="53" t="n">
        <v>2</v>
      </c>
      <c r="O101" s="53" t="n">
        <v>10</v>
      </c>
      <c r="P101" s="53" t="n">
        <v>16</v>
      </c>
      <c r="Q101" s="53" t="n">
        <v>57</v>
      </c>
      <c r="R101" s="53" t="n">
        <v>12</v>
      </c>
      <c r="S101" s="53" t="n">
        <v>857</v>
      </c>
      <c r="T101" s="53" t="n">
        <v>1</v>
      </c>
      <c r="U101" s="53" t="s">
        <v>1</v>
      </c>
      <c r="V101" s="53" t="s">
        <v>2</v>
      </c>
      <c r="W101" s="53"/>
      <c r="X101" s="40" t="s">
        <v>203</v>
      </c>
    </row>
    <row r="102" customFormat="false" ht="15" hidden="false" customHeight="false" outlineLevel="0" collapsed="false">
      <c r="C102" s="49" t="n">
        <f aca="false">IF(F102=F101,C101,IF(F102=(F101+10),C101,(C101+10)))</f>
        <v>240</v>
      </c>
      <c r="D102" s="56" t="s">
        <v>202</v>
      </c>
      <c r="E102" s="51" t="n">
        <f aca="false">IF(C101=C102,IF(AND(L102&lt;&gt;"M",L102&lt;&gt;"m-up"),E101+10,E101),10)</f>
        <v>10</v>
      </c>
      <c r="F102" s="57" t="n">
        <f aca="false">R102+(Q102*60)+(P102*3600)</f>
        <v>61033</v>
      </c>
      <c r="G102" s="39" t="str">
        <f aca="false">CONCATENATE(M102,N102,O102)</f>
        <v>2017210</v>
      </c>
      <c r="H102" s="39" t="n">
        <v>35</v>
      </c>
      <c r="L102" s="39" t="s">
        <v>0</v>
      </c>
      <c r="M102" s="39" t="n">
        <v>2017</v>
      </c>
      <c r="N102" s="39" t="n">
        <v>2</v>
      </c>
      <c r="O102" s="39" t="n">
        <v>10</v>
      </c>
      <c r="P102" s="39" t="n">
        <v>16</v>
      </c>
      <c r="Q102" s="39" t="n">
        <v>57</v>
      </c>
      <c r="R102" s="39" t="n">
        <v>13</v>
      </c>
      <c r="S102" s="39" t="n">
        <v>43</v>
      </c>
      <c r="T102" s="39" t="n">
        <v>2</v>
      </c>
      <c r="U102" s="39" t="s">
        <v>1</v>
      </c>
      <c r="V102" s="39" t="s">
        <v>2</v>
      </c>
    </row>
    <row r="103" customFormat="false" ht="15" hidden="false" customHeight="false" outlineLevel="0" collapsed="false">
      <c r="C103" s="49" t="n">
        <f aca="false">IF(F103=F102,C102,IF(F103=(F102+10),C102,(C102+10)))</f>
        <v>240</v>
      </c>
      <c r="D103" s="56" t="s">
        <v>202</v>
      </c>
      <c r="E103" s="51" t="n">
        <f aca="false">IF(C102=C103,IF(AND(L103&lt;&gt;"M",L103&lt;&gt;"m-up"),E102+10,E102),10)</f>
        <v>20</v>
      </c>
      <c r="F103" s="57" t="n">
        <f aca="false">R103+(Q103*60)+(P103*3600)</f>
        <v>61033</v>
      </c>
      <c r="G103" s="39" t="str">
        <f aca="false">CONCATENATE(M103,N103,O103)</f>
        <v>2017210</v>
      </c>
      <c r="H103" s="39" t="n">
        <v>15</v>
      </c>
      <c r="L103" s="39" t="s">
        <v>0</v>
      </c>
      <c r="M103" s="39" t="n">
        <v>2017</v>
      </c>
      <c r="N103" s="39" t="n">
        <v>2</v>
      </c>
      <c r="O103" s="39" t="n">
        <v>10</v>
      </c>
      <c r="P103" s="39" t="n">
        <v>16</v>
      </c>
      <c r="Q103" s="39" t="n">
        <v>57</v>
      </c>
      <c r="R103" s="39" t="n">
        <v>13</v>
      </c>
      <c r="S103" s="39" t="n">
        <v>204</v>
      </c>
      <c r="T103" s="39" t="n">
        <v>2</v>
      </c>
      <c r="U103" s="39" t="s">
        <v>1</v>
      </c>
      <c r="V103" s="39" t="s">
        <v>2</v>
      </c>
    </row>
    <row r="104" customFormat="false" ht="15" hidden="false" customHeight="false" outlineLevel="0" collapsed="false">
      <c r="C104" s="49" t="n">
        <f aca="false">IF(F104=F103,C103,IF(F104=(F103+10),C103,(C103+10)))</f>
        <v>240</v>
      </c>
      <c r="D104" s="56" t="s">
        <v>202</v>
      </c>
      <c r="E104" s="51" t="n">
        <f aca="false">IF(C103=C104,IF(AND(L104&lt;&gt;"M",L104&lt;&gt;"m-up"),E103+10,E103),10)</f>
        <v>30</v>
      </c>
      <c r="F104" s="57" t="n">
        <f aca="false">R104+(Q104*60)+(P104*3600)</f>
        <v>61033</v>
      </c>
      <c r="G104" s="39" t="str">
        <f aca="false">CONCATENATE(M104,N104,O104)</f>
        <v>2017210</v>
      </c>
      <c r="H104" s="39" t="n">
        <v>44</v>
      </c>
      <c r="L104" s="39" t="s">
        <v>0</v>
      </c>
      <c r="M104" s="39" t="n">
        <v>2017</v>
      </c>
      <c r="N104" s="39" t="n">
        <v>2</v>
      </c>
      <c r="O104" s="39" t="n">
        <v>10</v>
      </c>
      <c r="P104" s="39" t="n">
        <v>16</v>
      </c>
      <c r="Q104" s="39" t="n">
        <v>57</v>
      </c>
      <c r="R104" s="39" t="n">
        <v>13</v>
      </c>
      <c r="S104" s="39" t="n">
        <v>274</v>
      </c>
      <c r="T104" s="39" t="n">
        <v>2</v>
      </c>
      <c r="U104" s="39" t="s">
        <v>1</v>
      </c>
      <c r="V104" s="39" t="s">
        <v>2</v>
      </c>
    </row>
    <row r="105" customFormat="false" ht="15" hidden="false" customHeight="false" outlineLevel="0" collapsed="false">
      <c r="C105" s="49" t="n">
        <f aca="false">IF(F105=F104,C104,IF(F105=(F104+10),C104,(C104+10)))</f>
        <v>240</v>
      </c>
      <c r="D105" s="56" t="s">
        <v>202</v>
      </c>
      <c r="E105" s="51" t="n">
        <f aca="false">IF(C104=C105,IF(AND(L105&lt;&gt;"M",L105&lt;&gt;"m-up"),E104+10,E104),10)</f>
        <v>40</v>
      </c>
      <c r="F105" s="57" t="n">
        <f aca="false">R105+(Q105*60)+(P105*3600)</f>
        <v>61033</v>
      </c>
      <c r="G105" s="39" t="str">
        <f aca="false">CONCATENATE(M105,N105,O105)</f>
        <v>2017210</v>
      </c>
      <c r="H105" s="39" t="n">
        <v>52</v>
      </c>
      <c r="L105" s="39" t="s">
        <v>0</v>
      </c>
      <c r="M105" s="39" t="n">
        <v>2017</v>
      </c>
      <c r="N105" s="39" t="n">
        <v>2</v>
      </c>
      <c r="O105" s="39" t="n">
        <v>10</v>
      </c>
      <c r="P105" s="39" t="n">
        <v>16</v>
      </c>
      <c r="Q105" s="39" t="n">
        <v>57</v>
      </c>
      <c r="R105" s="39" t="n">
        <v>13</v>
      </c>
      <c r="S105" s="39" t="n">
        <v>454</v>
      </c>
      <c r="T105" s="39" t="n">
        <v>2</v>
      </c>
      <c r="U105" s="39" t="s">
        <v>1</v>
      </c>
      <c r="V105" s="39" t="s">
        <v>2</v>
      </c>
    </row>
    <row r="106" customFormat="false" ht="15" hidden="false" customHeight="false" outlineLevel="0" collapsed="false">
      <c r="C106" s="49" t="n">
        <f aca="false">IF(F106=F105,C105,IF(F106=(F105+10),C105,(C105+10)))</f>
        <v>250</v>
      </c>
      <c r="D106" s="58" t="s">
        <v>204</v>
      </c>
      <c r="E106" s="51" t="n">
        <f aca="false">IF(C105=C106,IF(AND(L106&lt;&gt;"M",L106&lt;&gt;"m-up"),E105+10,E105),10)</f>
        <v>10</v>
      </c>
      <c r="F106" s="52" t="n">
        <f aca="false">R106+(Q106*60)+(P106*3600)</f>
        <v>61062</v>
      </c>
      <c r="G106" s="53" t="str">
        <f aca="false">CONCATENATE(M106,N106,O106)</f>
        <v>2017210</v>
      </c>
      <c r="H106" s="53" t="n">
        <v>20</v>
      </c>
      <c r="I106" s="53"/>
      <c r="J106" s="53"/>
      <c r="K106" s="53"/>
      <c r="L106" s="53" t="s">
        <v>0</v>
      </c>
      <c r="M106" s="53" t="n">
        <v>2017</v>
      </c>
      <c r="N106" s="53" t="n">
        <v>2</v>
      </c>
      <c r="O106" s="53" t="n">
        <v>10</v>
      </c>
      <c r="P106" s="53" t="n">
        <v>16</v>
      </c>
      <c r="Q106" s="53" t="n">
        <v>57</v>
      </c>
      <c r="R106" s="53" t="n">
        <v>42</v>
      </c>
      <c r="S106" s="53" t="n">
        <v>954</v>
      </c>
      <c r="T106" s="53" t="n">
        <v>1</v>
      </c>
      <c r="U106" s="53" t="s">
        <v>1</v>
      </c>
      <c r="V106" s="53" t="s">
        <v>2</v>
      </c>
      <c r="W106" s="53"/>
      <c r="X106" s="54"/>
    </row>
    <row r="107" customFormat="false" ht="15" hidden="false" customHeight="false" outlineLevel="0" collapsed="false">
      <c r="C107" s="49" t="n">
        <f aca="false">IF(F107=F106,C106,IF(F107=(F106+10),C106,(C106+10)))</f>
        <v>260</v>
      </c>
      <c r="D107" s="56" t="s">
        <v>204</v>
      </c>
      <c r="E107" s="51" t="n">
        <f aca="false">IF(C106=C107,IF(AND(L107&lt;&gt;"M",L107&lt;&gt;"m-up"),E106+10,E106),10)</f>
        <v>10</v>
      </c>
      <c r="F107" s="57" t="n">
        <f aca="false">R107+(Q107*60)+(P107*3600)</f>
        <v>61063</v>
      </c>
      <c r="G107" s="39" t="str">
        <f aca="false">CONCATENATE(M107,N107,O107)</f>
        <v>2017210</v>
      </c>
      <c r="H107" s="39" t="n">
        <v>26</v>
      </c>
      <c r="L107" s="39" t="s">
        <v>0</v>
      </c>
      <c r="M107" s="39" t="n">
        <v>2017</v>
      </c>
      <c r="N107" s="39" t="n">
        <v>2</v>
      </c>
      <c r="O107" s="39" t="n">
        <v>10</v>
      </c>
      <c r="P107" s="39" t="n">
        <v>16</v>
      </c>
      <c r="Q107" s="39" t="n">
        <v>57</v>
      </c>
      <c r="R107" s="39" t="n">
        <v>43</v>
      </c>
      <c r="S107" s="39" t="n">
        <v>55</v>
      </c>
      <c r="T107" s="39" t="n">
        <v>1</v>
      </c>
      <c r="U107" s="39" t="s">
        <v>1</v>
      </c>
      <c r="V107" s="39" t="s">
        <v>2</v>
      </c>
    </row>
    <row r="108" customFormat="false" ht="15" hidden="false" customHeight="false" outlineLevel="0" collapsed="false">
      <c r="C108" s="49" t="n">
        <f aca="false">IF(F108=F107,C107,IF(F108=(F107+10),C107,(C107+10)))</f>
        <v>260</v>
      </c>
      <c r="D108" s="56" t="s">
        <v>204</v>
      </c>
      <c r="E108" s="51" t="n">
        <f aca="false">IF(C107=C108,IF(AND(L108&lt;&gt;"M",L108&lt;&gt;"m-up"),E107+10,E107),10)</f>
        <v>20</v>
      </c>
      <c r="F108" s="57" t="n">
        <f aca="false">R108+(Q108*60)+(P108*3600)</f>
        <v>61063</v>
      </c>
      <c r="G108" s="39" t="str">
        <f aca="false">CONCATENATE(M108,N108,O108)</f>
        <v>2017210</v>
      </c>
      <c r="H108" s="39" t="n">
        <v>4</v>
      </c>
      <c r="L108" s="39" t="s">
        <v>0</v>
      </c>
      <c r="M108" s="39" t="n">
        <v>2017</v>
      </c>
      <c r="N108" s="39" t="n">
        <v>2</v>
      </c>
      <c r="O108" s="39" t="n">
        <v>10</v>
      </c>
      <c r="P108" s="39" t="n">
        <v>16</v>
      </c>
      <c r="Q108" s="39" t="n">
        <v>57</v>
      </c>
      <c r="R108" s="39" t="n">
        <v>43</v>
      </c>
      <c r="S108" s="39" t="n">
        <v>123</v>
      </c>
      <c r="T108" s="39" t="n">
        <v>1</v>
      </c>
      <c r="U108" s="39" t="s">
        <v>1</v>
      </c>
      <c r="V108" s="39" t="s">
        <v>2</v>
      </c>
    </row>
    <row r="109" customFormat="false" ht="15" hidden="false" customHeight="false" outlineLevel="0" collapsed="false">
      <c r="C109" s="49" t="n">
        <f aca="false">IF(F109=F108,C108,IF(F109=(F108+10),C108,(C108+10)))</f>
        <v>270</v>
      </c>
      <c r="D109" s="58" t="s">
        <v>205</v>
      </c>
      <c r="E109" s="51" t="n">
        <f aca="false">IF(C108=C109,IF(AND(L109&lt;&gt;"M",L109&lt;&gt;"m-up"),E108+10,E108),10)</f>
        <v>10</v>
      </c>
      <c r="F109" s="52" t="n">
        <f aca="false">R109+(Q109*60)+(P109*3600)</f>
        <v>61125</v>
      </c>
      <c r="G109" s="53" t="str">
        <f aca="false">CONCATENATE(M109,N109,O109)</f>
        <v>2017210</v>
      </c>
      <c r="H109" s="53" t="n">
        <v>31</v>
      </c>
      <c r="I109" s="53"/>
      <c r="J109" s="53"/>
      <c r="K109" s="53"/>
      <c r="L109" s="53" t="s">
        <v>0</v>
      </c>
      <c r="M109" s="53" t="n">
        <v>2017</v>
      </c>
      <c r="N109" s="53" t="n">
        <v>2</v>
      </c>
      <c r="O109" s="53" t="n">
        <v>10</v>
      </c>
      <c r="P109" s="53" t="n">
        <v>16</v>
      </c>
      <c r="Q109" s="53" t="n">
        <v>58</v>
      </c>
      <c r="R109" s="53" t="n">
        <v>45</v>
      </c>
      <c r="S109" s="53" t="n">
        <v>552</v>
      </c>
      <c r="T109" s="53" t="n">
        <v>1</v>
      </c>
      <c r="U109" s="53" t="s">
        <v>1</v>
      </c>
      <c r="V109" s="53" t="s">
        <v>2</v>
      </c>
      <c r="W109" s="53"/>
      <c r="X109" s="60" t="s">
        <v>206</v>
      </c>
    </row>
    <row r="110" customFormat="false" ht="15" hidden="false" customHeight="false" outlineLevel="0" collapsed="false">
      <c r="C110" s="49" t="n">
        <f aca="false">IF(F110=F109,C109,IF(F110=(F109+10),C109,(C109+10)))</f>
        <v>270</v>
      </c>
      <c r="D110" s="56" t="s">
        <v>205</v>
      </c>
      <c r="E110" s="51" t="n">
        <f aca="false">IF(C109=C110,IF(AND(L110&lt;&gt;"M",L110&lt;&gt;"m-up"),E109+10,E109),10)</f>
        <v>20</v>
      </c>
      <c r="F110" s="57" t="n">
        <f aca="false">R110+(Q110*60)+(P110*3600)</f>
        <v>61125</v>
      </c>
      <c r="G110" s="39" t="str">
        <f aca="false">CONCATENATE(M110,N110,O110)</f>
        <v>2017210</v>
      </c>
      <c r="H110" s="39" t="n">
        <v>10</v>
      </c>
      <c r="L110" s="39" t="s">
        <v>0</v>
      </c>
      <c r="M110" s="39" t="n">
        <v>2017</v>
      </c>
      <c r="N110" s="39" t="n">
        <v>2</v>
      </c>
      <c r="O110" s="39" t="n">
        <v>10</v>
      </c>
      <c r="P110" s="39" t="n">
        <v>16</v>
      </c>
      <c r="Q110" s="39" t="n">
        <v>58</v>
      </c>
      <c r="R110" s="39" t="n">
        <v>45</v>
      </c>
      <c r="S110" s="39" t="n">
        <v>711</v>
      </c>
      <c r="T110" s="39" t="n">
        <v>2</v>
      </c>
      <c r="U110" s="39" t="s">
        <v>1</v>
      </c>
      <c r="V110" s="39" t="s">
        <v>2</v>
      </c>
      <c r="X110" s="40" t="s">
        <v>8</v>
      </c>
    </row>
    <row r="111" customFormat="false" ht="15" hidden="false" customHeight="false" outlineLevel="0" collapsed="false">
      <c r="C111" s="49" t="n">
        <f aca="false">IF(F111=F110,C110,IF(F111=(F110+10),C110,(C110+10)))</f>
        <v>270</v>
      </c>
      <c r="D111" s="56" t="s">
        <v>205</v>
      </c>
      <c r="E111" s="51" t="n">
        <f aca="false">IF(C110=C111,IF(AND(L111&lt;&gt;"M",L111&lt;&gt;"m-up"),E110+10,E110),10)</f>
        <v>30</v>
      </c>
      <c r="F111" s="57" t="n">
        <f aca="false">R111+(Q111*60)+(P111*3600)</f>
        <v>61125</v>
      </c>
      <c r="G111" s="39" t="str">
        <f aca="false">CONCATENATE(M111,N111,O111)</f>
        <v>2017210</v>
      </c>
      <c r="H111" s="39" t="n">
        <v>6</v>
      </c>
      <c r="L111" s="39" t="s">
        <v>0</v>
      </c>
      <c r="M111" s="39" t="n">
        <v>2017</v>
      </c>
      <c r="N111" s="39" t="n">
        <v>2</v>
      </c>
      <c r="O111" s="39" t="n">
        <v>10</v>
      </c>
      <c r="P111" s="39" t="n">
        <v>16</v>
      </c>
      <c r="Q111" s="39" t="n">
        <v>58</v>
      </c>
      <c r="R111" s="39" t="n">
        <v>45</v>
      </c>
      <c r="S111" s="39" t="n">
        <v>789</v>
      </c>
      <c r="T111" s="39" t="n">
        <v>2</v>
      </c>
      <c r="U111" s="39" t="s">
        <v>1</v>
      </c>
      <c r="V111" s="39" t="s">
        <v>2</v>
      </c>
      <c r="Y111" s="66" t="n">
        <v>1</v>
      </c>
      <c r="Z111" s="67" t="n">
        <v>-26.2143</v>
      </c>
      <c r="AA111" s="67" t="n">
        <v>28.1595</v>
      </c>
      <c r="AB111" s="40" t="n">
        <v>-14</v>
      </c>
      <c r="AC111" s="68" t="n">
        <f aca="false">IF(Z111 &lt;&gt; "",111.3*DEGREES(ACOS(SIN(RADIANS(Z111))*SIN(RADIANS(-26.191612))+(COS(RADIANS(Z111))*COS(RADIANS(-26.191612))*COS(RADIANS(AA111-28.027021))))),"")</f>
        <v>13.4684966591685</v>
      </c>
    </row>
    <row r="112" customFormat="false" ht="15" hidden="false" customHeight="false" outlineLevel="0" collapsed="false">
      <c r="C112" s="49" t="n">
        <f aca="false">IF(F112=F111,C111,IF(F112=(F111+10),C111,(C111+10)))</f>
        <v>270</v>
      </c>
      <c r="D112" s="56" t="s">
        <v>205</v>
      </c>
      <c r="E112" s="51" t="n">
        <f aca="false">IF(C111=C112,IF(AND(L112&lt;&gt;"M",L112&lt;&gt;"m-up"),E111+10,E111),10)</f>
        <v>40</v>
      </c>
      <c r="F112" s="57" t="n">
        <f aca="false">R112+(Q112*60)+(P112*3600)</f>
        <v>61125</v>
      </c>
      <c r="G112" s="39" t="str">
        <f aca="false">CONCATENATE(M112,N112,O112)</f>
        <v>2017210</v>
      </c>
      <c r="H112" s="39" t="n">
        <v>0</v>
      </c>
      <c r="L112" s="39" t="s">
        <v>9</v>
      </c>
      <c r="M112" s="39" t="n">
        <v>2017</v>
      </c>
      <c r="N112" s="39" t="n">
        <v>2</v>
      </c>
      <c r="O112" s="39" t="n">
        <v>10</v>
      </c>
      <c r="P112" s="39" t="n">
        <v>16</v>
      </c>
      <c r="Q112" s="39" t="n">
        <v>58</v>
      </c>
      <c r="R112" s="39" t="n">
        <v>45</v>
      </c>
      <c r="S112" s="39" t="n">
        <v>837</v>
      </c>
      <c r="T112" s="39" t="n">
        <v>2</v>
      </c>
      <c r="U112" s="39" t="s">
        <v>1</v>
      </c>
      <c r="V112" s="39" t="s">
        <v>2</v>
      </c>
      <c r="X112" s="40" t="s">
        <v>207</v>
      </c>
    </row>
    <row r="113" customFormat="false" ht="15" hidden="false" customHeight="false" outlineLevel="0" collapsed="false">
      <c r="C113" s="49" t="n">
        <f aca="false">IF(F113=F112,C112,IF(F113=(F112+10),C112,(C112+10)))</f>
        <v>280</v>
      </c>
      <c r="D113" s="58" t="s">
        <v>208</v>
      </c>
      <c r="E113" s="51" t="n">
        <f aca="false">IF(C112=C113,IF(AND(L113&lt;&gt;"M",L113&lt;&gt;"m-up"),E112+10,E112),10)</f>
        <v>10</v>
      </c>
      <c r="F113" s="52" t="n">
        <f aca="false">R113+(Q113*60)+(P113*3600)</f>
        <v>61359</v>
      </c>
      <c r="G113" s="53" t="str">
        <f aca="false">CONCATENATE(M113,N113,O113)</f>
        <v>2017210</v>
      </c>
      <c r="H113" s="53" t="n">
        <v>263</v>
      </c>
      <c r="I113" s="53"/>
      <c r="J113" s="53"/>
      <c r="K113" s="53"/>
      <c r="L113" s="53" t="s">
        <v>0</v>
      </c>
      <c r="M113" s="53" t="n">
        <v>2017</v>
      </c>
      <c r="N113" s="53" t="n">
        <v>2</v>
      </c>
      <c r="O113" s="53" t="n">
        <v>10</v>
      </c>
      <c r="P113" s="53" t="n">
        <v>17</v>
      </c>
      <c r="Q113" s="53" t="n">
        <v>2</v>
      </c>
      <c r="R113" s="53" t="n">
        <v>39</v>
      </c>
      <c r="S113" s="53" t="n">
        <v>323</v>
      </c>
      <c r="T113" s="53" t="n">
        <v>1</v>
      </c>
      <c r="U113" s="53" t="s">
        <v>1</v>
      </c>
      <c r="V113" s="53" t="s">
        <v>2</v>
      </c>
      <c r="W113" s="53"/>
      <c r="X113" s="54"/>
    </row>
    <row r="114" customFormat="false" ht="15" hidden="false" customHeight="false" outlineLevel="0" collapsed="false">
      <c r="C114" s="49" t="n">
        <f aca="false">IF(F114=F113,C113,IF(F114=(F113+10),C113,(C113+10)))</f>
        <v>280</v>
      </c>
      <c r="D114" s="56" t="s">
        <v>208</v>
      </c>
      <c r="E114" s="51" t="n">
        <f aca="false">IF(C113=C114,IF(AND(L114&lt;&gt;"M",L114&lt;&gt;"m-up"),E113+10,E113),10)</f>
        <v>20</v>
      </c>
      <c r="F114" s="57" t="n">
        <f aca="false">R114+(Q114*60)+(P114*3600)</f>
        <v>61359</v>
      </c>
      <c r="G114" s="39" t="str">
        <f aca="false">CONCATENATE(M114,N114,O114)</f>
        <v>2017210</v>
      </c>
      <c r="H114" s="39" t="n">
        <v>0</v>
      </c>
      <c r="L114" s="39" t="s">
        <v>10</v>
      </c>
      <c r="M114" s="39" t="n">
        <v>2017</v>
      </c>
      <c r="N114" s="39" t="n">
        <v>2</v>
      </c>
      <c r="O114" s="39" t="n">
        <v>10</v>
      </c>
      <c r="P114" s="39" t="n">
        <v>17</v>
      </c>
      <c r="Q114" s="39" t="n">
        <v>2</v>
      </c>
      <c r="R114" s="39" t="n">
        <v>39</v>
      </c>
      <c r="S114" s="39" t="n">
        <v>645</v>
      </c>
      <c r="T114" s="39" t="n">
        <v>0</v>
      </c>
      <c r="U114" s="39" t="s">
        <v>1</v>
      </c>
      <c r="V114" s="39" t="s">
        <v>2</v>
      </c>
    </row>
    <row r="115" customFormat="false" ht="15" hidden="false" customHeight="false" outlineLevel="0" collapsed="false">
      <c r="C115" s="49" t="n">
        <f aca="false">IF(F115=F114,C114,IF(F115=(F114+10),C114,(C114+10)))</f>
        <v>290</v>
      </c>
      <c r="D115" s="58" t="s">
        <v>209</v>
      </c>
      <c r="E115" s="51" t="n">
        <f aca="false">IF(C114=C115,IF(AND(L115&lt;&gt;"M",L115&lt;&gt;"m-up"),E114+10,E114),10)</f>
        <v>10</v>
      </c>
      <c r="F115" s="52" t="n">
        <f aca="false">R115+(Q115*60)+(P115*3600)</f>
        <v>50208</v>
      </c>
      <c r="G115" s="53" t="str">
        <f aca="false">CONCATENATE(M115,N115,O115)</f>
        <v>201732</v>
      </c>
      <c r="H115" s="53" t="n">
        <v>17</v>
      </c>
      <c r="I115" s="53"/>
      <c r="J115" s="53"/>
      <c r="K115" s="53"/>
      <c r="L115" s="53" t="s">
        <v>0</v>
      </c>
      <c r="M115" s="53" t="n">
        <v>2017</v>
      </c>
      <c r="N115" s="53" t="n">
        <v>3</v>
      </c>
      <c r="O115" s="53" t="n">
        <v>2</v>
      </c>
      <c r="P115" s="53" t="n">
        <v>13</v>
      </c>
      <c r="Q115" s="53" t="n">
        <v>56</v>
      </c>
      <c r="R115" s="53" t="n">
        <v>48</v>
      </c>
      <c r="S115" s="53" t="n">
        <v>324</v>
      </c>
      <c r="T115" s="53" t="n">
        <v>1</v>
      </c>
      <c r="U115" s="53" t="s">
        <v>1</v>
      </c>
      <c r="V115" s="53" t="s">
        <v>2</v>
      </c>
      <c r="W115" s="53"/>
      <c r="X115" s="54"/>
    </row>
    <row r="116" customFormat="false" ht="15" hidden="false" customHeight="false" outlineLevel="0" collapsed="false">
      <c r="C116" s="49" t="n">
        <f aca="false">IF(F116=F115,C115,IF(F116=(F115+10),C115,(C115+10)))</f>
        <v>300</v>
      </c>
      <c r="D116" s="58"/>
      <c r="E116" s="51" t="n">
        <f aca="false">IF(C115=C116,IF(AND(L116&lt;&gt;"M",L116&lt;&gt;"m-up"),E115+10,E115),10)</f>
        <v>10</v>
      </c>
      <c r="F116" s="52" t="n">
        <f aca="false">R116+(Q116*60)+(P116*3600)</f>
        <v>50603</v>
      </c>
      <c r="G116" s="53" t="str">
        <f aca="false">CONCATENATE(M116,N116,O116)</f>
        <v>201732</v>
      </c>
      <c r="H116" s="53" t="n">
        <v>5</v>
      </c>
      <c r="I116" s="53"/>
      <c r="J116" s="53"/>
      <c r="K116" s="53"/>
      <c r="L116" s="53" t="s">
        <v>0</v>
      </c>
      <c r="M116" s="53" t="n">
        <v>2017</v>
      </c>
      <c r="N116" s="53" t="n">
        <v>3</v>
      </c>
      <c r="O116" s="53" t="n">
        <v>2</v>
      </c>
      <c r="P116" s="53" t="n">
        <v>14</v>
      </c>
      <c r="Q116" s="53" t="n">
        <v>3</v>
      </c>
      <c r="R116" s="53" t="n">
        <v>23</v>
      </c>
      <c r="S116" s="53" t="n">
        <v>846</v>
      </c>
      <c r="T116" s="53" t="n">
        <v>1</v>
      </c>
      <c r="U116" s="53" t="s">
        <v>1</v>
      </c>
      <c r="V116" s="53" t="s">
        <v>2</v>
      </c>
      <c r="W116" s="53"/>
      <c r="X116" s="54" t="s">
        <v>12</v>
      </c>
    </row>
    <row r="117" customFormat="false" ht="15" hidden="false" customHeight="false" outlineLevel="0" collapsed="false">
      <c r="C117" s="49" t="n">
        <f aca="false">IF(F117=F116,C116,IF(F117=(F116+10),C116,(C116+10)))</f>
        <v>310</v>
      </c>
      <c r="D117" s="58" t="s">
        <v>210</v>
      </c>
      <c r="E117" s="51" t="n">
        <f aca="false">IF(C116=C117,IF(AND(L117&lt;&gt;"M",L117&lt;&gt;"m-up"),E116+10,E116),10)</f>
        <v>10</v>
      </c>
      <c r="F117" s="52" t="n">
        <f aca="false">R117+(Q117*60)+(P117*3600)</f>
        <v>43770</v>
      </c>
      <c r="G117" s="53" t="str">
        <f aca="false">CONCATENATE(M117,N117,O117)</f>
        <v>201746</v>
      </c>
      <c r="H117" s="53" t="n">
        <v>5</v>
      </c>
      <c r="I117" s="53"/>
      <c r="J117" s="53"/>
      <c r="K117" s="53"/>
      <c r="L117" s="53" t="s">
        <v>0</v>
      </c>
      <c r="M117" s="53" t="n">
        <v>2017</v>
      </c>
      <c r="N117" s="53" t="n">
        <v>4</v>
      </c>
      <c r="O117" s="53" t="n">
        <v>6</v>
      </c>
      <c r="P117" s="53" t="n">
        <v>12</v>
      </c>
      <c r="Q117" s="53" t="n">
        <v>9</v>
      </c>
      <c r="R117" s="53" t="n">
        <v>30</v>
      </c>
      <c r="S117" s="53" t="n">
        <v>610</v>
      </c>
      <c r="T117" s="53" t="n">
        <v>1</v>
      </c>
      <c r="U117" s="53" t="s">
        <v>1</v>
      </c>
      <c r="V117" s="53" t="s">
        <v>2</v>
      </c>
      <c r="W117" s="53"/>
      <c r="X117" s="54"/>
    </row>
    <row r="118" customFormat="false" ht="15" hidden="false" customHeight="false" outlineLevel="0" collapsed="false">
      <c r="A118" s="69"/>
      <c r="B118" s="69"/>
      <c r="C118" s="49" t="n">
        <f aca="false">IF(F118=F117,C117,IF(F118=(F117+10),C117,(C117+10)))</f>
        <v>320</v>
      </c>
      <c r="D118" s="70" t="s">
        <v>211</v>
      </c>
      <c r="E118" s="51" t="n">
        <f aca="false">IF(C117=C118,IF(AND(L118&lt;&gt;"M",L118&lt;&gt;"m-up"),E117+10,E117),10)</f>
        <v>10</v>
      </c>
      <c r="F118" s="71" t="n">
        <f aca="false">R118+(Q118*60)+(P118*3600)</f>
        <v>43881</v>
      </c>
      <c r="G118" s="71" t="str">
        <f aca="false">CONCATENATE(M118,N118,O118)</f>
        <v>201746</v>
      </c>
      <c r="H118" s="71"/>
      <c r="I118" s="71"/>
      <c r="J118" s="71"/>
      <c r="K118" s="71"/>
      <c r="L118" s="71" t="s">
        <v>0</v>
      </c>
      <c r="M118" s="71" t="n">
        <v>2017</v>
      </c>
      <c r="N118" s="71" t="n">
        <v>4</v>
      </c>
      <c r="O118" s="71" t="n">
        <v>6</v>
      </c>
      <c r="P118" s="71" t="n">
        <v>12</v>
      </c>
      <c r="Q118" s="71" t="n">
        <v>11</v>
      </c>
      <c r="R118" s="71" t="n">
        <v>21</v>
      </c>
      <c r="S118" s="71" t="n">
        <v>298</v>
      </c>
      <c r="T118" s="71"/>
      <c r="U118" s="71" t="s">
        <v>1</v>
      </c>
      <c r="V118" s="71" t="s">
        <v>3</v>
      </c>
      <c r="W118" s="71"/>
      <c r="X118" s="72"/>
      <c r="WK118" s="72"/>
      <c r="WL118" s="72"/>
      <c r="WM118" s="72"/>
      <c r="WN118" s="72"/>
      <c r="WO118" s="72"/>
      <c r="WP118" s="72"/>
      <c r="WQ118" s="72"/>
      <c r="WR118" s="72"/>
      <c r="WS118" s="72"/>
      <c r="WT118" s="72"/>
      <c r="WU118" s="72"/>
      <c r="WV118" s="72"/>
      <c r="WW118" s="72"/>
      <c r="WX118" s="72"/>
      <c r="WY118" s="72"/>
      <c r="WZ118" s="72"/>
      <c r="XA118" s="72"/>
      <c r="XB118" s="72"/>
      <c r="XC118" s="72"/>
      <c r="XD118" s="72"/>
      <c r="XE118" s="72"/>
      <c r="XF118" s="72"/>
      <c r="XG118" s="72"/>
      <c r="XH118" s="72"/>
      <c r="XI118" s="72"/>
      <c r="XJ118" s="72"/>
      <c r="XK118" s="72"/>
      <c r="XL118" s="72"/>
      <c r="XM118" s="72"/>
      <c r="XN118" s="72"/>
      <c r="XO118" s="72"/>
      <c r="XP118" s="72"/>
      <c r="XQ118" s="72"/>
      <c r="XR118" s="72"/>
      <c r="XS118" s="72"/>
      <c r="XT118" s="72"/>
      <c r="XU118" s="72"/>
      <c r="XV118" s="72"/>
      <c r="XW118" s="72"/>
      <c r="XX118" s="72"/>
      <c r="XY118" s="72"/>
      <c r="XZ118" s="72"/>
      <c r="YA118" s="72"/>
      <c r="YB118" s="72"/>
      <c r="YC118" s="72"/>
      <c r="YD118" s="72"/>
      <c r="YE118" s="72"/>
      <c r="YF118" s="72"/>
      <c r="YG118" s="72"/>
      <c r="YH118" s="72"/>
      <c r="YI118" s="72"/>
      <c r="YJ118" s="72"/>
      <c r="YK118" s="72"/>
      <c r="YL118" s="72"/>
      <c r="YM118" s="72"/>
      <c r="YN118" s="72"/>
      <c r="YO118" s="72"/>
      <c r="YP118" s="72"/>
      <c r="YQ118" s="72"/>
      <c r="YR118" s="72"/>
      <c r="YS118" s="72"/>
      <c r="YT118" s="72"/>
      <c r="YU118" s="72"/>
      <c r="YV118" s="72"/>
      <c r="YW118" s="72"/>
      <c r="YX118" s="72"/>
      <c r="YY118" s="72"/>
      <c r="YZ118" s="72"/>
      <c r="ZA118" s="72"/>
      <c r="ZB118" s="72"/>
      <c r="ZC118" s="72"/>
      <c r="ZD118" s="72"/>
      <c r="ZE118" s="72"/>
      <c r="ZF118" s="72"/>
      <c r="ZG118" s="72"/>
      <c r="ZH118" s="72"/>
      <c r="ZI118" s="72"/>
      <c r="ZJ118" s="72"/>
      <c r="ZK118" s="72"/>
      <c r="ZL118" s="72"/>
      <c r="ZM118" s="72"/>
      <c r="ZN118" s="72"/>
      <c r="ZO118" s="72"/>
      <c r="ZP118" s="72"/>
      <c r="ZQ118" s="72"/>
      <c r="ZR118" s="72"/>
      <c r="ZS118" s="72"/>
      <c r="ZT118" s="72"/>
      <c r="ZU118" s="72"/>
      <c r="ZV118" s="72"/>
      <c r="ZW118" s="72"/>
      <c r="ZX118" s="72"/>
      <c r="ZY118" s="72"/>
      <c r="ZZ118" s="72"/>
      <c r="AAA118" s="72"/>
      <c r="AAB118" s="72"/>
      <c r="AAC118" s="72"/>
      <c r="AAD118" s="72"/>
      <c r="AAE118" s="72"/>
      <c r="AAF118" s="72"/>
      <c r="AAG118" s="72"/>
      <c r="AAH118" s="72"/>
      <c r="AAI118" s="72"/>
      <c r="AAJ118" s="72"/>
      <c r="AAK118" s="72"/>
      <c r="AAL118" s="72"/>
      <c r="AAM118" s="72"/>
      <c r="AAN118" s="72"/>
      <c r="AAO118" s="72"/>
      <c r="AAP118" s="72"/>
      <c r="AAQ118" s="72"/>
      <c r="AAR118" s="72"/>
      <c r="AAS118" s="72"/>
      <c r="AAT118" s="72"/>
      <c r="AAU118" s="72"/>
      <c r="AAV118" s="72"/>
      <c r="AAW118" s="72"/>
      <c r="AAX118" s="72"/>
      <c r="AAY118" s="72"/>
      <c r="AAZ118" s="72"/>
      <c r="ABA118" s="72"/>
      <c r="ABB118" s="72"/>
      <c r="ABC118" s="72"/>
      <c r="ABD118" s="72"/>
      <c r="ABE118" s="72"/>
      <c r="ABF118" s="72"/>
      <c r="ABG118" s="72"/>
      <c r="ABH118" s="72"/>
      <c r="ABI118" s="72"/>
      <c r="ABJ118" s="72"/>
      <c r="ABK118" s="72"/>
      <c r="ABL118" s="72"/>
      <c r="ABM118" s="72"/>
      <c r="ABN118" s="72"/>
      <c r="ABO118" s="72"/>
      <c r="ABP118" s="72"/>
      <c r="ABQ118" s="72"/>
      <c r="ABR118" s="72"/>
      <c r="ABS118" s="72"/>
      <c r="ABT118" s="72"/>
      <c r="ABU118" s="72"/>
      <c r="ABV118" s="72"/>
      <c r="ABW118" s="72"/>
      <c r="ABX118" s="72"/>
      <c r="ABY118" s="72"/>
      <c r="ABZ118" s="72"/>
      <c r="ACA118" s="72"/>
      <c r="ACB118" s="72"/>
      <c r="ACC118" s="72"/>
      <c r="ACD118" s="72"/>
      <c r="ACE118" s="72"/>
      <c r="ACF118" s="72"/>
      <c r="ACG118" s="72"/>
      <c r="ACH118" s="72"/>
      <c r="ACI118" s="72"/>
      <c r="ACJ118" s="72"/>
      <c r="ACK118" s="72"/>
      <c r="ACL118" s="72"/>
      <c r="ACM118" s="72"/>
      <c r="ACN118" s="72"/>
      <c r="ACO118" s="72"/>
      <c r="ACP118" s="72"/>
      <c r="ACQ118" s="72"/>
      <c r="ACR118" s="72"/>
      <c r="ACS118" s="72"/>
      <c r="ACT118" s="72"/>
      <c r="ACU118" s="72"/>
      <c r="ACV118" s="72"/>
      <c r="ACW118" s="72"/>
      <c r="ACX118" s="72"/>
      <c r="ACY118" s="72"/>
      <c r="ACZ118" s="72"/>
      <c r="ADA118" s="72"/>
      <c r="ADB118" s="72"/>
      <c r="ADC118" s="72"/>
      <c r="ADD118" s="72"/>
      <c r="ADE118" s="72"/>
      <c r="ADF118" s="72"/>
      <c r="ADG118" s="72"/>
      <c r="ADH118" s="72"/>
      <c r="ADI118" s="72"/>
      <c r="ADJ118" s="72"/>
      <c r="ADK118" s="72"/>
      <c r="ADL118" s="72"/>
      <c r="ADM118" s="72"/>
      <c r="ADN118" s="72"/>
      <c r="ADO118" s="72"/>
      <c r="ADP118" s="72"/>
      <c r="ADQ118" s="72"/>
      <c r="ADR118" s="72"/>
      <c r="ADS118" s="72"/>
      <c r="ADT118" s="72"/>
      <c r="ADU118" s="72"/>
      <c r="ADV118" s="72"/>
      <c r="ADW118" s="72"/>
      <c r="ADX118" s="72"/>
      <c r="ADY118" s="72"/>
      <c r="ADZ118" s="72"/>
      <c r="AEA118" s="72"/>
      <c r="AEB118" s="72"/>
      <c r="AEC118" s="72"/>
      <c r="AED118" s="72"/>
      <c r="AEE118" s="72"/>
      <c r="AEF118" s="72"/>
      <c r="AEG118" s="72"/>
      <c r="AEH118" s="72"/>
      <c r="AEI118" s="72"/>
      <c r="AEJ118" s="72"/>
      <c r="AEK118" s="72"/>
      <c r="AEL118" s="72"/>
      <c r="AEM118" s="72"/>
      <c r="AEN118" s="72"/>
      <c r="AEO118" s="72"/>
      <c r="AEP118" s="72"/>
      <c r="AEQ118" s="72"/>
      <c r="AER118" s="72"/>
      <c r="AES118" s="72"/>
      <c r="AET118" s="72"/>
      <c r="AEU118" s="72"/>
      <c r="AEV118" s="72"/>
      <c r="AEW118" s="72"/>
      <c r="AEX118" s="72"/>
      <c r="AEY118" s="72"/>
      <c r="AEZ118" s="72"/>
      <c r="AFA118" s="72"/>
      <c r="AFB118" s="72"/>
      <c r="AFC118" s="72"/>
      <c r="AFD118" s="72"/>
      <c r="AFE118" s="72"/>
      <c r="AFF118" s="72"/>
      <c r="AFG118" s="72"/>
      <c r="AFH118" s="72"/>
      <c r="AFI118" s="72"/>
      <c r="AFJ118" s="72"/>
      <c r="AFK118" s="72"/>
      <c r="AFL118" s="72"/>
      <c r="AFM118" s="72"/>
      <c r="AFN118" s="72"/>
      <c r="AFO118" s="72"/>
      <c r="AFP118" s="72"/>
      <c r="AFQ118" s="72"/>
      <c r="AFR118" s="72"/>
      <c r="AFS118" s="72"/>
      <c r="AFT118" s="72"/>
      <c r="AFU118" s="72"/>
      <c r="AFV118" s="72"/>
      <c r="AFW118" s="72"/>
      <c r="AFX118" s="72"/>
      <c r="AFY118" s="72"/>
      <c r="AFZ118" s="72"/>
      <c r="AGA118" s="72"/>
      <c r="AGB118" s="72"/>
      <c r="AGC118" s="72"/>
      <c r="AGD118" s="72"/>
      <c r="AGE118" s="72"/>
      <c r="AGF118" s="72"/>
      <c r="AGG118" s="72"/>
      <c r="AGH118" s="72"/>
      <c r="AGI118" s="72"/>
      <c r="AGJ118" s="72"/>
      <c r="AGK118" s="72"/>
      <c r="AGL118" s="72"/>
      <c r="AGM118" s="72"/>
      <c r="AGN118" s="72"/>
      <c r="AGO118" s="72"/>
      <c r="AGP118" s="72"/>
      <c r="AGQ118" s="72"/>
      <c r="AGR118" s="72"/>
      <c r="AGS118" s="72"/>
      <c r="AGT118" s="72"/>
      <c r="AGU118" s="72"/>
      <c r="AGV118" s="72"/>
      <c r="AGW118" s="72"/>
      <c r="AGX118" s="72"/>
      <c r="AGY118" s="72"/>
      <c r="AGZ118" s="72"/>
      <c r="AHA118" s="72"/>
      <c r="AHB118" s="72"/>
      <c r="AHC118" s="72"/>
      <c r="AHD118" s="72"/>
      <c r="AHE118" s="72"/>
      <c r="AHF118" s="72"/>
      <c r="AHG118" s="72"/>
      <c r="AHH118" s="72"/>
      <c r="AHI118" s="72"/>
      <c r="AHJ118" s="72"/>
      <c r="AHK118" s="72"/>
      <c r="AHL118" s="72"/>
      <c r="AHM118" s="72"/>
      <c r="AHN118" s="72"/>
      <c r="AHO118" s="72"/>
      <c r="AHP118" s="72"/>
      <c r="AHQ118" s="72"/>
      <c r="AHR118" s="72"/>
      <c r="AHS118" s="72"/>
      <c r="AHT118" s="72"/>
      <c r="AHU118" s="72"/>
      <c r="AHV118" s="72"/>
      <c r="AHW118" s="72"/>
      <c r="AHX118" s="72"/>
      <c r="AHY118" s="72"/>
      <c r="AHZ118" s="72"/>
      <c r="AIA118" s="72"/>
      <c r="AIB118" s="72"/>
      <c r="AIC118" s="72"/>
      <c r="AID118" s="72"/>
      <c r="AIE118" s="72"/>
      <c r="AIF118" s="72"/>
      <c r="AIG118" s="72"/>
      <c r="AIH118" s="72"/>
      <c r="AII118" s="72"/>
      <c r="AIJ118" s="72"/>
      <c r="AIK118" s="72"/>
      <c r="AIL118" s="72"/>
      <c r="AIM118" s="72"/>
      <c r="AIN118" s="72"/>
      <c r="AIO118" s="72"/>
      <c r="AIP118" s="72"/>
      <c r="AIQ118" s="72"/>
      <c r="AIR118" s="72"/>
      <c r="AIS118" s="72"/>
      <c r="AIT118" s="72"/>
      <c r="AIU118" s="72"/>
      <c r="AIV118" s="72"/>
      <c r="AIW118" s="72"/>
      <c r="AIX118" s="72"/>
      <c r="AIY118" s="72"/>
      <c r="AIZ118" s="72"/>
      <c r="AJA118" s="72"/>
      <c r="AJB118" s="72"/>
      <c r="AJC118" s="72"/>
      <c r="AJD118" s="72"/>
      <c r="AJE118" s="72"/>
      <c r="AJF118" s="72"/>
      <c r="AJG118" s="72"/>
      <c r="AJH118" s="72"/>
      <c r="AJI118" s="72"/>
      <c r="AJJ118" s="72"/>
      <c r="AJK118" s="72"/>
      <c r="AJL118" s="72"/>
      <c r="AJM118" s="72"/>
      <c r="AJN118" s="72"/>
      <c r="AJO118" s="72"/>
      <c r="AJP118" s="72"/>
      <c r="AJQ118" s="72"/>
      <c r="AJR118" s="72"/>
      <c r="AJS118" s="72"/>
      <c r="AJT118" s="72"/>
      <c r="AJU118" s="72"/>
      <c r="AJV118" s="72"/>
      <c r="AJW118" s="72"/>
      <c r="AJX118" s="72"/>
      <c r="AJY118" s="72"/>
      <c r="AJZ118" s="72"/>
      <c r="AKA118" s="72"/>
      <c r="AKB118" s="72"/>
      <c r="AKC118" s="72"/>
      <c r="AKD118" s="72"/>
      <c r="AKE118" s="72"/>
      <c r="AKF118" s="72"/>
      <c r="AKG118" s="72"/>
      <c r="AKH118" s="72"/>
      <c r="AKI118" s="72"/>
      <c r="AKJ118" s="72"/>
      <c r="AKK118" s="72"/>
      <c r="AKL118" s="72"/>
      <c r="AKM118" s="72"/>
      <c r="AKN118" s="72"/>
      <c r="AKO118" s="72"/>
      <c r="AKP118" s="72"/>
      <c r="AKQ118" s="72"/>
      <c r="AKR118" s="72"/>
      <c r="AKS118" s="72"/>
      <c r="AKT118" s="72"/>
      <c r="AKU118" s="72"/>
      <c r="AKV118" s="72"/>
      <c r="AKW118" s="72"/>
      <c r="AKX118" s="72"/>
      <c r="AKY118" s="72"/>
      <c r="AKZ118" s="72"/>
      <c r="ALA118" s="72"/>
      <c r="ALB118" s="72"/>
      <c r="ALC118" s="72"/>
      <c r="ALD118" s="72"/>
      <c r="ALE118" s="72"/>
      <c r="ALF118" s="72"/>
      <c r="ALG118" s="72"/>
      <c r="ALH118" s="72"/>
      <c r="ALI118" s="72"/>
      <c r="ALJ118" s="72"/>
      <c r="ALK118" s="72"/>
      <c r="ALL118" s="72"/>
      <c r="ALM118" s="72"/>
      <c r="ALN118" s="72"/>
      <c r="ALO118" s="72"/>
      <c r="ALP118" s="72"/>
      <c r="ALQ118" s="72"/>
      <c r="ALR118" s="72"/>
      <c r="ALS118" s="72"/>
      <c r="ALT118" s="72"/>
      <c r="ALU118" s="72"/>
      <c r="ALV118" s="72"/>
      <c r="ALW118" s="72"/>
      <c r="ALX118" s="72"/>
      <c r="ALY118" s="72"/>
      <c r="ALZ118" s="72"/>
      <c r="AMA118" s="72"/>
      <c r="AMB118" s="72"/>
      <c r="AMC118" s="72"/>
      <c r="AMD118" s="72"/>
      <c r="AME118" s="72"/>
      <c r="AMF118" s="72"/>
      <c r="AMG118" s="72"/>
      <c r="AMH118" s="72"/>
      <c r="AMI118" s="72"/>
      <c r="AMJ118" s="72"/>
    </row>
    <row r="119" customFormat="false" ht="15" hidden="false" customHeight="false" outlineLevel="0" collapsed="false">
      <c r="A119" s="69"/>
      <c r="B119" s="69"/>
      <c r="C119" s="49" t="n">
        <f aca="false">IF(F119=F118,C118,IF(F119=(F118+10),C118,(C118+10)))</f>
        <v>330</v>
      </c>
      <c r="D119" s="70" t="s">
        <v>212</v>
      </c>
      <c r="E119" s="51" t="n">
        <f aca="false">IF(C118=C119,IF(AND(L119&lt;&gt;"M",L119&lt;&gt;"m-up"),E118+10,E118),10)</f>
        <v>10</v>
      </c>
      <c r="F119" s="71" t="n">
        <f aca="false">R119+(Q119*60)+(P119*3600)</f>
        <v>43975</v>
      </c>
      <c r="G119" s="71" t="str">
        <f aca="false">CONCATENATE(M119,N119,O119)</f>
        <v>201746</v>
      </c>
      <c r="H119" s="71" t="n">
        <v>7</v>
      </c>
      <c r="I119" s="71"/>
      <c r="J119" s="71"/>
      <c r="K119" s="71"/>
      <c r="L119" s="71" t="s">
        <v>0</v>
      </c>
      <c r="M119" s="71" t="n">
        <v>2017</v>
      </c>
      <c r="N119" s="71" t="n">
        <v>4</v>
      </c>
      <c r="O119" s="71" t="n">
        <v>6</v>
      </c>
      <c r="P119" s="71" t="n">
        <v>12</v>
      </c>
      <c r="Q119" s="71" t="n">
        <v>12</v>
      </c>
      <c r="R119" s="71" t="n">
        <v>55</v>
      </c>
      <c r="S119" s="71" t="n">
        <v>924</v>
      </c>
      <c r="T119" s="71" t="n">
        <v>1</v>
      </c>
      <c r="U119" s="71" t="s">
        <v>1</v>
      </c>
      <c r="V119" s="71" t="s">
        <v>2</v>
      </c>
      <c r="W119" s="71"/>
      <c r="X119" s="72"/>
      <c r="WK119" s="72"/>
      <c r="WL119" s="72"/>
      <c r="WM119" s="72"/>
      <c r="WN119" s="72"/>
      <c r="WO119" s="72"/>
      <c r="WP119" s="72"/>
      <c r="WQ119" s="72"/>
      <c r="WR119" s="72"/>
      <c r="WS119" s="72"/>
      <c r="WT119" s="72"/>
      <c r="WU119" s="72"/>
      <c r="WV119" s="72"/>
      <c r="WW119" s="72"/>
      <c r="WX119" s="72"/>
      <c r="WY119" s="72"/>
      <c r="WZ119" s="72"/>
      <c r="XA119" s="72"/>
      <c r="XB119" s="72"/>
      <c r="XC119" s="72"/>
      <c r="XD119" s="72"/>
      <c r="XE119" s="72"/>
      <c r="XF119" s="72"/>
      <c r="XG119" s="72"/>
      <c r="XH119" s="72"/>
      <c r="XI119" s="72"/>
      <c r="XJ119" s="72"/>
      <c r="XK119" s="72"/>
      <c r="XL119" s="72"/>
      <c r="XM119" s="72"/>
      <c r="XN119" s="72"/>
      <c r="XO119" s="72"/>
      <c r="XP119" s="72"/>
      <c r="XQ119" s="72"/>
      <c r="XR119" s="72"/>
      <c r="XS119" s="72"/>
      <c r="XT119" s="72"/>
      <c r="XU119" s="72"/>
      <c r="XV119" s="72"/>
      <c r="XW119" s="72"/>
      <c r="XX119" s="72"/>
      <c r="XY119" s="72"/>
      <c r="XZ119" s="72"/>
      <c r="YA119" s="72"/>
      <c r="YB119" s="72"/>
      <c r="YC119" s="72"/>
      <c r="YD119" s="72"/>
      <c r="YE119" s="72"/>
      <c r="YF119" s="72"/>
      <c r="YG119" s="72"/>
      <c r="YH119" s="72"/>
      <c r="YI119" s="72"/>
      <c r="YJ119" s="72"/>
      <c r="YK119" s="72"/>
      <c r="YL119" s="72"/>
      <c r="YM119" s="72"/>
      <c r="YN119" s="72"/>
      <c r="YO119" s="72"/>
      <c r="YP119" s="72"/>
      <c r="YQ119" s="72"/>
      <c r="YR119" s="72"/>
      <c r="YS119" s="72"/>
      <c r="YT119" s="72"/>
      <c r="YU119" s="72"/>
      <c r="YV119" s="72"/>
      <c r="YW119" s="72"/>
      <c r="YX119" s="72"/>
      <c r="YY119" s="72"/>
      <c r="YZ119" s="72"/>
      <c r="ZA119" s="72"/>
      <c r="ZB119" s="72"/>
      <c r="ZC119" s="72"/>
      <c r="ZD119" s="72"/>
      <c r="ZE119" s="72"/>
      <c r="ZF119" s="72"/>
      <c r="ZG119" s="72"/>
      <c r="ZH119" s="72"/>
      <c r="ZI119" s="72"/>
      <c r="ZJ119" s="72"/>
      <c r="ZK119" s="72"/>
      <c r="ZL119" s="72"/>
      <c r="ZM119" s="72"/>
      <c r="ZN119" s="72"/>
      <c r="ZO119" s="72"/>
      <c r="ZP119" s="72"/>
      <c r="ZQ119" s="72"/>
      <c r="ZR119" s="72"/>
      <c r="ZS119" s="72"/>
      <c r="ZT119" s="72"/>
      <c r="ZU119" s="72"/>
      <c r="ZV119" s="72"/>
      <c r="ZW119" s="72"/>
      <c r="ZX119" s="72"/>
      <c r="ZY119" s="72"/>
      <c r="ZZ119" s="72"/>
      <c r="AAA119" s="72"/>
      <c r="AAB119" s="72"/>
      <c r="AAC119" s="72"/>
      <c r="AAD119" s="72"/>
      <c r="AAE119" s="72"/>
      <c r="AAF119" s="72"/>
      <c r="AAG119" s="72"/>
      <c r="AAH119" s="72"/>
      <c r="AAI119" s="72"/>
      <c r="AAJ119" s="72"/>
      <c r="AAK119" s="72"/>
      <c r="AAL119" s="72"/>
      <c r="AAM119" s="72"/>
      <c r="AAN119" s="72"/>
      <c r="AAO119" s="72"/>
      <c r="AAP119" s="72"/>
      <c r="AAQ119" s="72"/>
      <c r="AAR119" s="72"/>
      <c r="AAS119" s="72"/>
      <c r="AAT119" s="72"/>
      <c r="AAU119" s="72"/>
      <c r="AAV119" s="72"/>
      <c r="AAW119" s="72"/>
      <c r="AAX119" s="72"/>
      <c r="AAY119" s="72"/>
      <c r="AAZ119" s="72"/>
      <c r="ABA119" s="72"/>
      <c r="ABB119" s="72"/>
      <c r="ABC119" s="72"/>
      <c r="ABD119" s="72"/>
      <c r="ABE119" s="72"/>
      <c r="ABF119" s="72"/>
      <c r="ABG119" s="72"/>
      <c r="ABH119" s="72"/>
      <c r="ABI119" s="72"/>
      <c r="ABJ119" s="72"/>
      <c r="ABK119" s="72"/>
      <c r="ABL119" s="72"/>
      <c r="ABM119" s="72"/>
      <c r="ABN119" s="72"/>
      <c r="ABO119" s="72"/>
      <c r="ABP119" s="72"/>
      <c r="ABQ119" s="72"/>
      <c r="ABR119" s="72"/>
      <c r="ABS119" s="72"/>
      <c r="ABT119" s="72"/>
      <c r="ABU119" s="72"/>
      <c r="ABV119" s="72"/>
      <c r="ABW119" s="72"/>
      <c r="ABX119" s="72"/>
      <c r="ABY119" s="72"/>
      <c r="ABZ119" s="72"/>
      <c r="ACA119" s="72"/>
      <c r="ACB119" s="72"/>
      <c r="ACC119" s="72"/>
      <c r="ACD119" s="72"/>
      <c r="ACE119" s="72"/>
      <c r="ACF119" s="72"/>
      <c r="ACG119" s="72"/>
      <c r="ACH119" s="72"/>
      <c r="ACI119" s="72"/>
      <c r="ACJ119" s="72"/>
      <c r="ACK119" s="72"/>
      <c r="ACL119" s="72"/>
      <c r="ACM119" s="72"/>
      <c r="ACN119" s="72"/>
      <c r="ACO119" s="72"/>
      <c r="ACP119" s="72"/>
      <c r="ACQ119" s="72"/>
      <c r="ACR119" s="72"/>
      <c r="ACS119" s="72"/>
      <c r="ACT119" s="72"/>
      <c r="ACU119" s="72"/>
      <c r="ACV119" s="72"/>
      <c r="ACW119" s="72"/>
      <c r="ACX119" s="72"/>
      <c r="ACY119" s="72"/>
      <c r="ACZ119" s="72"/>
      <c r="ADA119" s="72"/>
      <c r="ADB119" s="72"/>
      <c r="ADC119" s="72"/>
      <c r="ADD119" s="72"/>
      <c r="ADE119" s="72"/>
      <c r="ADF119" s="72"/>
      <c r="ADG119" s="72"/>
      <c r="ADH119" s="72"/>
      <c r="ADI119" s="72"/>
      <c r="ADJ119" s="72"/>
      <c r="ADK119" s="72"/>
      <c r="ADL119" s="72"/>
      <c r="ADM119" s="72"/>
      <c r="ADN119" s="72"/>
      <c r="ADO119" s="72"/>
      <c r="ADP119" s="72"/>
      <c r="ADQ119" s="72"/>
      <c r="ADR119" s="72"/>
      <c r="ADS119" s="72"/>
      <c r="ADT119" s="72"/>
      <c r="ADU119" s="72"/>
      <c r="ADV119" s="72"/>
      <c r="ADW119" s="72"/>
      <c r="ADX119" s="72"/>
      <c r="ADY119" s="72"/>
      <c r="ADZ119" s="72"/>
      <c r="AEA119" s="72"/>
      <c r="AEB119" s="72"/>
      <c r="AEC119" s="72"/>
      <c r="AED119" s="72"/>
      <c r="AEE119" s="72"/>
      <c r="AEF119" s="72"/>
      <c r="AEG119" s="72"/>
      <c r="AEH119" s="72"/>
      <c r="AEI119" s="72"/>
      <c r="AEJ119" s="72"/>
      <c r="AEK119" s="72"/>
      <c r="AEL119" s="72"/>
      <c r="AEM119" s="72"/>
      <c r="AEN119" s="72"/>
      <c r="AEO119" s="72"/>
      <c r="AEP119" s="72"/>
      <c r="AEQ119" s="72"/>
      <c r="AER119" s="72"/>
      <c r="AES119" s="72"/>
      <c r="AET119" s="72"/>
      <c r="AEU119" s="72"/>
      <c r="AEV119" s="72"/>
      <c r="AEW119" s="72"/>
      <c r="AEX119" s="72"/>
      <c r="AEY119" s="72"/>
      <c r="AEZ119" s="72"/>
      <c r="AFA119" s="72"/>
      <c r="AFB119" s="72"/>
      <c r="AFC119" s="72"/>
      <c r="AFD119" s="72"/>
      <c r="AFE119" s="72"/>
      <c r="AFF119" s="72"/>
      <c r="AFG119" s="72"/>
      <c r="AFH119" s="72"/>
      <c r="AFI119" s="72"/>
      <c r="AFJ119" s="72"/>
      <c r="AFK119" s="72"/>
      <c r="AFL119" s="72"/>
      <c r="AFM119" s="72"/>
      <c r="AFN119" s="72"/>
      <c r="AFO119" s="72"/>
      <c r="AFP119" s="72"/>
      <c r="AFQ119" s="72"/>
      <c r="AFR119" s="72"/>
      <c r="AFS119" s="72"/>
      <c r="AFT119" s="72"/>
      <c r="AFU119" s="72"/>
      <c r="AFV119" s="72"/>
      <c r="AFW119" s="72"/>
      <c r="AFX119" s="72"/>
      <c r="AFY119" s="72"/>
      <c r="AFZ119" s="72"/>
      <c r="AGA119" s="72"/>
      <c r="AGB119" s="72"/>
      <c r="AGC119" s="72"/>
      <c r="AGD119" s="72"/>
      <c r="AGE119" s="72"/>
      <c r="AGF119" s="72"/>
      <c r="AGG119" s="72"/>
      <c r="AGH119" s="72"/>
      <c r="AGI119" s="72"/>
      <c r="AGJ119" s="72"/>
      <c r="AGK119" s="72"/>
      <c r="AGL119" s="72"/>
      <c r="AGM119" s="72"/>
      <c r="AGN119" s="72"/>
      <c r="AGO119" s="72"/>
      <c r="AGP119" s="72"/>
      <c r="AGQ119" s="72"/>
      <c r="AGR119" s="72"/>
      <c r="AGS119" s="72"/>
      <c r="AGT119" s="72"/>
      <c r="AGU119" s="72"/>
      <c r="AGV119" s="72"/>
      <c r="AGW119" s="72"/>
      <c r="AGX119" s="72"/>
      <c r="AGY119" s="72"/>
      <c r="AGZ119" s="72"/>
      <c r="AHA119" s="72"/>
      <c r="AHB119" s="72"/>
      <c r="AHC119" s="72"/>
      <c r="AHD119" s="72"/>
      <c r="AHE119" s="72"/>
      <c r="AHF119" s="72"/>
      <c r="AHG119" s="72"/>
      <c r="AHH119" s="72"/>
      <c r="AHI119" s="72"/>
      <c r="AHJ119" s="72"/>
      <c r="AHK119" s="72"/>
      <c r="AHL119" s="72"/>
      <c r="AHM119" s="72"/>
      <c r="AHN119" s="72"/>
      <c r="AHO119" s="72"/>
      <c r="AHP119" s="72"/>
      <c r="AHQ119" s="72"/>
      <c r="AHR119" s="72"/>
      <c r="AHS119" s="72"/>
      <c r="AHT119" s="72"/>
      <c r="AHU119" s="72"/>
      <c r="AHV119" s="72"/>
      <c r="AHW119" s="72"/>
      <c r="AHX119" s="72"/>
      <c r="AHY119" s="72"/>
      <c r="AHZ119" s="72"/>
      <c r="AIA119" s="72"/>
      <c r="AIB119" s="72"/>
      <c r="AIC119" s="72"/>
      <c r="AID119" s="72"/>
      <c r="AIE119" s="72"/>
      <c r="AIF119" s="72"/>
      <c r="AIG119" s="72"/>
      <c r="AIH119" s="72"/>
      <c r="AII119" s="72"/>
      <c r="AIJ119" s="72"/>
      <c r="AIK119" s="72"/>
      <c r="AIL119" s="72"/>
      <c r="AIM119" s="72"/>
      <c r="AIN119" s="72"/>
      <c r="AIO119" s="72"/>
      <c r="AIP119" s="72"/>
      <c r="AIQ119" s="72"/>
      <c r="AIR119" s="72"/>
      <c r="AIS119" s="72"/>
      <c r="AIT119" s="72"/>
      <c r="AIU119" s="72"/>
      <c r="AIV119" s="72"/>
      <c r="AIW119" s="72"/>
      <c r="AIX119" s="72"/>
      <c r="AIY119" s="72"/>
      <c r="AIZ119" s="72"/>
      <c r="AJA119" s="72"/>
      <c r="AJB119" s="72"/>
      <c r="AJC119" s="72"/>
      <c r="AJD119" s="72"/>
      <c r="AJE119" s="72"/>
      <c r="AJF119" s="72"/>
      <c r="AJG119" s="72"/>
      <c r="AJH119" s="72"/>
      <c r="AJI119" s="72"/>
      <c r="AJJ119" s="72"/>
      <c r="AJK119" s="72"/>
      <c r="AJL119" s="72"/>
      <c r="AJM119" s="72"/>
      <c r="AJN119" s="72"/>
      <c r="AJO119" s="72"/>
      <c r="AJP119" s="72"/>
      <c r="AJQ119" s="72"/>
      <c r="AJR119" s="72"/>
      <c r="AJS119" s="72"/>
      <c r="AJT119" s="72"/>
      <c r="AJU119" s="72"/>
      <c r="AJV119" s="72"/>
      <c r="AJW119" s="72"/>
      <c r="AJX119" s="72"/>
      <c r="AJY119" s="72"/>
      <c r="AJZ119" s="72"/>
      <c r="AKA119" s="72"/>
      <c r="AKB119" s="72"/>
      <c r="AKC119" s="72"/>
      <c r="AKD119" s="72"/>
      <c r="AKE119" s="72"/>
      <c r="AKF119" s="72"/>
      <c r="AKG119" s="72"/>
      <c r="AKH119" s="72"/>
      <c r="AKI119" s="72"/>
      <c r="AKJ119" s="72"/>
      <c r="AKK119" s="72"/>
      <c r="AKL119" s="72"/>
      <c r="AKM119" s="72"/>
      <c r="AKN119" s="72"/>
      <c r="AKO119" s="72"/>
      <c r="AKP119" s="72"/>
      <c r="AKQ119" s="72"/>
      <c r="AKR119" s="72"/>
      <c r="AKS119" s="72"/>
      <c r="AKT119" s="72"/>
      <c r="AKU119" s="72"/>
      <c r="AKV119" s="72"/>
      <c r="AKW119" s="72"/>
      <c r="AKX119" s="72"/>
      <c r="AKY119" s="72"/>
      <c r="AKZ119" s="72"/>
      <c r="ALA119" s="72"/>
      <c r="ALB119" s="72"/>
      <c r="ALC119" s="72"/>
      <c r="ALD119" s="72"/>
      <c r="ALE119" s="72"/>
      <c r="ALF119" s="72"/>
      <c r="ALG119" s="72"/>
      <c r="ALH119" s="72"/>
      <c r="ALI119" s="72"/>
      <c r="ALJ119" s="72"/>
      <c r="ALK119" s="72"/>
      <c r="ALL119" s="72"/>
      <c r="ALM119" s="72"/>
      <c r="ALN119" s="72"/>
      <c r="ALO119" s="72"/>
      <c r="ALP119" s="72"/>
      <c r="ALQ119" s="72"/>
      <c r="ALR119" s="72"/>
      <c r="ALS119" s="72"/>
      <c r="ALT119" s="72"/>
      <c r="ALU119" s="72"/>
      <c r="ALV119" s="72"/>
      <c r="ALW119" s="72"/>
      <c r="ALX119" s="72"/>
      <c r="ALY119" s="72"/>
      <c r="ALZ119" s="72"/>
      <c r="AMA119" s="72"/>
      <c r="AMB119" s="72"/>
      <c r="AMC119" s="72"/>
      <c r="AMD119" s="72"/>
      <c r="AME119" s="72"/>
      <c r="AMF119" s="72"/>
      <c r="AMG119" s="72"/>
      <c r="AMH119" s="72"/>
      <c r="AMI119" s="72"/>
      <c r="AMJ119" s="72"/>
    </row>
    <row r="120" customFormat="false" ht="15" hidden="false" customHeight="false" outlineLevel="0" collapsed="false">
      <c r="C120" s="49" t="n">
        <f aca="false">IF(F120=F119,C119,IF(F120=(F119+10),C119,(C119+10)))</f>
        <v>330</v>
      </c>
      <c r="D120" s="38" t="s">
        <v>212</v>
      </c>
      <c r="E120" s="51" t="n">
        <f aca="false">IF(C119=C120,IF(AND(L120&lt;&gt;"M",L120&lt;&gt;"m-up"),E119+10,E119),10)</f>
        <v>20</v>
      </c>
      <c r="F120" s="39" t="n">
        <f aca="false">R120+(Q120*60)+(P120*3600)</f>
        <v>43975</v>
      </c>
      <c r="G120" s="39" t="str">
        <f aca="false">CONCATENATE(M120,N120,O120)</f>
        <v>201746</v>
      </c>
      <c r="H120" s="39" t="n">
        <v>66</v>
      </c>
      <c r="L120" s="39" t="s">
        <v>0</v>
      </c>
      <c r="M120" s="39" t="n">
        <v>2017</v>
      </c>
      <c r="N120" s="39" t="n">
        <v>4</v>
      </c>
      <c r="O120" s="39" t="n">
        <v>6</v>
      </c>
      <c r="P120" s="39" t="n">
        <v>12</v>
      </c>
      <c r="Q120" s="39" t="n">
        <v>12</v>
      </c>
      <c r="R120" s="39" t="n">
        <v>55</v>
      </c>
      <c r="S120" s="39" t="n">
        <v>958</v>
      </c>
      <c r="T120" s="39" t="n">
        <v>1</v>
      </c>
      <c r="U120" s="39" t="s">
        <v>1</v>
      </c>
      <c r="V120" s="39" t="s">
        <v>2</v>
      </c>
    </row>
    <row r="121" customFormat="false" ht="15" hidden="false" customHeight="false" outlineLevel="0" collapsed="false">
      <c r="A121" s="73"/>
      <c r="B121" s="73"/>
      <c r="C121" s="49" t="n">
        <f aca="false">IF(F121=F120,C120,IF(F121=(F120+10),C120,(C120+10)))</f>
        <v>340</v>
      </c>
      <c r="D121" s="74" t="s">
        <v>213</v>
      </c>
      <c r="E121" s="51" t="n">
        <f aca="false">IF(C120=C121,IF(AND(L121&lt;&gt;"M",L121&lt;&gt;"m-up"),E120+10,E120),10)</f>
        <v>10</v>
      </c>
      <c r="F121" s="75" t="n">
        <f aca="false">R121+(Q121*60)+(P121*3600)</f>
        <v>44064</v>
      </c>
      <c r="G121" s="75" t="str">
        <f aca="false">CONCATENATE(M121,N121,O121)</f>
        <v>201746</v>
      </c>
      <c r="H121" s="76" t="n">
        <v>14</v>
      </c>
      <c r="I121" s="75"/>
      <c r="J121" s="75"/>
      <c r="K121" s="75"/>
      <c r="L121" s="75" t="s">
        <v>0</v>
      </c>
      <c r="M121" s="75" t="n">
        <v>2017</v>
      </c>
      <c r="N121" s="75" t="n">
        <v>4</v>
      </c>
      <c r="O121" s="75" t="n">
        <v>6</v>
      </c>
      <c r="P121" s="75" t="n">
        <v>12</v>
      </c>
      <c r="Q121" s="75" t="n">
        <v>14</v>
      </c>
      <c r="R121" s="75" t="n">
        <v>24</v>
      </c>
      <c r="S121" s="75" t="n">
        <v>751</v>
      </c>
      <c r="T121" s="77" t="n">
        <v>1</v>
      </c>
      <c r="U121" s="75" t="s">
        <v>1</v>
      </c>
      <c r="V121" s="75" t="s">
        <v>2</v>
      </c>
      <c r="W121" s="76"/>
      <c r="X121" s="78" t="s">
        <v>214</v>
      </c>
      <c r="WK121" s="60"/>
      <c r="WL121" s="60"/>
      <c r="WM121" s="60"/>
      <c r="WN121" s="60"/>
      <c r="WO121" s="60"/>
      <c r="WP121" s="60"/>
      <c r="WQ121" s="60"/>
      <c r="WR121" s="60"/>
      <c r="WS121" s="60"/>
      <c r="WT121" s="60"/>
      <c r="WU121" s="60"/>
      <c r="WV121" s="60"/>
      <c r="WW121" s="60"/>
      <c r="WX121" s="60"/>
      <c r="WY121" s="60"/>
      <c r="WZ121" s="60"/>
      <c r="XA121" s="60"/>
      <c r="XB121" s="60"/>
      <c r="XC121" s="60"/>
      <c r="XD121" s="60"/>
      <c r="XE121" s="60"/>
      <c r="XF121" s="60"/>
      <c r="XG121" s="60"/>
      <c r="XH121" s="60"/>
      <c r="XI121" s="60"/>
      <c r="XJ121" s="60"/>
      <c r="XK121" s="60"/>
      <c r="XL121" s="60"/>
      <c r="XM121" s="60"/>
      <c r="XN121" s="60"/>
      <c r="XO121" s="60"/>
      <c r="XP121" s="60"/>
      <c r="XQ121" s="60"/>
      <c r="XR121" s="60"/>
      <c r="XS121" s="60"/>
      <c r="XT121" s="60"/>
      <c r="XU121" s="60"/>
      <c r="XV121" s="60"/>
      <c r="XW121" s="60"/>
      <c r="XX121" s="60"/>
      <c r="XY121" s="60"/>
      <c r="XZ121" s="60"/>
      <c r="YA121" s="60"/>
      <c r="YB121" s="60"/>
      <c r="YC121" s="60"/>
      <c r="YD121" s="60"/>
      <c r="YE121" s="60"/>
      <c r="YF121" s="60"/>
      <c r="YG121" s="60"/>
      <c r="YH121" s="60"/>
      <c r="YI121" s="60"/>
      <c r="YJ121" s="60"/>
      <c r="YK121" s="60"/>
      <c r="YL121" s="60"/>
      <c r="YM121" s="60"/>
      <c r="YN121" s="60"/>
      <c r="YO121" s="60"/>
      <c r="YP121" s="60"/>
      <c r="YQ121" s="60"/>
      <c r="YR121" s="60"/>
      <c r="YS121" s="60"/>
      <c r="YT121" s="60"/>
      <c r="YU121" s="60"/>
      <c r="YV121" s="60"/>
      <c r="YW121" s="60"/>
      <c r="YX121" s="60"/>
      <c r="YY121" s="60"/>
      <c r="YZ121" s="60"/>
      <c r="ZA121" s="60"/>
      <c r="ZB121" s="60"/>
      <c r="ZC121" s="60"/>
      <c r="ZD121" s="60"/>
      <c r="ZE121" s="60"/>
      <c r="ZF121" s="60"/>
      <c r="ZG121" s="60"/>
      <c r="ZH121" s="60"/>
      <c r="ZI121" s="60"/>
      <c r="ZJ121" s="60"/>
      <c r="ZK121" s="60"/>
      <c r="ZL121" s="60"/>
      <c r="ZM121" s="60"/>
      <c r="ZN121" s="60"/>
      <c r="ZO121" s="60"/>
      <c r="ZP121" s="60"/>
      <c r="ZQ121" s="60"/>
      <c r="ZR121" s="60"/>
      <c r="ZS121" s="60"/>
      <c r="ZT121" s="60"/>
      <c r="ZU121" s="60"/>
      <c r="ZV121" s="60"/>
      <c r="ZW121" s="60"/>
      <c r="ZX121" s="60"/>
      <c r="ZY121" s="60"/>
      <c r="ZZ121" s="60"/>
      <c r="AAA121" s="60"/>
      <c r="AAB121" s="60"/>
      <c r="AAC121" s="60"/>
      <c r="AAD121" s="60"/>
      <c r="AAE121" s="60"/>
      <c r="AAF121" s="60"/>
      <c r="AAG121" s="60"/>
      <c r="AAH121" s="60"/>
      <c r="AAI121" s="60"/>
      <c r="AAJ121" s="60"/>
      <c r="AAK121" s="60"/>
      <c r="AAL121" s="60"/>
      <c r="AAM121" s="60"/>
      <c r="AAN121" s="60"/>
      <c r="AAO121" s="60"/>
      <c r="AAP121" s="60"/>
      <c r="AAQ121" s="60"/>
      <c r="AAR121" s="60"/>
      <c r="AAS121" s="60"/>
      <c r="AAT121" s="60"/>
      <c r="AAU121" s="60"/>
      <c r="AAV121" s="60"/>
      <c r="AAW121" s="60"/>
      <c r="AAX121" s="60"/>
      <c r="AAY121" s="60"/>
      <c r="AAZ121" s="60"/>
      <c r="ABA121" s="60"/>
      <c r="ABB121" s="60"/>
      <c r="ABC121" s="60"/>
      <c r="ABD121" s="60"/>
      <c r="ABE121" s="60"/>
      <c r="ABF121" s="60"/>
      <c r="ABG121" s="60"/>
      <c r="ABH121" s="60"/>
      <c r="ABI121" s="60"/>
      <c r="ABJ121" s="60"/>
      <c r="ABK121" s="60"/>
      <c r="ABL121" s="60"/>
      <c r="ABM121" s="60"/>
      <c r="ABN121" s="60"/>
      <c r="ABO121" s="60"/>
      <c r="ABP121" s="60"/>
      <c r="ABQ121" s="60"/>
      <c r="ABR121" s="60"/>
      <c r="ABS121" s="60"/>
      <c r="ABT121" s="60"/>
      <c r="ABU121" s="60"/>
      <c r="ABV121" s="60"/>
      <c r="ABW121" s="60"/>
      <c r="ABX121" s="60"/>
      <c r="ABY121" s="60"/>
      <c r="ABZ121" s="60"/>
      <c r="ACA121" s="60"/>
      <c r="ACB121" s="60"/>
      <c r="ACC121" s="60"/>
      <c r="ACD121" s="60"/>
      <c r="ACE121" s="60"/>
      <c r="ACF121" s="60"/>
      <c r="ACG121" s="60"/>
      <c r="ACH121" s="60"/>
      <c r="ACI121" s="60"/>
      <c r="ACJ121" s="60"/>
      <c r="ACK121" s="60"/>
      <c r="ACL121" s="60"/>
      <c r="ACM121" s="60"/>
      <c r="ACN121" s="60"/>
      <c r="ACO121" s="60"/>
      <c r="ACP121" s="60"/>
      <c r="ACQ121" s="60"/>
      <c r="ACR121" s="60"/>
      <c r="ACS121" s="60"/>
      <c r="ACT121" s="60"/>
      <c r="ACU121" s="60"/>
      <c r="ACV121" s="60"/>
      <c r="ACW121" s="60"/>
      <c r="ACX121" s="60"/>
      <c r="ACY121" s="60"/>
      <c r="ACZ121" s="60"/>
      <c r="ADA121" s="60"/>
      <c r="ADB121" s="60"/>
      <c r="ADC121" s="60"/>
      <c r="ADD121" s="60"/>
      <c r="ADE121" s="60"/>
      <c r="ADF121" s="60"/>
      <c r="ADG121" s="60"/>
      <c r="ADH121" s="60"/>
      <c r="ADI121" s="60"/>
      <c r="ADJ121" s="60"/>
      <c r="ADK121" s="60"/>
      <c r="ADL121" s="60"/>
      <c r="ADM121" s="60"/>
      <c r="ADN121" s="60"/>
      <c r="ADO121" s="60"/>
      <c r="ADP121" s="60"/>
      <c r="ADQ121" s="60"/>
      <c r="ADR121" s="60"/>
      <c r="ADS121" s="60"/>
      <c r="ADT121" s="60"/>
      <c r="ADU121" s="60"/>
      <c r="ADV121" s="60"/>
      <c r="ADW121" s="60"/>
      <c r="ADX121" s="60"/>
      <c r="ADY121" s="60"/>
      <c r="ADZ121" s="60"/>
      <c r="AEA121" s="60"/>
      <c r="AEB121" s="60"/>
      <c r="AEC121" s="60"/>
      <c r="AED121" s="60"/>
      <c r="AEE121" s="60"/>
      <c r="AEF121" s="60"/>
      <c r="AEG121" s="60"/>
      <c r="AEH121" s="60"/>
      <c r="AEI121" s="60"/>
      <c r="AEJ121" s="60"/>
      <c r="AEK121" s="60"/>
      <c r="AEL121" s="60"/>
      <c r="AEM121" s="60"/>
      <c r="AEN121" s="60"/>
      <c r="AEO121" s="60"/>
      <c r="AEP121" s="60"/>
      <c r="AEQ121" s="60"/>
      <c r="AER121" s="60"/>
      <c r="AES121" s="60"/>
      <c r="AET121" s="60"/>
      <c r="AEU121" s="60"/>
      <c r="AEV121" s="60"/>
      <c r="AEW121" s="60"/>
      <c r="AEX121" s="60"/>
      <c r="AEY121" s="60"/>
      <c r="AEZ121" s="60"/>
      <c r="AFA121" s="60"/>
      <c r="AFB121" s="60"/>
      <c r="AFC121" s="60"/>
      <c r="AFD121" s="60"/>
      <c r="AFE121" s="60"/>
      <c r="AFF121" s="60"/>
      <c r="AFG121" s="60"/>
      <c r="AFH121" s="60"/>
      <c r="AFI121" s="60"/>
      <c r="AFJ121" s="60"/>
      <c r="AFK121" s="60"/>
      <c r="AFL121" s="60"/>
      <c r="AFM121" s="60"/>
      <c r="AFN121" s="60"/>
      <c r="AFO121" s="60"/>
      <c r="AFP121" s="60"/>
      <c r="AFQ121" s="60"/>
      <c r="AFR121" s="60"/>
      <c r="AFS121" s="60"/>
      <c r="AFT121" s="60"/>
      <c r="AFU121" s="60"/>
      <c r="AFV121" s="60"/>
      <c r="AFW121" s="60"/>
      <c r="AFX121" s="60"/>
      <c r="AFY121" s="60"/>
      <c r="AFZ121" s="60"/>
      <c r="AGA121" s="60"/>
      <c r="AGB121" s="60"/>
      <c r="AGC121" s="60"/>
      <c r="AGD121" s="60"/>
      <c r="AGE121" s="60"/>
      <c r="AGF121" s="60"/>
      <c r="AGG121" s="60"/>
      <c r="AGH121" s="60"/>
      <c r="AGI121" s="60"/>
      <c r="AGJ121" s="60"/>
      <c r="AGK121" s="60"/>
      <c r="AGL121" s="60"/>
      <c r="AGM121" s="60"/>
      <c r="AGN121" s="60"/>
      <c r="AGO121" s="60"/>
      <c r="AGP121" s="60"/>
      <c r="AGQ121" s="60"/>
      <c r="AGR121" s="60"/>
      <c r="AGS121" s="60"/>
      <c r="AGT121" s="60"/>
      <c r="AGU121" s="60"/>
      <c r="AGV121" s="60"/>
      <c r="AGW121" s="60"/>
      <c r="AGX121" s="60"/>
      <c r="AGY121" s="60"/>
      <c r="AGZ121" s="60"/>
      <c r="AHA121" s="60"/>
      <c r="AHB121" s="60"/>
      <c r="AHC121" s="60"/>
      <c r="AHD121" s="60"/>
      <c r="AHE121" s="60"/>
      <c r="AHF121" s="60"/>
      <c r="AHG121" s="60"/>
      <c r="AHH121" s="60"/>
      <c r="AHI121" s="60"/>
      <c r="AHJ121" s="60"/>
      <c r="AHK121" s="60"/>
      <c r="AHL121" s="60"/>
      <c r="AHM121" s="60"/>
      <c r="AHN121" s="60"/>
      <c r="AHO121" s="60"/>
      <c r="AHP121" s="60"/>
      <c r="AHQ121" s="60"/>
      <c r="AHR121" s="60"/>
      <c r="AHS121" s="60"/>
      <c r="AHT121" s="60"/>
      <c r="AHU121" s="60"/>
      <c r="AHV121" s="60"/>
      <c r="AHW121" s="60"/>
      <c r="AHX121" s="60"/>
      <c r="AHY121" s="60"/>
      <c r="AHZ121" s="60"/>
      <c r="AIA121" s="60"/>
      <c r="AIB121" s="60"/>
      <c r="AIC121" s="60"/>
      <c r="AID121" s="60"/>
      <c r="AIE121" s="60"/>
      <c r="AIF121" s="60"/>
      <c r="AIG121" s="60"/>
      <c r="AIH121" s="60"/>
      <c r="AII121" s="60"/>
      <c r="AIJ121" s="60"/>
      <c r="AIK121" s="60"/>
      <c r="AIL121" s="60"/>
      <c r="AIM121" s="60"/>
      <c r="AIN121" s="60"/>
      <c r="AIO121" s="60"/>
      <c r="AIP121" s="60"/>
      <c r="AIQ121" s="60"/>
      <c r="AIR121" s="60"/>
      <c r="AIS121" s="60"/>
      <c r="AIT121" s="60"/>
      <c r="AIU121" s="60"/>
      <c r="AIV121" s="60"/>
      <c r="AIW121" s="60"/>
      <c r="AIX121" s="60"/>
      <c r="AIY121" s="60"/>
      <c r="AIZ121" s="60"/>
      <c r="AJA121" s="60"/>
      <c r="AJB121" s="60"/>
      <c r="AJC121" s="60"/>
      <c r="AJD121" s="60"/>
      <c r="AJE121" s="60"/>
      <c r="AJF121" s="60"/>
      <c r="AJG121" s="60"/>
      <c r="AJH121" s="60"/>
      <c r="AJI121" s="60"/>
      <c r="AJJ121" s="60"/>
      <c r="AJK121" s="60"/>
      <c r="AJL121" s="60"/>
      <c r="AJM121" s="60"/>
      <c r="AJN121" s="60"/>
      <c r="AJO121" s="60"/>
      <c r="AJP121" s="60"/>
      <c r="AJQ121" s="60"/>
      <c r="AJR121" s="60"/>
      <c r="AJS121" s="60"/>
      <c r="AJT121" s="60"/>
      <c r="AJU121" s="60"/>
      <c r="AJV121" s="60"/>
      <c r="AJW121" s="60"/>
      <c r="AJX121" s="60"/>
      <c r="AJY121" s="60"/>
      <c r="AJZ121" s="60"/>
      <c r="AKA121" s="60"/>
      <c r="AKB121" s="60"/>
      <c r="AKC121" s="60"/>
      <c r="AKD121" s="60"/>
      <c r="AKE121" s="60"/>
      <c r="AKF121" s="60"/>
      <c r="AKG121" s="60"/>
      <c r="AKH121" s="60"/>
      <c r="AKI121" s="60"/>
      <c r="AKJ121" s="60"/>
      <c r="AKK121" s="60"/>
      <c r="AKL121" s="60"/>
      <c r="AKM121" s="60"/>
      <c r="AKN121" s="60"/>
      <c r="AKO121" s="60"/>
      <c r="AKP121" s="60"/>
      <c r="AKQ121" s="60"/>
      <c r="AKR121" s="60"/>
      <c r="AKS121" s="60"/>
      <c r="AKT121" s="60"/>
      <c r="AKU121" s="60"/>
      <c r="AKV121" s="60"/>
      <c r="AKW121" s="60"/>
      <c r="AKX121" s="60"/>
      <c r="AKY121" s="60"/>
      <c r="AKZ121" s="60"/>
      <c r="ALA121" s="60"/>
      <c r="ALB121" s="60"/>
      <c r="ALC121" s="60"/>
      <c r="ALD121" s="60"/>
      <c r="ALE121" s="60"/>
      <c r="ALF121" s="60"/>
      <c r="ALG121" s="60"/>
      <c r="ALH121" s="60"/>
      <c r="ALI121" s="60"/>
      <c r="ALJ121" s="60"/>
      <c r="ALK121" s="60"/>
      <c r="ALL121" s="60"/>
      <c r="ALM121" s="60"/>
      <c r="ALN121" s="60"/>
      <c r="ALO121" s="60"/>
      <c r="ALP121" s="60"/>
      <c r="ALQ121" s="60"/>
      <c r="ALR121" s="60"/>
      <c r="ALS121" s="60"/>
      <c r="ALT121" s="60"/>
      <c r="ALU121" s="60"/>
      <c r="ALV121" s="60"/>
      <c r="ALW121" s="60"/>
      <c r="ALX121" s="60"/>
      <c r="ALY121" s="60"/>
      <c r="ALZ121" s="60"/>
      <c r="AMA121" s="60"/>
      <c r="AMB121" s="60"/>
      <c r="AMC121" s="60"/>
      <c r="AMD121" s="60"/>
      <c r="AME121" s="60"/>
      <c r="AMF121" s="60"/>
      <c r="AMG121" s="60"/>
      <c r="AMH121" s="60"/>
      <c r="AMI121" s="60"/>
      <c r="AMJ121" s="60"/>
    </row>
    <row r="122" customFormat="false" ht="15" hidden="false" customHeight="false" outlineLevel="0" collapsed="false">
      <c r="C122" s="49" t="n">
        <f aca="false">IF(F122=F121,C121,IF(F122=(F121+10),C121,(C121+10)))</f>
        <v>340</v>
      </c>
      <c r="D122" s="38" t="s">
        <v>213</v>
      </c>
      <c r="E122" s="51" t="n">
        <f aca="false">IF(C121=C122,IF(AND(L122&lt;&gt;"M",L122&lt;&gt;"m-up"),E121+10,E121),10)</f>
        <v>20</v>
      </c>
      <c r="F122" s="39" t="n">
        <f aca="false">R122+(Q122*60)+(P122*3600)</f>
        <v>44064</v>
      </c>
      <c r="G122" s="39" t="str">
        <f aca="false">CONCATENATE(M122,N122,O122)</f>
        <v>201746</v>
      </c>
      <c r="H122" s="39" t="n">
        <v>26</v>
      </c>
      <c r="L122" s="79" t="s">
        <v>0</v>
      </c>
      <c r="M122" s="39" t="n">
        <v>2017</v>
      </c>
      <c r="N122" s="39" t="n">
        <v>4</v>
      </c>
      <c r="O122" s="39" t="n">
        <v>6</v>
      </c>
      <c r="P122" s="39" t="n">
        <v>12</v>
      </c>
      <c r="Q122" s="39" t="n">
        <v>14</v>
      </c>
      <c r="R122" s="39" t="n">
        <v>24</v>
      </c>
      <c r="S122" s="39" t="n">
        <v>777</v>
      </c>
      <c r="T122" s="79" t="n">
        <v>1</v>
      </c>
      <c r="U122" s="39" t="s">
        <v>1</v>
      </c>
      <c r="V122" s="39" t="s">
        <v>2</v>
      </c>
      <c r="X122" s="40" t="s">
        <v>15</v>
      </c>
    </row>
    <row r="123" customFormat="false" ht="15" hidden="false" customHeight="false" outlineLevel="0" collapsed="false">
      <c r="C123" s="49" t="n">
        <f aca="false">IF(F123=F122,C122,IF(F123=(F122+10),C122,(C122+10)))</f>
        <v>340</v>
      </c>
      <c r="D123" s="38" t="s">
        <v>213</v>
      </c>
      <c r="E123" s="51" t="n">
        <f aca="false">IF(C122=C123,IF(AND(L123&lt;&gt;"M",L123&lt;&gt;"m-up"),E122+10,E122),10)</f>
        <v>30</v>
      </c>
      <c r="F123" s="39" t="n">
        <f aca="false">R123+(Q123*60)+(P123*3600)</f>
        <v>44064</v>
      </c>
      <c r="G123" s="39" t="str">
        <f aca="false">CONCATENATE(M123,N123,O123)</f>
        <v>201746</v>
      </c>
      <c r="H123" s="39" t="n">
        <v>13</v>
      </c>
      <c r="L123" s="79" t="s">
        <v>0</v>
      </c>
      <c r="M123" s="39" t="n">
        <v>2017</v>
      </c>
      <c r="N123" s="39" t="n">
        <v>4</v>
      </c>
      <c r="O123" s="39" t="n">
        <v>6</v>
      </c>
      <c r="P123" s="39" t="n">
        <v>12</v>
      </c>
      <c r="Q123" s="39" t="n">
        <v>14</v>
      </c>
      <c r="R123" s="39" t="n">
        <v>24</v>
      </c>
      <c r="S123" s="39" t="n">
        <v>840</v>
      </c>
      <c r="T123" s="79" t="n">
        <v>1</v>
      </c>
      <c r="U123" s="39" t="s">
        <v>1</v>
      </c>
      <c r="V123" s="39" t="s">
        <v>2</v>
      </c>
    </row>
    <row r="124" customFormat="false" ht="15" hidden="false" customHeight="false" outlineLevel="0" collapsed="false">
      <c r="C124" s="49" t="n">
        <f aca="false">IF(F124=F123,C123,IF(F124=(F123+10),C123,(C123+10)))</f>
        <v>340</v>
      </c>
      <c r="D124" s="38" t="s">
        <v>213</v>
      </c>
      <c r="E124" s="51" t="n">
        <f aca="false">IF(C123=C124,IF(AND(L124&lt;&gt;"M",L124&lt;&gt;"m-up"),E123+10,E123),10)</f>
        <v>40</v>
      </c>
      <c r="F124" s="39" t="n">
        <f aca="false">R124+(Q124*60)+(P124*3600)</f>
        <v>44064</v>
      </c>
      <c r="G124" s="39" t="str">
        <f aca="false">CONCATENATE(M124,N124,O124)</f>
        <v>201746</v>
      </c>
      <c r="H124" s="39" t="n">
        <v>8</v>
      </c>
      <c r="L124" s="79" t="s">
        <v>0</v>
      </c>
      <c r="M124" s="39" t="n">
        <v>2017</v>
      </c>
      <c r="N124" s="39" t="n">
        <v>4</v>
      </c>
      <c r="O124" s="39" t="n">
        <v>6</v>
      </c>
      <c r="P124" s="39" t="n">
        <v>12</v>
      </c>
      <c r="Q124" s="39" t="n">
        <v>14</v>
      </c>
      <c r="R124" s="39" t="n">
        <v>24</v>
      </c>
      <c r="S124" s="39" t="n">
        <v>878</v>
      </c>
      <c r="T124" s="79" t="n">
        <v>1</v>
      </c>
      <c r="U124" s="39" t="s">
        <v>1</v>
      </c>
      <c r="V124" s="39" t="s">
        <v>2</v>
      </c>
    </row>
    <row r="125" customFormat="false" ht="15" hidden="false" customHeight="false" outlineLevel="0" collapsed="false">
      <c r="C125" s="49" t="n">
        <f aca="false">IF(F125=F124,C124,IF(F125=(F124+10),C124,(C124+10)))</f>
        <v>340</v>
      </c>
      <c r="D125" s="38" t="s">
        <v>213</v>
      </c>
      <c r="E125" s="51" t="n">
        <f aca="false">IF(C124=C125,IF(AND(L125&lt;&gt;"M",L125&lt;&gt;"m-up"),E124+10,E124),10)</f>
        <v>50</v>
      </c>
      <c r="F125" s="39" t="n">
        <f aca="false">R125+(Q125*60)+(P125*3600)</f>
        <v>44064</v>
      </c>
      <c r="G125" s="39" t="str">
        <f aca="false">CONCATENATE(M125,N125,O125)</f>
        <v>201746</v>
      </c>
      <c r="H125" s="39" t="n">
        <v>11</v>
      </c>
      <c r="L125" s="79" t="s">
        <v>0</v>
      </c>
      <c r="M125" s="39" t="n">
        <v>2017</v>
      </c>
      <c r="N125" s="39" t="n">
        <v>4</v>
      </c>
      <c r="O125" s="39" t="n">
        <v>6</v>
      </c>
      <c r="P125" s="39" t="n">
        <v>12</v>
      </c>
      <c r="Q125" s="39" t="n">
        <v>14</v>
      </c>
      <c r="R125" s="39" t="n">
        <v>24</v>
      </c>
      <c r="S125" s="39" t="n">
        <v>925</v>
      </c>
      <c r="T125" s="79" t="n">
        <v>1</v>
      </c>
      <c r="U125" s="39" t="s">
        <v>1</v>
      </c>
      <c r="V125" s="39" t="s">
        <v>2</v>
      </c>
    </row>
    <row r="126" customFormat="false" ht="15" hidden="false" customHeight="false" outlineLevel="0" collapsed="false">
      <c r="C126" s="49" t="n">
        <f aca="false">IF(F126=F125,C125,IF(F126=(F125+10),C125,(C125+10)))</f>
        <v>340</v>
      </c>
      <c r="D126" s="38" t="s">
        <v>213</v>
      </c>
      <c r="E126" s="51" t="n">
        <f aca="false">IF(C125=C126,IF(AND(L126&lt;&gt;"M",L126&lt;&gt;"m-up"),E125+10,E125),10)</f>
        <v>60</v>
      </c>
      <c r="F126" s="39" t="n">
        <f aca="false">R126+(Q126*60)+(P126*3600)</f>
        <v>44064</v>
      </c>
      <c r="G126" s="39" t="str">
        <f aca="false">CONCATENATE(M126,N126,O126)</f>
        <v>201746</v>
      </c>
      <c r="H126" s="39" t="n">
        <v>5</v>
      </c>
      <c r="L126" s="79" t="s">
        <v>0</v>
      </c>
      <c r="M126" s="39" t="n">
        <v>2017</v>
      </c>
      <c r="N126" s="39" t="n">
        <v>4</v>
      </c>
      <c r="O126" s="39" t="n">
        <v>6</v>
      </c>
      <c r="P126" s="39" t="n">
        <v>12</v>
      </c>
      <c r="Q126" s="39" t="n">
        <v>14</v>
      </c>
      <c r="R126" s="39" t="n">
        <v>24</v>
      </c>
      <c r="S126" s="39" t="n">
        <v>941</v>
      </c>
      <c r="T126" s="79" t="n">
        <v>1</v>
      </c>
      <c r="U126" s="39" t="s">
        <v>1</v>
      </c>
      <c r="V126" s="39" t="s">
        <v>2</v>
      </c>
    </row>
    <row r="127" customFormat="false" ht="15" hidden="false" customHeight="false" outlineLevel="0" collapsed="false">
      <c r="C127" s="49" t="n">
        <f aca="false">IF(F127=F126,C126,IF(F127=(F126+10),C126,(C126+10)))</f>
        <v>340</v>
      </c>
      <c r="D127" s="38" t="s">
        <v>213</v>
      </c>
      <c r="E127" s="51" t="n">
        <f aca="false">IF(C126=C127,IF(AND(L127&lt;&gt;"M",L127&lt;&gt;"m-up"),E126+10,E126),10)</f>
        <v>70</v>
      </c>
      <c r="F127" s="39" t="n">
        <f aca="false">R127+(Q127*60)+(P127*3600)</f>
        <v>44064</v>
      </c>
      <c r="G127" s="39" t="str">
        <f aca="false">CONCATENATE(M127,N127,O127)</f>
        <v>201746</v>
      </c>
      <c r="H127" s="39" t="n">
        <v>10</v>
      </c>
      <c r="L127" s="79" t="s">
        <v>0</v>
      </c>
      <c r="M127" s="39" t="n">
        <v>2017</v>
      </c>
      <c r="N127" s="39" t="n">
        <v>4</v>
      </c>
      <c r="O127" s="39" t="n">
        <v>6</v>
      </c>
      <c r="P127" s="39" t="n">
        <v>12</v>
      </c>
      <c r="Q127" s="39" t="n">
        <v>14</v>
      </c>
      <c r="R127" s="39" t="n">
        <v>24</v>
      </c>
      <c r="S127" s="39" t="n">
        <v>967</v>
      </c>
      <c r="T127" s="79" t="n">
        <v>1</v>
      </c>
      <c r="U127" s="39" t="s">
        <v>1</v>
      </c>
      <c r="V127" s="39" t="s">
        <v>2</v>
      </c>
    </row>
    <row r="128" customFormat="false" ht="15" hidden="false" customHeight="false" outlineLevel="0" collapsed="false">
      <c r="A128" s="69"/>
      <c r="B128" s="69"/>
      <c r="C128" s="49" t="n">
        <f aca="false">IF(F128=F127,C127,IF(F128=(F127+10),C127,(C127+10)))</f>
        <v>350</v>
      </c>
      <c r="D128" s="70" t="s">
        <v>215</v>
      </c>
      <c r="E128" s="51" t="n">
        <f aca="false">IF(C127=C128,IF(AND(L128&lt;&gt;"M",L128&lt;&gt;"m-up"),E127+10,E127),10)</f>
        <v>10</v>
      </c>
      <c r="F128" s="71" t="n">
        <f aca="false">R128+(Q128*60)+(P128*3600)</f>
        <v>44079</v>
      </c>
      <c r="G128" s="71" t="str">
        <f aca="false">CONCATENATE(M128,N128,O128)</f>
        <v>201746</v>
      </c>
      <c r="H128" s="71" t="n">
        <f aca="false">697-682</f>
        <v>15</v>
      </c>
      <c r="I128" s="71"/>
      <c r="J128" s="71"/>
      <c r="K128" s="71"/>
      <c r="L128" s="71" t="s">
        <v>0</v>
      </c>
      <c r="M128" s="71" t="n">
        <v>2017</v>
      </c>
      <c r="N128" s="71" t="n">
        <v>4</v>
      </c>
      <c r="O128" s="71" t="n">
        <v>6</v>
      </c>
      <c r="P128" s="71" t="n">
        <v>12</v>
      </c>
      <c r="Q128" s="71" t="n">
        <v>14</v>
      </c>
      <c r="R128" s="71" t="n">
        <v>39</v>
      </c>
      <c r="S128" s="71" t="n">
        <v>682</v>
      </c>
      <c r="T128" s="71" t="n">
        <v>1</v>
      </c>
      <c r="U128" s="71" t="s">
        <v>1</v>
      </c>
      <c r="V128" s="71" t="s">
        <v>2</v>
      </c>
      <c r="W128" s="71"/>
      <c r="X128" s="72"/>
      <c r="WK128" s="72"/>
      <c r="WL128" s="72"/>
      <c r="WM128" s="72"/>
      <c r="WN128" s="72"/>
      <c r="WO128" s="72"/>
      <c r="WP128" s="72"/>
      <c r="WQ128" s="72"/>
      <c r="WR128" s="72"/>
      <c r="WS128" s="72"/>
      <c r="WT128" s="72"/>
      <c r="WU128" s="72"/>
      <c r="WV128" s="72"/>
      <c r="WW128" s="72"/>
      <c r="WX128" s="72"/>
      <c r="WY128" s="72"/>
      <c r="WZ128" s="72"/>
      <c r="XA128" s="72"/>
      <c r="XB128" s="72"/>
      <c r="XC128" s="72"/>
      <c r="XD128" s="72"/>
      <c r="XE128" s="72"/>
      <c r="XF128" s="72"/>
      <c r="XG128" s="72"/>
      <c r="XH128" s="72"/>
      <c r="XI128" s="72"/>
      <c r="XJ128" s="72"/>
      <c r="XK128" s="72"/>
      <c r="XL128" s="72"/>
      <c r="XM128" s="72"/>
      <c r="XN128" s="72"/>
      <c r="XO128" s="72"/>
      <c r="XP128" s="72"/>
      <c r="XQ128" s="72"/>
      <c r="XR128" s="72"/>
      <c r="XS128" s="72"/>
      <c r="XT128" s="72"/>
      <c r="XU128" s="72"/>
      <c r="XV128" s="72"/>
      <c r="XW128" s="72"/>
      <c r="XX128" s="72"/>
      <c r="XY128" s="72"/>
      <c r="XZ128" s="72"/>
      <c r="YA128" s="72"/>
      <c r="YB128" s="72"/>
      <c r="YC128" s="72"/>
      <c r="YD128" s="72"/>
      <c r="YE128" s="72"/>
      <c r="YF128" s="72"/>
      <c r="YG128" s="72"/>
      <c r="YH128" s="72"/>
      <c r="YI128" s="72"/>
      <c r="YJ128" s="72"/>
      <c r="YK128" s="72"/>
      <c r="YL128" s="72"/>
      <c r="YM128" s="72"/>
      <c r="YN128" s="72"/>
      <c r="YO128" s="72"/>
      <c r="YP128" s="72"/>
      <c r="YQ128" s="72"/>
      <c r="YR128" s="72"/>
      <c r="YS128" s="72"/>
      <c r="YT128" s="72"/>
      <c r="YU128" s="72"/>
      <c r="YV128" s="72"/>
      <c r="YW128" s="72"/>
      <c r="YX128" s="72"/>
      <c r="YY128" s="72"/>
      <c r="YZ128" s="72"/>
      <c r="ZA128" s="72"/>
      <c r="ZB128" s="72"/>
      <c r="ZC128" s="72"/>
      <c r="ZD128" s="72"/>
      <c r="ZE128" s="72"/>
      <c r="ZF128" s="72"/>
      <c r="ZG128" s="72"/>
      <c r="ZH128" s="72"/>
      <c r="ZI128" s="72"/>
      <c r="ZJ128" s="72"/>
      <c r="ZK128" s="72"/>
      <c r="ZL128" s="72"/>
      <c r="ZM128" s="72"/>
      <c r="ZN128" s="72"/>
      <c r="ZO128" s="72"/>
      <c r="ZP128" s="72"/>
      <c r="ZQ128" s="72"/>
      <c r="ZR128" s="72"/>
      <c r="ZS128" s="72"/>
      <c r="ZT128" s="72"/>
      <c r="ZU128" s="72"/>
      <c r="ZV128" s="72"/>
      <c r="ZW128" s="72"/>
      <c r="ZX128" s="72"/>
      <c r="ZY128" s="72"/>
      <c r="ZZ128" s="72"/>
      <c r="AAA128" s="72"/>
      <c r="AAB128" s="72"/>
      <c r="AAC128" s="72"/>
      <c r="AAD128" s="72"/>
      <c r="AAE128" s="72"/>
      <c r="AAF128" s="72"/>
      <c r="AAG128" s="72"/>
      <c r="AAH128" s="72"/>
      <c r="AAI128" s="72"/>
      <c r="AAJ128" s="72"/>
      <c r="AAK128" s="72"/>
      <c r="AAL128" s="72"/>
      <c r="AAM128" s="72"/>
      <c r="AAN128" s="72"/>
      <c r="AAO128" s="72"/>
      <c r="AAP128" s="72"/>
      <c r="AAQ128" s="72"/>
      <c r="AAR128" s="72"/>
      <c r="AAS128" s="72"/>
      <c r="AAT128" s="72"/>
      <c r="AAU128" s="72"/>
      <c r="AAV128" s="72"/>
      <c r="AAW128" s="72"/>
      <c r="AAX128" s="72"/>
      <c r="AAY128" s="72"/>
      <c r="AAZ128" s="72"/>
      <c r="ABA128" s="72"/>
      <c r="ABB128" s="72"/>
      <c r="ABC128" s="72"/>
      <c r="ABD128" s="72"/>
      <c r="ABE128" s="72"/>
      <c r="ABF128" s="72"/>
      <c r="ABG128" s="72"/>
      <c r="ABH128" s="72"/>
      <c r="ABI128" s="72"/>
      <c r="ABJ128" s="72"/>
      <c r="ABK128" s="72"/>
      <c r="ABL128" s="72"/>
      <c r="ABM128" s="72"/>
      <c r="ABN128" s="72"/>
      <c r="ABO128" s="72"/>
      <c r="ABP128" s="72"/>
      <c r="ABQ128" s="72"/>
      <c r="ABR128" s="72"/>
      <c r="ABS128" s="72"/>
      <c r="ABT128" s="72"/>
      <c r="ABU128" s="72"/>
      <c r="ABV128" s="72"/>
      <c r="ABW128" s="72"/>
      <c r="ABX128" s="72"/>
      <c r="ABY128" s="72"/>
      <c r="ABZ128" s="72"/>
      <c r="ACA128" s="72"/>
      <c r="ACB128" s="72"/>
      <c r="ACC128" s="72"/>
      <c r="ACD128" s="72"/>
      <c r="ACE128" s="72"/>
      <c r="ACF128" s="72"/>
      <c r="ACG128" s="72"/>
      <c r="ACH128" s="72"/>
      <c r="ACI128" s="72"/>
      <c r="ACJ128" s="72"/>
      <c r="ACK128" s="72"/>
      <c r="ACL128" s="72"/>
      <c r="ACM128" s="72"/>
      <c r="ACN128" s="72"/>
      <c r="ACO128" s="72"/>
      <c r="ACP128" s="72"/>
      <c r="ACQ128" s="72"/>
      <c r="ACR128" s="72"/>
      <c r="ACS128" s="72"/>
      <c r="ACT128" s="72"/>
      <c r="ACU128" s="72"/>
      <c r="ACV128" s="72"/>
      <c r="ACW128" s="72"/>
      <c r="ACX128" s="72"/>
      <c r="ACY128" s="72"/>
      <c r="ACZ128" s="72"/>
      <c r="ADA128" s="72"/>
      <c r="ADB128" s="72"/>
      <c r="ADC128" s="72"/>
      <c r="ADD128" s="72"/>
      <c r="ADE128" s="72"/>
      <c r="ADF128" s="72"/>
      <c r="ADG128" s="72"/>
      <c r="ADH128" s="72"/>
      <c r="ADI128" s="72"/>
      <c r="ADJ128" s="72"/>
      <c r="ADK128" s="72"/>
      <c r="ADL128" s="72"/>
      <c r="ADM128" s="72"/>
      <c r="ADN128" s="72"/>
      <c r="ADO128" s="72"/>
      <c r="ADP128" s="72"/>
      <c r="ADQ128" s="72"/>
      <c r="ADR128" s="72"/>
      <c r="ADS128" s="72"/>
      <c r="ADT128" s="72"/>
      <c r="ADU128" s="72"/>
      <c r="ADV128" s="72"/>
      <c r="ADW128" s="72"/>
      <c r="ADX128" s="72"/>
      <c r="ADY128" s="72"/>
      <c r="ADZ128" s="72"/>
      <c r="AEA128" s="72"/>
      <c r="AEB128" s="72"/>
      <c r="AEC128" s="72"/>
      <c r="AED128" s="72"/>
      <c r="AEE128" s="72"/>
      <c r="AEF128" s="72"/>
      <c r="AEG128" s="72"/>
      <c r="AEH128" s="72"/>
      <c r="AEI128" s="72"/>
      <c r="AEJ128" s="72"/>
      <c r="AEK128" s="72"/>
      <c r="AEL128" s="72"/>
      <c r="AEM128" s="72"/>
      <c r="AEN128" s="72"/>
      <c r="AEO128" s="72"/>
      <c r="AEP128" s="72"/>
      <c r="AEQ128" s="72"/>
      <c r="AER128" s="72"/>
      <c r="AES128" s="72"/>
      <c r="AET128" s="72"/>
      <c r="AEU128" s="72"/>
      <c r="AEV128" s="72"/>
      <c r="AEW128" s="72"/>
      <c r="AEX128" s="72"/>
      <c r="AEY128" s="72"/>
      <c r="AEZ128" s="72"/>
      <c r="AFA128" s="72"/>
      <c r="AFB128" s="72"/>
      <c r="AFC128" s="72"/>
      <c r="AFD128" s="72"/>
      <c r="AFE128" s="72"/>
      <c r="AFF128" s="72"/>
      <c r="AFG128" s="72"/>
      <c r="AFH128" s="72"/>
      <c r="AFI128" s="72"/>
      <c r="AFJ128" s="72"/>
      <c r="AFK128" s="72"/>
      <c r="AFL128" s="72"/>
      <c r="AFM128" s="72"/>
      <c r="AFN128" s="72"/>
      <c r="AFO128" s="72"/>
      <c r="AFP128" s="72"/>
      <c r="AFQ128" s="72"/>
      <c r="AFR128" s="72"/>
      <c r="AFS128" s="72"/>
      <c r="AFT128" s="72"/>
      <c r="AFU128" s="72"/>
      <c r="AFV128" s="72"/>
      <c r="AFW128" s="72"/>
      <c r="AFX128" s="72"/>
      <c r="AFY128" s="72"/>
      <c r="AFZ128" s="72"/>
      <c r="AGA128" s="72"/>
      <c r="AGB128" s="72"/>
      <c r="AGC128" s="72"/>
      <c r="AGD128" s="72"/>
      <c r="AGE128" s="72"/>
      <c r="AGF128" s="72"/>
      <c r="AGG128" s="72"/>
      <c r="AGH128" s="72"/>
      <c r="AGI128" s="72"/>
      <c r="AGJ128" s="72"/>
      <c r="AGK128" s="72"/>
      <c r="AGL128" s="72"/>
      <c r="AGM128" s="72"/>
      <c r="AGN128" s="72"/>
      <c r="AGO128" s="72"/>
      <c r="AGP128" s="72"/>
      <c r="AGQ128" s="72"/>
      <c r="AGR128" s="72"/>
      <c r="AGS128" s="72"/>
      <c r="AGT128" s="72"/>
      <c r="AGU128" s="72"/>
      <c r="AGV128" s="72"/>
      <c r="AGW128" s="72"/>
      <c r="AGX128" s="72"/>
      <c r="AGY128" s="72"/>
      <c r="AGZ128" s="72"/>
      <c r="AHA128" s="72"/>
      <c r="AHB128" s="72"/>
      <c r="AHC128" s="72"/>
      <c r="AHD128" s="72"/>
      <c r="AHE128" s="72"/>
      <c r="AHF128" s="72"/>
      <c r="AHG128" s="72"/>
      <c r="AHH128" s="72"/>
      <c r="AHI128" s="72"/>
      <c r="AHJ128" s="72"/>
      <c r="AHK128" s="72"/>
      <c r="AHL128" s="72"/>
      <c r="AHM128" s="72"/>
      <c r="AHN128" s="72"/>
      <c r="AHO128" s="72"/>
      <c r="AHP128" s="72"/>
      <c r="AHQ128" s="72"/>
      <c r="AHR128" s="72"/>
      <c r="AHS128" s="72"/>
      <c r="AHT128" s="72"/>
      <c r="AHU128" s="72"/>
      <c r="AHV128" s="72"/>
      <c r="AHW128" s="72"/>
      <c r="AHX128" s="72"/>
      <c r="AHY128" s="72"/>
      <c r="AHZ128" s="72"/>
      <c r="AIA128" s="72"/>
      <c r="AIB128" s="72"/>
      <c r="AIC128" s="72"/>
      <c r="AID128" s="72"/>
      <c r="AIE128" s="72"/>
      <c r="AIF128" s="72"/>
      <c r="AIG128" s="72"/>
      <c r="AIH128" s="72"/>
      <c r="AII128" s="72"/>
      <c r="AIJ128" s="72"/>
      <c r="AIK128" s="72"/>
      <c r="AIL128" s="72"/>
      <c r="AIM128" s="72"/>
      <c r="AIN128" s="72"/>
      <c r="AIO128" s="72"/>
      <c r="AIP128" s="72"/>
      <c r="AIQ128" s="72"/>
      <c r="AIR128" s="72"/>
      <c r="AIS128" s="72"/>
      <c r="AIT128" s="72"/>
      <c r="AIU128" s="72"/>
      <c r="AIV128" s="72"/>
      <c r="AIW128" s="72"/>
      <c r="AIX128" s="72"/>
      <c r="AIY128" s="72"/>
      <c r="AIZ128" s="72"/>
      <c r="AJA128" s="72"/>
      <c r="AJB128" s="72"/>
      <c r="AJC128" s="72"/>
      <c r="AJD128" s="72"/>
      <c r="AJE128" s="72"/>
      <c r="AJF128" s="72"/>
      <c r="AJG128" s="72"/>
      <c r="AJH128" s="72"/>
      <c r="AJI128" s="72"/>
      <c r="AJJ128" s="72"/>
      <c r="AJK128" s="72"/>
      <c r="AJL128" s="72"/>
      <c r="AJM128" s="72"/>
      <c r="AJN128" s="72"/>
      <c r="AJO128" s="72"/>
      <c r="AJP128" s="72"/>
      <c r="AJQ128" s="72"/>
      <c r="AJR128" s="72"/>
      <c r="AJS128" s="72"/>
      <c r="AJT128" s="72"/>
      <c r="AJU128" s="72"/>
      <c r="AJV128" s="72"/>
      <c r="AJW128" s="72"/>
      <c r="AJX128" s="72"/>
      <c r="AJY128" s="72"/>
      <c r="AJZ128" s="72"/>
      <c r="AKA128" s="72"/>
      <c r="AKB128" s="72"/>
      <c r="AKC128" s="72"/>
      <c r="AKD128" s="72"/>
      <c r="AKE128" s="72"/>
      <c r="AKF128" s="72"/>
      <c r="AKG128" s="72"/>
      <c r="AKH128" s="72"/>
      <c r="AKI128" s="72"/>
      <c r="AKJ128" s="72"/>
      <c r="AKK128" s="72"/>
      <c r="AKL128" s="72"/>
      <c r="AKM128" s="72"/>
      <c r="AKN128" s="72"/>
      <c r="AKO128" s="72"/>
      <c r="AKP128" s="72"/>
      <c r="AKQ128" s="72"/>
      <c r="AKR128" s="72"/>
      <c r="AKS128" s="72"/>
      <c r="AKT128" s="72"/>
      <c r="AKU128" s="72"/>
      <c r="AKV128" s="72"/>
      <c r="AKW128" s="72"/>
      <c r="AKX128" s="72"/>
      <c r="AKY128" s="72"/>
      <c r="AKZ128" s="72"/>
      <c r="ALA128" s="72"/>
      <c r="ALB128" s="72"/>
      <c r="ALC128" s="72"/>
      <c r="ALD128" s="72"/>
      <c r="ALE128" s="72"/>
      <c r="ALF128" s="72"/>
      <c r="ALG128" s="72"/>
      <c r="ALH128" s="72"/>
      <c r="ALI128" s="72"/>
      <c r="ALJ128" s="72"/>
      <c r="ALK128" s="72"/>
      <c r="ALL128" s="72"/>
      <c r="ALM128" s="72"/>
      <c r="ALN128" s="72"/>
      <c r="ALO128" s="72"/>
      <c r="ALP128" s="72"/>
      <c r="ALQ128" s="72"/>
      <c r="ALR128" s="72"/>
      <c r="ALS128" s="72"/>
      <c r="ALT128" s="72"/>
      <c r="ALU128" s="72"/>
      <c r="ALV128" s="72"/>
      <c r="ALW128" s="72"/>
      <c r="ALX128" s="72"/>
      <c r="ALY128" s="72"/>
      <c r="ALZ128" s="72"/>
      <c r="AMA128" s="72"/>
      <c r="AMB128" s="72"/>
      <c r="AMC128" s="72"/>
      <c r="AMD128" s="72"/>
      <c r="AME128" s="72"/>
      <c r="AMF128" s="72"/>
      <c r="AMG128" s="72"/>
      <c r="AMH128" s="72"/>
      <c r="AMI128" s="72"/>
      <c r="AMJ128" s="72"/>
    </row>
    <row r="129" customFormat="false" ht="15" hidden="false" customHeight="false" outlineLevel="0" collapsed="false">
      <c r="A129" s="69"/>
      <c r="B129" s="69"/>
      <c r="C129" s="49" t="n">
        <f aca="false">IF(F129=F128,C128,IF(F129=(F128+10),C128,(C128+10)))</f>
        <v>360</v>
      </c>
      <c r="D129" s="70" t="s">
        <v>216</v>
      </c>
      <c r="E129" s="51" t="n">
        <f aca="false">IF(C128=C129,IF(AND(L129&lt;&gt;"M",L129&lt;&gt;"m-up"),E128+10,E128),10)</f>
        <v>10</v>
      </c>
      <c r="F129" s="71" t="n">
        <f aca="false">R129+(Q129*60)+(P129*3600)</f>
        <v>44311</v>
      </c>
      <c r="G129" s="71" t="str">
        <f aca="false">CONCATENATE(M129,N129,O129)</f>
        <v>201746</v>
      </c>
      <c r="H129" s="71" t="n">
        <v>7</v>
      </c>
      <c r="I129" s="71"/>
      <c r="J129" s="71"/>
      <c r="K129" s="71"/>
      <c r="L129" s="71" t="s">
        <v>0</v>
      </c>
      <c r="M129" s="71" t="n">
        <v>2017</v>
      </c>
      <c r="N129" s="71" t="n">
        <v>4</v>
      </c>
      <c r="O129" s="71" t="n">
        <v>6</v>
      </c>
      <c r="P129" s="71" t="n">
        <v>12</v>
      </c>
      <c r="Q129" s="71" t="n">
        <v>18</v>
      </c>
      <c r="R129" s="71" t="n">
        <v>31</v>
      </c>
      <c r="S129" s="71" t="n">
        <v>123</v>
      </c>
      <c r="T129" s="71" t="n">
        <v>1</v>
      </c>
      <c r="U129" s="71" t="s">
        <v>1</v>
      </c>
      <c r="V129" s="71" t="s">
        <v>2</v>
      </c>
      <c r="W129" s="71"/>
      <c r="X129" s="72"/>
      <c r="WK129" s="72"/>
      <c r="WL129" s="72"/>
      <c r="WM129" s="72"/>
      <c r="WN129" s="72"/>
      <c r="WO129" s="72"/>
      <c r="WP129" s="72"/>
      <c r="WQ129" s="72"/>
      <c r="WR129" s="72"/>
      <c r="WS129" s="72"/>
      <c r="WT129" s="72"/>
      <c r="WU129" s="72"/>
      <c r="WV129" s="72"/>
      <c r="WW129" s="72"/>
      <c r="WX129" s="72"/>
      <c r="WY129" s="72"/>
      <c r="WZ129" s="72"/>
      <c r="XA129" s="72"/>
      <c r="XB129" s="72"/>
      <c r="XC129" s="72"/>
      <c r="XD129" s="72"/>
      <c r="XE129" s="72"/>
      <c r="XF129" s="72"/>
      <c r="XG129" s="72"/>
      <c r="XH129" s="72"/>
      <c r="XI129" s="72"/>
      <c r="XJ129" s="72"/>
      <c r="XK129" s="72"/>
      <c r="XL129" s="72"/>
      <c r="XM129" s="72"/>
      <c r="XN129" s="72"/>
      <c r="XO129" s="72"/>
      <c r="XP129" s="72"/>
      <c r="XQ129" s="72"/>
      <c r="XR129" s="72"/>
      <c r="XS129" s="72"/>
      <c r="XT129" s="72"/>
      <c r="XU129" s="72"/>
      <c r="XV129" s="72"/>
      <c r="XW129" s="72"/>
      <c r="XX129" s="72"/>
      <c r="XY129" s="72"/>
      <c r="XZ129" s="72"/>
      <c r="YA129" s="72"/>
      <c r="YB129" s="72"/>
      <c r="YC129" s="72"/>
      <c r="YD129" s="72"/>
      <c r="YE129" s="72"/>
      <c r="YF129" s="72"/>
      <c r="YG129" s="72"/>
      <c r="YH129" s="72"/>
      <c r="YI129" s="72"/>
      <c r="YJ129" s="72"/>
      <c r="YK129" s="72"/>
      <c r="YL129" s="72"/>
      <c r="YM129" s="72"/>
      <c r="YN129" s="72"/>
      <c r="YO129" s="72"/>
      <c r="YP129" s="72"/>
      <c r="YQ129" s="72"/>
      <c r="YR129" s="72"/>
      <c r="YS129" s="72"/>
      <c r="YT129" s="72"/>
      <c r="YU129" s="72"/>
      <c r="YV129" s="72"/>
      <c r="YW129" s="72"/>
      <c r="YX129" s="72"/>
      <c r="YY129" s="72"/>
      <c r="YZ129" s="72"/>
      <c r="ZA129" s="72"/>
      <c r="ZB129" s="72"/>
      <c r="ZC129" s="72"/>
      <c r="ZD129" s="72"/>
      <c r="ZE129" s="72"/>
      <c r="ZF129" s="72"/>
      <c r="ZG129" s="72"/>
      <c r="ZH129" s="72"/>
      <c r="ZI129" s="72"/>
      <c r="ZJ129" s="72"/>
      <c r="ZK129" s="72"/>
      <c r="ZL129" s="72"/>
      <c r="ZM129" s="72"/>
      <c r="ZN129" s="72"/>
      <c r="ZO129" s="72"/>
      <c r="ZP129" s="72"/>
      <c r="ZQ129" s="72"/>
      <c r="ZR129" s="72"/>
      <c r="ZS129" s="72"/>
      <c r="ZT129" s="72"/>
      <c r="ZU129" s="72"/>
      <c r="ZV129" s="72"/>
      <c r="ZW129" s="72"/>
      <c r="ZX129" s="72"/>
      <c r="ZY129" s="72"/>
      <c r="ZZ129" s="72"/>
      <c r="AAA129" s="72"/>
      <c r="AAB129" s="72"/>
      <c r="AAC129" s="72"/>
      <c r="AAD129" s="72"/>
      <c r="AAE129" s="72"/>
      <c r="AAF129" s="72"/>
      <c r="AAG129" s="72"/>
      <c r="AAH129" s="72"/>
      <c r="AAI129" s="72"/>
      <c r="AAJ129" s="72"/>
      <c r="AAK129" s="72"/>
      <c r="AAL129" s="72"/>
      <c r="AAM129" s="72"/>
      <c r="AAN129" s="72"/>
      <c r="AAO129" s="72"/>
      <c r="AAP129" s="72"/>
      <c r="AAQ129" s="72"/>
      <c r="AAR129" s="72"/>
      <c r="AAS129" s="72"/>
      <c r="AAT129" s="72"/>
      <c r="AAU129" s="72"/>
      <c r="AAV129" s="72"/>
      <c r="AAW129" s="72"/>
      <c r="AAX129" s="72"/>
      <c r="AAY129" s="72"/>
      <c r="AAZ129" s="72"/>
      <c r="ABA129" s="72"/>
      <c r="ABB129" s="72"/>
      <c r="ABC129" s="72"/>
      <c r="ABD129" s="72"/>
      <c r="ABE129" s="72"/>
      <c r="ABF129" s="72"/>
      <c r="ABG129" s="72"/>
      <c r="ABH129" s="72"/>
      <c r="ABI129" s="72"/>
      <c r="ABJ129" s="72"/>
      <c r="ABK129" s="72"/>
      <c r="ABL129" s="72"/>
      <c r="ABM129" s="72"/>
      <c r="ABN129" s="72"/>
      <c r="ABO129" s="72"/>
      <c r="ABP129" s="72"/>
      <c r="ABQ129" s="72"/>
      <c r="ABR129" s="72"/>
      <c r="ABS129" s="72"/>
      <c r="ABT129" s="72"/>
      <c r="ABU129" s="72"/>
      <c r="ABV129" s="72"/>
      <c r="ABW129" s="72"/>
      <c r="ABX129" s="72"/>
      <c r="ABY129" s="72"/>
      <c r="ABZ129" s="72"/>
      <c r="ACA129" s="72"/>
      <c r="ACB129" s="72"/>
      <c r="ACC129" s="72"/>
      <c r="ACD129" s="72"/>
      <c r="ACE129" s="72"/>
      <c r="ACF129" s="72"/>
      <c r="ACG129" s="72"/>
      <c r="ACH129" s="72"/>
      <c r="ACI129" s="72"/>
      <c r="ACJ129" s="72"/>
      <c r="ACK129" s="72"/>
      <c r="ACL129" s="72"/>
      <c r="ACM129" s="72"/>
      <c r="ACN129" s="72"/>
      <c r="ACO129" s="72"/>
      <c r="ACP129" s="72"/>
      <c r="ACQ129" s="72"/>
      <c r="ACR129" s="72"/>
      <c r="ACS129" s="72"/>
      <c r="ACT129" s="72"/>
      <c r="ACU129" s="72"/>
      <c r="ACV129" s="72"/>
      <c r="ACW129" s="72"/>
      <c r="ACX129" s="72"/>
      <c r="ACY129" s="72"/>
      <c r="ACZ129" s="72"/>
      <c r="ADA129" s="72"/>
      <c r="ADB129" s="72"/>
      <c r="ADC129" s="72"/>
      <c r="ADD129" s="72"/>
      <c r="ADE129" s="72"/>
      <c r="ADF129" s="72"/>
      <c r="ADG129" s="72"/>
      <c r="ADH129" s="72"/>
      <c r="ADI129" s="72"/>
      <c r="ADJ129" s="72"/>
      <c r="ADK129" s="72"/>
      <c r="ADL129" s="72"/>
      <c r="ADM129" s="72"/>
      <c r="ADN129" s="72"/>
      <c r="ADO129" s="72"/>
      <c r="ADP129" s="72"/>
      <c r="ADQ129" s="72"/>
      <c r="ADR129" s="72"/>
      <c r="ADS129" s="72"/>
      <c r="ADT129" s="72"/>
      <c r="ADU129" s="72"/>
      <c r="ADV129" s="72"/>
      <c r="ADW129" s="72"/>
      <c r="ADX129" s="72"/>
      <c r="ADY129" s="72"/>
      <c r="ADZ129" s="72"/>
      <c r="AEA129" s="72"/>
      <c r="AEB129" s="72"/>
      <c r="AEC129" s="72"/>
      <c r="AED129" s="72"/>
      <c r="AEE129" s="72"/>
      <c r="AEF129" s="72"/>
      <c r="AEG129" s="72"/>
      <c r="AEH129" s="72"/>
      <c r="AEI129" s="72"/>
      <c r="AEJ129" s="72"/>
      <c r="AEK129" s="72"/>
      <c r="AEL129" s="72"/>
      <c r="AEM129" s="72"/>
      <c r="AEN129" s="72"/>
      <c r="AEO129" s="72"/>
      <c r="AEP129" s="72"/>
      <c r="AEQ129" s="72"/>
      <c r="AER129" s="72"/>
      <c r="AES129" s="72"/>
      <c r="AET129" s="72"/>
      <c r="AEU129" s="72"/>
      <c r="AEV129" s="72"/>
      <c r="AEW129" s="72"/>
      <c r="AEX129" s="72"/>
      <c r="AEY129" s="72"/>
      <c r="AEZ129" s="72"/>
      <c r="AFA129" s="72"/>
      <c r="AFB129" s="72"/>
      <c r="AFC129" s="72"/>
      <c r="AFD129" s="72"/>
      <c r="AFE129" s="72"/>
      <c r="AFF129" s="72"/>
      <c r="AFG129" s="72"/>
      <c r="AFH129" s="72"/>
      <c r="AFI129" s="72"/>
      <c r="AFJ129" s="72"/>
      <c r="AFK129" s="72"/>
      <c r="AFL129" s="72"/>
      <c r="AFM129" s="72"/>
      <c r="AFN129" s="72"/>
      <c r="AFO129" s="72"/>
      <c r="AFP129" s="72"/>
      <c r="AFQ129" s="72"/>
      <c r="AFR129" s="72"/>
      <c r="AFS129" s="72"/>
      <c r="AFT129" s="72"/>
      <c r="AFU129" s="72"/>
      <c r="AFV129" s="72"/>
      <c r="AFW129" s="72"/>
      <c r="AFX129" s="72"/>
      <c r="AFY129" s="72"/>
      <c r="AFZ129" s="72"/>
      <c r="AGA129" s="72"/>
      <c r="AGB129" s="72"/>
      <c r="AGC129" s="72"/>
      <c r="AGD129" s="72"/>
      <c r="AGE129" s="72"/>
      <c r="AGF129" s="72"/>
      <c r="AGG129" s="72"/>
      <c r="AGH129" s="72"/>
      <c r="AGI129" s="72"/>
      <c r="AGJ129" s="72"/>
      <c r="AGK129" s="72"/>
      <c r="AGL129" s="72"/>
      <c r="AGM129" s="72"/>
      <c r="AGN129" s="72"/>
      <c r="AGO129" s="72"/>
      <c r="AGP129" s="72"/>
      <c r="AGQ129" s="72"/>
      <c r="AGR129" s="72"/>
      <c r="AGS129" s="72"/>
      <c r="AGT129" s="72"/>
      <c r="AGU129" s="72"/>
      <c r="AGV129" s="72"/>
      <c r="AGW129" s="72"/>
      <c r="AGX129" s="72"/>
      <c r="AGY129" s="72"/>
      <c r="AGZ129" s="72"/>
      <c r="AHA129" s="72"/>
      <c r="AHB129" s="72"/>
      <c r="AHC129" s="72"/>
      <c r="AHD129" s="72"/>
      <c r="AHE129" s="72"/>
      <c r="AHF129" s="72"/>
      <c r="AHG129" s="72"/>
      <c r="AHH129" s="72"/>
      <c r="AHI129" s="72"/>
      <c r="AHJ129" s="72"/>
      <c r="AHK129" s="72"/>
      <c r="AHL129" s="72"/>
      <c r="AHM129" s="72"/>
      <c r="AHN129" s="72"/>
      <c r="AHO129" s="72"/>
      <c r="AHP129" s="72"/>
      <c r="AHQ129" s="72"/>
      <c r="AHR129" s="72"/>
      <c r="AHS129" s="72"/>
      <c r="AHT129" s="72"/>
      <c r="AHU129" s="72"/>
      <c r="AHV129" s="72"/>
      <c r="AHW129" s="72"/>
      <c r="AHX129" s="72"/>
      <c r="AHY129" s="72"/>
      <c r="AHZ129" s="72"/>
      <c r="AIA129" s="72"/>
      <c r="AIB129" s="72"/>
      <c r="AIC129" s="72"/>
      <c r="AID129" s="72"/>
      <c r="AIE129" s="72"/>
      <c r="AIF129" s="72"/>
      <c r="AIG129" s="72"/>
      <c r="AIH129" s="72"/>
      <c r="AII129" s="72"/>
      <c r="AIJ129" s="72"/>
      <c r="AIK129" s="72"/>
      <c r="AIL129" s="72"/>
      <c r="AIM129" s="72"/>
      <c r="AIN129" s="72"/>
      <c r="AIO129" s="72"/>
      <c r="AIP129" s="72"/>
      <c r="AIQ129" s="72"/>
      <c r="AIR129" s="72"/>
      <c r="AIS129" s="72"/>
      <c r="AIT129" s="72"/>
      <c r="AIU129" s="72"/>
      <c r="AIV129" s="72"/>
      <c r="AIW129" s="72"/>
      <c r="AIX129" s="72"/>
      <c r="AIY129" s="72"/>
      <c r="AIZ129" s="72"/>
      <c r="AJA129" s="72"/>
      <c r="AJB129" s="72"/>
      <c r="AJC129" s="72"/>
      <c r="AJD129" s="72"/>
      <c r="AJE129" s="72"/>
      <c r="AJF129" s="72"/>
      <c r="AJG129" s="72"/>
      <c r="AJH129" s="72"/>
      <c r="AJI129" s="72"/>
      <c r="AJJ129" s="72"/>
      <c r="AJK129" s="72"/>
      <c r="AJL129" s="72"/>
      <c r="AJM129" s="72"/>
      <c r="AJN129" s="72"/>
      <c r="AJO129" s="72"/>
      <c r="AJP129" s="72"/>
      <c r="AJQ129" s="72"/>
      <c r="AJR129" s="72"/>
      <c r="AJS129" s="72"/>
      <c r="AJT129" s="72"/>
      <c r="AJU129" s="72"/>
      <c r="AJV129" s="72"/>
      <c r="AJW129" s="72"/>
      <c r="AJX129" s="72"/>
      <c r="AJY129" s="72"/>
      <c r="AJZ129" s="72"/>
      <c r="AKA129" s="72"/>
      <c r="AKB129" s="72"/>
      <c r="AKC129" s="72"/>
      <c r="AKD129" s="72"/>
      <c r="AKE129" s="72"/>
      <c r="AKF129" s="72"/>
      <c r="AKG129" s="72"/>
      <c r="AKH129" s="72"/>
      <c r="AKI129" s="72"/>
      <c r="AKJ129" s="72"/>
      <c r="AKK129" s="72"/>
      <c r="AKL129" s="72"/>
      <c r="AKM129" s="72"/>
      <c r="AKN129" s="72"/>
      <c r="AKO129" s="72"/>
      <c r="AKP129" s="72"/>
      <c r="AKQ129" s="72"/>
      <c r="AKR129" s="72"/>
      <c r="AKS129" s="72"/>
      <c r="AKT129" s="72"/>
      <c r="AKU129" s="72"/>
      <c r="AKV129" s="72"/>
      <c r="AKW129" s="72"/>
      <c r="AKX129" s="72"/>
      <c r="AKY129" s="72"/>
      <c r="AKZ129" s="72"/>
      <c r="ALA129" s="72"/>
      <c r="ALB129" s="72"/>
      <c r="ALC129" s="72"/>
      <c r="ALD129" s="72"/>
      <c r="ALE129" s="72"/>
      <c r="ALF129" s="72"/>
      <c r="ALG129" s="72"/>
      <c r="ALH129" s="72"/>
      <c r="ALI129" s="72"/>
      <c r="ALJ129" s="72"/>
      <c r="ALK129" s="72"/>
      <c r="ALL129" s="72"/>
      <c r="ALM129" s="72"/>
      <c r="ALN129" s="72"/>
      <c r="ALO129" s="72"/>
      <c r="ALP129" s="72"/>
      <c r="ALQ129" s="72"/>
      <c r="ALR129" s="72"/>
      <c r="ALS129" s="72"/>
      <c r="ALT129" s="72"/>
      <c r="ALU129" s="72"/>
      <c r="ALV129" s="72"/>
      <c r="ALW129" s="72"/>
      <c r="ALX129" s="72"/>
      <c r="ALY129" s="72"/>
      <c r="ALZ129" s="72"/>
      <c r="AMA129" s="72"/>
      <c r="AMB129" s="72"/>
      <c r="AMC129" s="72"/>
      <c r="AMD129" s="72"/>
      <c r="AME129" s="72"/>
      <c r="AMF129" s="72"/>
      <c r="AMG129" s="72"/>
      <c r="AMH129" s="72"/>
      <c r="AMI129" s="72"/>
      <c r="AMJ129" s="72"/>
    </row>
    <row r="130" customFormat="false" ht="15" hidden="false" customHeight="false" outlineLevel="0" collapsed="false">
      <c r="C130" s="49" t="n">
        <f aca="false">IF(F130=F129,C129,IF(F130=(F129+10),C129,(C129+10)))</f>
        <v>360</v>
      </c>
      <c r="D130" s="38" t="s">
        <v>216</v>
      </c>
      <c r="E130" s="51" t="n">
        <f aca="false">IF(C129=C130,IF(AND(L130&lt;&gt;"M",L130&lt;&gt;"m-up"),E129+10,E129),10)</f>
        <v>20</v>
      </c>
      <c r="F130" s="39" t="n">
        <f aca="false">R130+(Q130*60)+(P130*3600)</f>
        <v>44311</v>
      </c>
      <c r="G130" s="39" t="str">
        <f aca="false">CONCATENATE(M130,N130,O130)</f>
        <v>201746</v>
      </c>
      <c r="H130" s="39" t="n">
        <f aca="false">157-156</f>
        <v>1</v>
      </c>
      <c r="L130" s="39" t="s">
        <v>0</v>
      </c>
      <c r="M130" s="39" t="n">
        <v>2017</v>
      </c>
      <c r="N130" s="39" t="n">
        <v>4</v>
      </c>
      <c r="O130" s="39" t="n">
        <v>6</v>
      </c>
      <c r="P130" s="39" t="n">
        <v>12</v>
      </c>
      <c r="Q130" s="39" t="n">
        <v>18</v>
      </c>
      <c r="R130" s="39" t="n">
        <v>31</v>
      </c>
      <c r="S130" s="39" t="n">
        <v>156</v>
      </c>
      <c r="T130" s="39" t="n">
        <v>1</v>
      </c>
      <c r="U130" s="39" t="s">
        <v>1</v>
      </c>
      <c r="V130" s="39" t="s">
        <v>2</v>
      </c>
    </row>
    <row r="131" customFormat="false" ht="15" hidden="false" customHeight="false" outlineLevel="0" collapsed="false">
      <c r="C131" s="49" t="n">
        <f aca="false">IF(F131=F130,C130,IF(F131=(F130+10),C130,(C130+10)))</f>
        <v>360</v>
      </c>
      <c r="D131" s="38" t="s">
        <v>216</v>
      </c>
      <c r="E131" s="51" t="n">
        <f aca="false">IF(C130=C131,IF(AND(L131&lt;&gt;"M",L131&lt;&gt;"m-up"),E130+10,E130),10)</f>
        <v>30</v>
      </c>
      <c r="F131" s="39" t="n">
        <f aca="false">R131+(Q131*60)+(P131*3600)</f>
        <v>44311</v>
      </c>
      <c r="G131" s="39" t="str">
        <f aca="false">CONCATENATE(M131,N131,O131)</f>
        <v>201746</v>
      </c>
      <c r="H131" s="39" t="n">
        <f aca="false">226-214</f>
        <v>12</v>
      </c>
      <c r="L131" s="39" t="s">
        <v>0</v>
      </c>
      <c r="M131" s="39" t="n">
        <v>2017</v>
      </c>
      <c r="N131" s="39" t="n">
        <v>4</v>
      </c>
      <c r="O131" s="39" t="n">
        <v>6</v>
      </c>
      <c r="P131" s="39" t="n">
        <v>12</v>
      </c>
      <c r="Q131" s="39" t="n">
        <v>18</v>
      </c>
      <c r="R131" s="39" t="n">
        <v>31</v>
      </c>
      <c r="S131" s="39" t="n">
        <v>214</v>
      </c>
      <c r="T131" s="39" t="n">
        <v>1</v>
      </c>
      <c r="U131" s="39" t="s">
        <v>1</v>
      </c>
      <c r="V131" s="39" t="s">
        <v>2</v>
      </c>
    </row>
    <row r="132" customFormat="false" ht="15" hidden="false" customHeight="false" outlineLevel="0" collapsed="false">
      <c r="C132" s="49" t="n">
        <f aca="false">IF(F132=F131,C131,IF(F132=(F131+10),C131,(C131+10)))</f>
        <v>360</v>
      </c>
      <c r="D132" s="38" t="s">
        <v>216</v>
      </c>
      <c r="E132" s="51" t="n">
        <f aca="false">IF(C131=C132,IF(AND(L132&lt;&gt;"M",L132&lt;&gt;"m-up"),E131+10,E131),10)</f>
        <v>40</v>
      </c>
      <c r="F132" s="39" t="n">
        <f aca="false">R132+(Q132*60)+(P132*3600)</f>
        <v>44311</v>
      </c>
      <c r="G132" s="39" t="str">
        <f aca="false">CONCATENATE(M132,N132,O132)</f>
        <v>201746</v>
      </c>
      <c r="H132" s="39" t="n">
        <f aca="false">282-278</f>
        <v>4</v>
      </c>
      <c r="L132" s="39" t="s">
        <v>0</v>
      </c>
      <c r="M132" s="39" t="n">
        <v>2017</v>
      </c>
      <c r="N132" s="39" t="n">
        <v>4</v>
      </c>
      <c r="O132" s="39" t="n">
        <v>6</v>
      </c>
      <c r="P132" s="39" t="n">
        <v>12</v>
      </c>
      <c r="Q132" s="39" t="n">
        <v>18</v>
      </c>
      <c r="R132" s="39" t="n">
        <v>31</v>
      </c>
      <c r="S132" s="39" t="n">
        <v>278</v>
      </c>
      <c r="T132" s="39" t="n">
        <v>1</v>
      </c>
      <c r="U132" s="39" t="s">
        <v>1</v>
      </c>
      <c r="V132" s="39" t="s">
        <v>2</v>
      </c>
    </row>
    <row r="133" customFormat="false" ht="15" hidden="false" customHeight="false" outlineLevel="0" collapsed="false">
      <c r="C133" s="49" t="n">
        <f aca="false">IF(F133=F132,C132,IF(F133=(F132+10),C132,(C132+10)))</f>
        <v>360</v>
      </c>
      <c r="D133" s="38" t="s">
        <v>216</v>
      </c>
      <c r="E133" s="51" t="n">
        <f aca="false">IF(C132=C133,IF(AND(L133&lt;&gt;"M",L133&lt;&gt;"m-up"),E132+10,E132),10)</f>
        <v>50</v>
      </c>
      <c r="F133" s="39" t="n">
        <f aca="false">R133+(Q133*60)+(P133*3600)</f>
        <v>44311</v>
      </c>
      <c r="G133" s="39" t="str">
        <f aca="false">CONCATENATE(M133,N133,O133)</f>
        <v>201746</v>
      </c>
      <c r="H133" s="39" t="n">
        <f aca="false">330-328</f>
        <v>2</v>
      </c>
      <c r="L133" s="39" t="s">
        <v>0</v>
      </c>
      <c r="M133" s="39" t="n">
        <v>2017</v>
      </c>
      <c r="N133" s="39" t="n">
        <v>4</v>
      </c>
      <c r="O133" s="39" t="n">
        <v>6</v>
      </c>
      <c r="P133" s="39" t="n">
        <v>12</v>
      </c>
      <c r="Q133" s="39" t="n">
        <v>18</v>
      </c>
      <c r="R133" s="39" t="n">
        <v>31</v>
      </c>
      <c r="S133" s="39" t="n">
        <v>328</v>
      </c>
      <c r="T133" s="39" t="n">
        <v>1</v>
      </c>
      <c r="U133" s="39" t="s">
        <v>1</v>
      </c>
      <c r="V133" s="39" t="s">
        <v>2</v>
      </c>
    </row>
    <row r="134" customFormat="false" ht="15" hidden="false" customHeight="false" outlineLevel="0" collapsed="false">
      <c r="A134" s="69"/>
      <c r="B134" s="69"/>
      <c r="C134" s="49" t="n">
        <f aca="false">IF(F134=F133,C133,IF(F134=(F133+10),C133,(C133+10)))</f>
        <v>370</v>
      </c>
      <c r="D134" s="70" t="s">
        <v>217</v>
      </c>
      <c r="E134" s="51" t="n">
        <f aca="false">IF(C133=C134,IF(AND(L134&lt;&gt;"M",L134&lt;&gt;"m-up"),E133+10,E133),10)</f>
        <v>10</v>
      </c>
      <c r="F134" s="71" t="n">
        <f aca="false">R134+(Q134*60)+(P134*3600)</f>
        <v>44324</v>
      </c>
      <c r="G134" s="71" t="str">
        <f aca="false">CONCATENATE(M134,N134,O134)</f>
        <v>201746</v>
      </c>
      <c r="H134" s="71" t="n">
        <f aca="false">816-805</f>
        <v>11</v>
      </c>
      <c r="I134" s="71"/>
      <c r="J134" s="71"/>
      <c r="K134" s="71"/>
      <c r="L134" s="71" t="s">
        <v>0</v>
      </c>
      <c r="M134" s="71" t="n">
        <v>2017</v>
      </c>
      <c r="N134" s="71" t="n">
        <v>4</v>
      </c>
      <c r="O134" s="71" t="n">
        <v>6</v>
      </c>
      <c r="P134" s="71" t="n">
        <v>12</v>
      </c>
      <c r="Q134" s="71" t="n">
        <v>18</v>
      </c>
      <c r="R134" s="71" t="n">
        <v>44</v>
      </c>
      <c r="S134" s="71" t="n">
        <v>805</v>
      </c>
      <c r="T134" s="71" t="n">
        <v>1</v>
      </c>
      <c r="U134" s="71" t="s">
        <v>1</v>
      </c>
      <c r="V134" s="71" t="s">
        <v>2</v>
      </c>
      <c r="W134" s="71"/>
      <c r="X134" s="72"/>
      <c r="WK134" s="72"/>
      <c r="WL134" s="72"/>
      <c r="WM134" s="72"/>
      <c r="WN134" s="72"/>
      <c r="WO134" s="72"/>
      <c r="WP134" s="72"/>
      <c r="WQ134" s="72"/>
      <c r="WR134" s="72"/>
      <c r="WS134" s="72"/>
      <c r="WT134" s="72"/>
      <c r="WU134" s="72"/>
      <c r="WV134" s="72"/>
      <c r="WW134" s="72"/>
      <c r="WX134" s="72"/>
      <c r="WY134" s="72"/>
      <c r="WZ134" s="72"/>
      <c r="XA134" s="72"/>
      <c r="XB134" s="72"/>
      <c r="XC134" s="72"/>
      <c r="XD134" s="72"/>
      <c r="XE134" s="72"/>
      <c r="XF134" s="72"/>
      <c r="XG134" s="72"/>
      <c r="XH134" s="72"/>
      <c r="XI134" s="72"/>
      <c r="XJ134" s="72"/>
      <c r="XK134" s="72"/>
      <c r="XL134" s="72"/>
      <c r="XM134" s="72"/>
      <c r="XN134" s="72"/>
      <c r="XO134" s="72"/>
      <c r="XP134" s="72"/>
      <c r="XQ134" s="72"/>
      <c r="XR134" s="72"/>
      <c r="XS134" s="72"/>
      <c r="XT134" s="72"/>
      <c r="XU134" s="72"/>
      <c r="XV134" s="72"/>
      <c r="XW134" s="72"/>
      <c r="XX134" s="72"/>
      <c r="XY134" s="72"/>
      <c r="XZ134" s="72"/>
      <c r="YA134" s="72"/>
      <c r="YB134" s="72"/>
      <c r="YC134" s="72"/>
      <c r="YD134" s="72"/>
      <c r="YE134" s="72"/>
      <c r="YF134" s="72"/>
      <c r="YG134" s="72"/>
      <c r="YH134" s="72"/>
      <c r="YI134" s="72"/>
      <c r="YJ134" s="72"/>
      <c r="YK134" s="72"/>
      <c r="YL134" s="72"/>
      <c r="YM134" s="72"/>
      <c r="YN134" s="72"/>
      <c r="YO134" s="72"/>
      <c r="YP134" s="72"/>
      <c r="YQ134" s="72"/>
      <c r="YR134" s="72"/>
      <c r="YS134" s="72"/>
      <c r="YT134" s="72"/>
      <c r="YU134" s="72"/>
      <c r="YV134" s="72"/>
      <c r="YW134" s="72"/>
      <c r="YX134" s="72"/>
      <c r="YY134" s="72"/>
      <c r="YZ134" s="72"/>
      <c r="ZA134" s="72"/>
      <c r="ZB134" s="72"/>
      <c r="ZC134" s="72"/>
      <c r="ZD134" s="72"/>
      <c r="ZE134" s="72"/>
      <c r="ZF134" s="72"/>
      <c r="ZG134" s="72"/>
      <c r="ZH134" s="72"/>
      <c r="ZI134" s="72"/>
      <c r="ZJ134" s="72"/>
      <c r="ZK134" s="72"/>
      <c r="ZL134" s="72"/>
      <c r="ZM134" s="72"/>
      <c r="ZN134" s="72"/>
      <c r="ZO134" s="72"/>
      <c r="ZP134" s="72"/>
      <c r="ZQ134" s="72"/>
      <c r="ZR134" s="72"/>
      <c r="ZS134" s="72"/>
      <c r="ZT134" s="72"/>
      <c r="ZU134" s="72"/>
      <c r="ZV134" s="72"/>
      <c r="ZW134" s="72"/>
      <c r="ZX134" s="72"/>
      <c r="ZY134" s="72"/>
      <c r="ZZ134" s="72"/>
      <c r="AAA134" s="72"/>
      <c r="AAB134" s="72"/>
      <c r="AAC134" s="72"/>
      <c r="AAD134" s="72"/>
      <c r="AAE134" s="72"/>
      <c r="AAF134" s="72"/>
      <c r="AAG134" s="72"/>
      <c r="AAH134" s="72"/>
      <c r="AAI134" s="72"/>
      <c r="AAJ134" s="72"/>
      <c r="AAK134" s="72"/>
      <c r="AAL134" s="72"/>
      <c r="AAM134" s="72"/>
      <c r="AAN134" s="72"/>
      <c r="AAO134" s="72"/>
      <c r="AAP134" s="72"/>
      <c r="AAQ134" s="72"/>
      <c r="AAR134" s="72"/>
      <c r="AAS134" s="72"/>
      <c r="AAT134" s="72"/>
      <c r="AAU134" s="72"/>
      <c r="AAV134" s="72"/>
      <c r="AAW134" s="72"/>
      <c r="AAX134" s="72"/>
      <c r="AAY134" s="72"/>
      <c r="AAZ134" s="72"/>
      <c r="ABA134" s="72"/>
      <c r="ABB134" s="72"/>
      <c r="ABC134" s="72"/>
      <c r="ABD134" s="72"/>
      <c r="ABE134" s="72"/>
      <c r="ABF134" s="72"/>
      <c r="ABG134" s="72"/>
      <c r="ABH134" s="72"/>
      <c r="ABI134" s="72"/>
      <c r="ABJ134" s="72"/>
      <c r="ABK134" s="72"/>
      <c r="ABL134" s="72"/>
      <c r="ABM134" s="72"/>
      <c r="ABN134" s="72"/>
      <c r="ABO134" s="72"/>
      <c r="ABP134" s="72"/>
      <c r="ABQ134" s="72"/>
      <c r="ABR134" s="72"/>
      <c r="ABS134" s="72"/>
      <c r="ABT134" s="72"/>
      <c r="ABU134" s="72"/>
      <c r="ABV134" s="72"/>
      <c r="ABW134" s="72"/>
      <c r="ABX134" s="72"/>
      <c r="ABY134" s="72"/>
      <c r="ABZ134" s="72"/>
      <c r="ACA134" s="72"/>
      <c r="ACB134" s="72"/>
      <c r="ACC134" s="72"/>
      <c r="ACD134" s="72"/>
      <c r="ACE134" s="72"/>
      <c r="ACF134" s="72"/>
      <c r="ACG134" s="72"/>
      <c r="ACH134" s="72"/>
      <c r="ACI134" s="72"/>
      <c r="ACJ134" s="72"/>
      <c r="ACK134" s="72"/>
      <c r="ACL134" s="72"/>
      <c r="ACM134" s="72"/>
      <c r="ACN134" s="72"/>
      <c r="ACO134" s="72"/>
      <c r="ACP134" s="72"/>
      <c r="ACQ134" s="72"/>
      <c r="ACR134" s="72"/>
      <c r="ACS134" s="72"/>
      <c r="ACT134" s="72"/>
      <c r="ACU134" s="72"/>
      <c r="ACV134" s="72"/>
      <c r="ACW134" s="72"/>
      <c r="ACX134" s="72"/>
      <c r="ACY134" s="72"/>
      <c r="ACZ134" s="72"/>
      <c r="ADA134" s="72"/>
      <c r="ADB134" s="72"/>
      <c r="ADC134" s="72"/>
      <c r="ADD134" s="72"/>
      <c r="ADE134" s="72"/>
      <c r="ADF134" s="72"/>
      <c r="ADG134" s="72"/>
      <c r="ADH134" s="72"/>
      <c r="ADI134" s="72"/>
      <c r="ADJ134" s="72"/>
      <c r="ADK134" s="72"/>
      <c r="ADL134" s="72"/>
      <c r="ADM134" s="72"/>
      <c r="ADN134" s="72"/>
      <c r="ADO134" s="72"/>
      <c r="ADP134" s="72"/>
      <c r="ADQ134" s="72"/>
      <c r="ADR134" s="72"/>
      <c r="ADS134" s="72"/>
      <c r="ADT134" s="72"/>
      <c r="ADU134" s="72"/>
      <c r="ADV134" s="72"/>
      <c r="ADW134" s="72"/>
      <c r="ADX134" s="72"/>
      <c r="ADY134" s="72"/>
      <c r="ADZ134" s="72"/>
      <c r="AEA134" s="72"/>
      <c r="AEB134" s="72"/>
      <c r="AEC134" s="72"/>
      <c r="AED134" s="72"/>
      <c r="AEE134" s="72"/>
      <c r="AEF134" s="72"/>
      <c r="AEG134" s="72"/>
      <c r="AEH134" s="72"/>
      <c r="AEI134" s="72"/>
      <c r="AEJ134" s="72"/>
      <c r="AEK134" s="72"/>
      <c r="AEL134" s="72"/>
      <c r="AEM134" s="72"/>
      <c r="AEN134" s="72"/>
      <c r="AEO134" s="72"/>
      <c r="AEP134" s="72"/>
      <c r="AEQ134" s="72"/>
      <c r="AER134" s="72"/>
      <c r="AES134" s="72"/>
      <c r="AET134" s="72"/>
      <c r="AEU134" s="72"/>
      <c r="AEV134" s="72"/>
      <c r="AEW134" s="72"/>
      <c r="AEX134" s="72"/>
      <c r="AEY134" s="72"/>
      <c r="AEZ134" s="72"/>
      <c r="AFA134" s="72"/>
      <c r="AFB134" s="72"/>
      <c r="AFC134" s="72"/>
      <c r="AFD134" s="72"/>
      <c r="AFE134" s="72"/>
      <c r="AFF134" s="72"/>
      <c r="AFG134" s="72"/>
      <c r="AFH134" s="72"/>
      <c r="AFI134" s="72"/>
      <c r="AFJ134" s="72"/>
      <c r="AFK134" s="72"/>
      <c r="AFL134" s="72"/>
      <c r="AFM134" s="72"/>
      <c r="AFN134" s="72"/>
      <c r="AFO134" s="72"/>
      <c r="AFP134" s="72"/>
      <c r="AFQ134" s="72"/>
      <c r="AFR134" s="72"/>
      <c r="AFS134" s="72"/>
      <c r="AFT134" s="72"/>
      <c r="AFU134" s="72"/>
      <c r="AFV134" s="72"/>
      <c r="AFW134" s="72"/>
      <c r="AFX134" s="72"/>
      <c r="AFY134" s="72"/>
      <c r="AFZ134" s="72"/>
      <c r="AGA134" s="72"/>
      <c r="AGB134" s="72"/>
      <c r="AGC134" s="72"/>
      <c r="AGD134" s="72"/>
      <c r="AGE134" s="72"/>
      <c r="AGF134" s="72"/>
      <c r="AGG134" s="72"/>
      <c r="AGH134" s="72"/>
      <c r="AGI134" s="72"/>
      <c r="AGJ134" s="72"/>
      <c r="AGK134" s="72"/>
      <c r="AGL134" s="72"/>
      <c r="AGM134" s="72"/>
      <c r="AGN134" s="72"/>
      <c r="AGO134" s="72"/>
      <c r="AGP134" s="72"/>
      <c r="AGQ134" s="72"/>
      <c r="AGR134" s="72"/>
      <c r="AGS134" s="72"/>
      <c r="AGT134" s="72"/>
      <c r="AGU134" s="72"/>
      <c r="AGV134" s="72"/>
      <c r="AGW134" s="72"/>
      <c r="AGX134" s="72"/>
      <c r="AGY134" s="72"/>
      <c r="AGZ134" s="72"/>
      <c r="AHA134" s="72"/>
      <c r="AHB134" s="72"/>
      <c r="AHC134" s="72"/>
      <c r="AHD134" s="72"/>
      <c r="AHE134" s="72"/>
      <c r="AHF134" s="72"/>
      <c r="AHG134" s="72"/>
      <c r="AHH134" s="72"/>
      <c r="AHI134" s="72"/>
      <c r="AHJ134" s="72"/>
      <c r="AHK134" s="72"/>
      <c r="AHL134" s="72"/>
      <c r="AHM134" s="72"/>
      <c r="AHN134" s="72"/>
      <c r="AHO134" s="72"/>
      <c r="AHP134" s="72"/>
      <c r="AHQ134" s="72"/>
      <c r="AHR134" s="72"/>
      <c r="AHS134" s="72"/>
      <c r="AHT134" s="72"/>
      <c r="AHU134" s="72"/>
      <c r="AHV134" s="72"/>
      <c r="AHW134" s="72"/>
      <c r="AHX134" s="72"/>
      <c r="AHY134" s="72"/>
      <c r="AHZ134" s="72"/>
      <c r="AIA134" s="72"/>
      <c r="AIB134" s="72"/>
      <c r="AIC134" s="72"/>
      <c r="AID134" s="72"/>
      <c r="AIE134" s="72"/>
      <c r="AIF134" s="72"/>
      <c r="AIG134" s="72"/>
      <c r="AIH134" s="72"/>
      <c r="AII134" s="72"/>
      <c r="AIJ134" s="72"/>
      <c r="AIK134" s="72"/>
      <c r="AIL134" s="72"/>
      <c r="AIM134" s="72"/>
      <c r="AIN134" s="72"/>
      <c r="AIO134" s="72"/>
      <c r="AIP134" s="72"/>
      <c r="AIQ134" s="72"/>
      <c r="AIR134" s="72"/>
      <c r="AIS134" s="72"/>
      <c r="AIT134" s="72"/>
      <c r="AIU134" s="72"/>
      <c r="AIV134" s="72"/>
      <c r="AIW134" s="72"/>
      <c r="AIX134" s="72"/>
      <c r="AIY134" s="72"/>
      <c r="AIZ134" s="72"/>
      <c r="AJA134" s="72"/>
      <c r="AJB134" s="72"/>
      <c r="AJC134" s="72"/>
      <c r="AJD134" s="72"/>
      <c r="AJE134" s="72"/>
      <c r="AJF134" s="72"/>
      <c r="AJG134" s="72"/>
      <c r="AJH134" s="72"/>
      <c r="AJI134" s="72"/>
      <c r="AJJ134" s="72"/>
      <c r="AJK134" s="72"/>
      <c r="AJL134" s="72"/>
      <c r="AJM134" s="72"/>
      <c r="AJN134" s="72"/>
      <c r="AJO134" s="72"/>
      <c r="AJP134" s="72"/>
      <c r="AJQ134" s="72"/>
      <c r="AJR134" s="72"/>
      <c r="AJS134" s="72"/>
      <c r="AJT134" s="72"/>
      <c r="AJU134" s="72"/>
      <c r="AJV134" s="72"/>
      <c r="AJW134" s="72"/>
      <c r="AJX134" s="72"/>
      <c r="AJY134" s="72"/>
      <c r="AJZ134" s="72"/>
      <c r="AKA134" s="72"/>
      <c r="AKB134" s="72"/>
      <c r="AKC134" s="72"/>
      <c r="AKD134" s="72"/>
      <c r="AKE134" s="72"/>
      <c r="AKF134" s="72"/>
      <c r="AKG134" s="72"/>
      <c r="AKH134" s="72"/>
      <c r="AKI134" s="72"/>
      <c r="AKJ134" s="72"/>
      <c r="AKK134" s="72"/>
      <c r="AKL134" s="72"/>
      <c r="AKM134" s="72"/>
      <c r="AKN134" s="72"/>
      <c r="AKO134" s="72"/>
      <c r="AKP134" s="72"/>
      <c r="AKQ134" s="72"/>
      <c r="AKR134" s="72"/>
      <c r="AKS134" s="72"/>
      <c r="AKT134" s="72"/>
      <c r="AKU134" s="72"/>
      <c r="AKV134" s="72"/>
      <c r="AKW134" s="72"/>
      <c r="AKX134" s="72"/>
      <c r="AKY134" s="72"/>
      <c r="AKZ134" s="72"/>
      <c r="ALA134" s="72"/>
      <c r="ALB134" s="72"/>
      <c r="ALC134" s="72"/>
      <c r="ALD134" s="72"/>
      <c r="ALE134" s="72"/>
      <c r="ALF134" s="72"/>
      <c r="ALG134" s="72"/>
      <c r="ALH134" s="72"/>
      <c r="ALI134" s="72"/>
      <c r="ALJ134" s="72"/>
      <c r="ALK134" s="72"/>
      <c r="ALL134" s="72"/>
      <c r="ALM134" s="72"/>
      <c r="ALN134" s="72"/>
      <c r="ALO134" s="72"/>
      <c r="ALP134" s="72"/>
      <c r="ALQ134" s="72"/>
      <c r="ALR134" s="72"/>
      <c r="ALS134" s="72"/>
      <c r="ALT134" s="72"/>
      <c r="ALU134" s="72"/>
      <c r="ALV134" s="72"/>
      <c r="ALW134" s="72"/>
      <c r="ALX134" s="72"/>
      <c r="ALY134" s="72"/>
      <c r="ALZ134" s="72"/>
      <c r="AMA134" s="72"/>
      <c r="AMB134" s="72"/>
      <c r="AMC134" s="72"/>
      <c r="AMD134" s="72"/>
      <c r="AME134" s="72"/>
      <c r="AMF134" s="72"/>
      <c r="AMG134" s="72"/>
      <c r="AMH134" s="72"/>
      <c r="AMI134" s="72"/>
      <c r="AMJ134" s="72"/>
    </row>
    <row r="135" customFormat="false" ht="15" hidden="false" customHeight="false" outlineLevel="0" collapsed="false">
      <c r="C135" s="49" t="n">
        <f aca="false">IF(F135=F134,C134,IF(F135=(F134+10),C134,(C134+10)))</f>
        <v>370</v>
      </c>
      <c r="D135" s="38" t="s">
        <v>217</v>
      </c>
      <c r="E135" s="51" t="n">
        <f aca="false">IF(C134=C135,IF(AND(L135&lt;&gt;"M",L135&lt;&gt;"m-up"),E134+10,E134),10)</f>
        <v>20</v>
      </c>
      <c r="F135" s="39" t="n">
        <f aca="false">R135+(Q135*60)+(P135*3600)</f>
        <v>44324</v>
      </c>
      <c r="G135" s="39" t="str">
        <f aca="false">CONCATENATE(M135,N135,O135)</f>
        <v>201746</v>
      </c>
      <c r="H135" s="39" t="n">
        <f aca="false">894-880</f>
        <v>14</v>
      </c>
      <c r="L135" s="39" t="s">
        <v>0</v>
      </c>
      <c r="M135" s="39" t="n">
        <v>2017</v>
      </c>
      <c r="N135" s="39" t="n">
        <v>4</v>
      </c>
      <c r="O135" s="39" t="n">
        <v>6</v>
      </c>
      <c r="P135" s="39" t="n">
        <v>12</v>
      </c>
      <c r="Q135" s="39" t="n">
        <v>18</v>
      </c>
      <c r="R135" s="39" t="n">
        <v>44</v>
      </c>
      <c r="S135" s="39" t="n">
        <v>880</v>
      </c>
      <c r="T135" s="39" t="n">
        <v>1</v>
      </c>
      <c r="U135" s="39" t="s">
        <v>1</v>
      </c>
      <c r="V135" s="39" t="s">
        <v>2</v>
      </c>
    </row>
    <row r="136" customFormat="false" ht="15" hidden="false" customHeight="false" outlineLevel="0" collapsed="false">
      <c r="C136" s="49" t="n">
        <f aca="false">IF(F136=F135,C135,IF(F136=(F135+10),C135,(C135+10)))</f>
        <v>370</v>
      </c>
      <c r="D136" s="38" t="s">
        <v>217</v>
      </c>
      <c r="E136" s="51" t="n">
        <f aca="false">IF(C135=C136,IF(AND(L136&lt;&gt;"M",L136&lt;&gt;"m-up"),E135+10,E135),10)</f>
        <v>30</v>
      </c>
      <c r="F136" s="39" t="n">
        <f aca="false">R136+(Q136*60)+(P136*3600)</f>
        <v>44324</v>
      </c>
      <c r="G136" s="39" t="str">
        <f aca="false">CONCATENATE(M136,N136,O136)</f>
        <v>201746</v>
      </c>
      <c r="H136" s="39" t="n">
        <f aca="false">933-915</f>
        <v>18</v>
      </c>
      <c r="L136" s="39" t="s">
        <v>0</v>
      </c>
      <c r="M136" s="39" t="n">
        <v>2017</v>
      </c>
      <c r="N136" s="39" t="n">
        <v>4</v>
      </c>
      <c r="O136" s="39" t="n">
        <v>6</v>
      </c>
      <c r="P136" s="39" t="n">
        <v>12</v>
      </c>
      <c r="Q136" s="39" t="n">
        <v>18</v>
      </c>
      <c r="R136" s="39" t="n">
        <v>44</v>
      </c>
      <c r="S136" s="39" t="n">
        <v>915</v>
      </c>
      <c r="T136" s="39" t="n">
        <v>1</v>
      </c>
      <c r="U136" s="39" t="s">
        <v>1</v>
      </c>
      <c r="V136" s="39" t="s">
        <v>2</v>
      </c>
    </row>
    <row r="137" customFormat="false" ht="15" hidden="false" customHeight="false" outlineLevel="0" collapsed="false">
      <c r="C137" s="49" t="n">
        <f aca="false">IF(F137=F136,C136,IF(F137=(F136+10),C136,(C136+10)))</f>
        <v>380</v>
      </c>
      <c r="D137" s="80" t="s">
        <v>218</v>
      </c>
      <c r="E137" s="51" t="n">
        <f aca="false">IF(C136=C137,IF(AND(L137&lt;&gt;"M",L137&lt;&gt;"m-up"),E136+10,E136),10)</f>
        <v>10</v>
      </c>
      <c r="F137" s="53" t="n">
        <f aca="false">R137+(Q137*60)+(P137*3600)</f>
        <v>44595</v>
      </c>
      <c r="G137" s="53" t="str">
        <f aca="false">CONCATENATE(M137,N137,O137)</f>
        <v>201746</v>
      </c>
      <c r="H137" s="53" t="n">
        <v>28</v>
      </c>
      <c r="I137" s="53"/>
      <c r="J137" s="53"/>
      <c r="K137" s="53"/>
      <c r="L137" s="81" t="s">
        <v>0</v>
      </c>
      <c r="M137" s="53" t="n">
        <v>2017</v>
      </c>
      <c r="N137" s="53" t="n">
        <v>4</v>
      </c>
      <c r="O137" s="53" t="n">
        <v>6</v>
      </c>
      <c r="P137" s="53" t="n">
        <v>12</v>
      </c>
      <c r="Q137" s="53" t="n">
        <v>23</v>
      </c>
      <c r="R137" s="53" t="n">
        <v>15</v>
      </c>
      <c r="S137" s="53" t="n">
        <v>890</v>
      </c>
      <c r="T137" s="81" t="n">
        <v>1</v>
      </c>
      <c r="U137" s="53" t="s">
        <v>1</v>
      </c>
      <c r="V137" s="53" t="s">
        <v>2</v>
      </c>
      <c r="W137" s="53"/>
      <c r="X137" s="54" t="s">
        <v>15</v>
      </c>
    </row>
    <row r="138" customFormat="false" ht="15" hidden="false" customHeight="false" outlineLevel="0" collapsed="false">
      <c r="C138" s="49" t="n">
        <f aca="false">IF(F138=F137,C137,IF(F138=(F137+10),C137,(C137+10)))</f>
        <v>380</v>
      </c>
      <c r="D138" s="38" t="s">
        <v>218</v>
      </c>
      <c r="E138" s="51" t="n">
        <f aca="false">IF(C137=C138,IF(AND(L138&lt;&gt;"M",L138&lt;&gt;"m-up"),E137+10,E137),10)</f>
        <v>20</v>
      </c>
      <c r="F138" s="39" t="n">
        <f aca="false">R138+(Q138*60)+(P138*3600)</f>
        <v>44595</v>
      </c>
      <c r="G138" s="39" t="str">
        <f aca="false">CONCATENATE(M138,N138,O138)</f>
        <v>201746</v>
      </c>
      <c r="H138" s="39" t="n">
        <v>0</v>
      </c>
      <c r="L138" s="79" t="s">
        <v>16</v>
      </c>
      <c r="M138" s="39" t="n">
        <v>2017</v>
      </c>
      <c r="N138" s="39" t="n">
        <v>4</v>
      </c>
      <c r="O138" s="39" t="n">
        <v>6</v>
      </c>
      <c r="P138" s="39" t="n">
        <v>12</v>
      </c>
      <c r="Q138" s="39" t="n">
        <v>23</v>
      </c>
      <c r="R138" s="39" t="n">
        <v>15</v>
      </c>
      <c r="S138" s="39" t="n">
        <v>900</v>
      </c>
      <c r="T138" s="79"/>
      <c r="U138" s="39" t="s">
        <v>1</v>
      </c>
      <c r="V138" s="39" t="s">
        <v>2</v>
      </c>
    </row>
    <row r="139" customFormat="false" ht="15" hidden="false" customHeight="false" outlineLevel="0" collapsed="false">
      <c r="A139" s="69"/>
      <c r="B139" s="69"/>
      <c r="C139" s="49" t="n">
        <f aca="false">IF(F139=F138,C138,IF(F139=(F138+10),C138,(C138+10)))</f>
        <v>390</v>
      </c>
      <c r="D139" s="70" t="s">
        <v>219</v>
      </c>
      <c r="E139" s="51" t="n">
        <f aca="false">IF(C138=C139,IF(AND(L139&lt;&gt;"M",L139&lt;&gt;"m-up"),E138+10,E138),10)</f>
        <v>10</v>
      </c>
      <c r="F139" s="71" t="n">
        <f aca="false">R139+(Q139*60)+(P139*3600)</f>
        <v>53822</v>
      </c>
      <c r="G139" s="71" t="str">
        <f aca="false">CONCATENATE(M139,N139,O139)</f>
        <v>201746</v>
      </c>
      <c r="H139" s="71"/>
      <c r="I139" s="71"/>
      <c r="J139" s="71"/>
      <c r="K139" s="71"/>
      <c r="L139" s="71" t="s">
        <v>0</v>
      </c>
      <c r="M139" s="71" t="n">
        <v>2017</v>
      </c>
      <c r="N139" s="71" t="n">
        <v>4</v>
      </c>
      <c r="O139" s="71" t="n">
        <v>6</v>
      </c>
      <c r="P139" s="71" t="n">
        <v>14</v>
      </c>
      <c r="Q139" s="71" t="n">
        <v>57</v>
      </c>
      <c r="R139" s="71" t="n">
        <v>2</v>
      </c>
      <c r="S139" s="71" t="n">
        <v>933</v>
      </c>
      <c r="T139" s="71"/>
      <c r="U139" s="71" t="s">
        <v>1</v>
      </c>
      <c r="V139" s="71" t="s">
        <v>3</v>
      </c>
      <c r="W139" s="71"/>
      <c r="X139" s="72" t="s">
        <v>220</v>
      </c>
      <c r="WK139" s="72"/>
      <c r="WL139" s="72"/>
      <c r="WM139" s="72"/>
      <c r="WN139" s="72"/>
      <c r="WO139" s="72"/>
      <c r="WP139" s="72"/>
      <c r="WQ139" s="72"/>
      <c r="WR139" s="72"/>
      <c r="WS139" s="72"/>
      <c r="WT139" s="72"/>
      <c r="WU139" s="72"/>
      <c r="WV139" s="72"/>
      <c r="WW139" s="72"/>
      <c r="WX139" s="72"/>
      <c r="WY139" s="72"/>
      <c r="WZ139" s="72"/>
      <c r="XA139" s="72"/>
      <c r="XB139" s="72"/>
      <c r="XC139" s="72"/>
      <c r="XD139" s="72"/>
      <c r="XE139" s="72"/>
      <c r="XF139" s="72"/>
      <c r="XG139" s="72"/>
      <c r="XH139" s="72"/>
      <c r="XI139" s="72"/>
      <c r="XJ139" s="72"/>
      <c r="XK139" s="72"/>
      <c r="XL139" s="72"/>
      <c r="XM139" s="72"/>
      <c r="XN139" s="72"/>
      <c r="XO139" s="72"/>
      <c r="XP139" s="72"/>
      <c r="XQ139" s="72"/>
      <c r="XR139" s="72"/>
      <c r="XS139" s="72"/>
      <c r="XT139" s="72"/>
      <c r="XU139" s="72"/>
      <c r="XV139" s="72"/>
      <c r="XW139" s="72"/>
      <c r="XX139" s="72"/>
      <c r="XY139" s="72"/>
      <c r="XZ139" s="72"/>
      <c r="YA139" s="72"/>
      <c r="YB139" s="72"/>
      <c r="YC139" s="72"/>
      <c r="YD139" s="72"/>
      <c r="YE139" s="72"/>
      <c r="YF139" s="72"/>
      <c r="YG139" s="72"/>
      <c r="YH139" s="72"/>
      <c r="YI139" s="72"/>
      <c r="YJ139" s="72"/>
      <c r="YK139" s="72"/>
      <c r="YL139" s="72"/>
      <c r="YM139" s="72"/>
      <c r="YN139" s="72"/>
      <c r="YO139" s="72"/>
      <c r="YP139" s="72"/>
      <c r="YQ139" s="72"/>
      <c r="YR139" s="72"/>
      <c r="YS139" s="72"/>
      <c r="YT139" s="72"/>
      <c r="YU139" s="72"/>
      <c r="YV139" s="72"/>
      <c r="YW139" s="72"/>
      <c r="YX139" s="72"/>
      <c r="YY139" s="72"/>
      <c r="YZ139" s="72"/>
      <c r="ZA139" s="72"/>
      <c r="ZB139" s="72"/>
      <c r="ZC139" s="72"/>
      <c r="ZD139" s="72"/>
      <c r="ZE139" s="72"/>
      <c r="ZF139" s="72"/>
      <c r="ZG139" s="72"/>
      <c r="ZH139" s="72"/>
      <c r="ZI139" s="72"/>
      <c r="ZJ139" s="72"/>
      <c r="ZK139" s="72"/>
      <c r="ZL139" s="72"/>
      <c r="ZM139" s="72"/>
      <c r="ZN139" s="72"/>
      <c r="ZO139" s="72"/>
      <c r="ZP139" s="72"/>
      <c r="ZQ139" s="72"/>
      <c r="ZR139" s="72"/>
      <c r="ZS139" s="72"/>
      <c r="ZT139" s="72"/>
      <c r="ZU139" s="72"/>
      <c r="ZV139" s="72"/>
      <c r="ZW139" s="72"/>
      <c r="ZX139" s="72"/>
      <c r="ZY139" s="72"/>
      <c r="ZZ139" s="72"/>
      <c r="AAA139" s="72"/>
      <c r="AAB139" s="72"/>
      <c r="AAC139" s="72"/>
      <c r="AAD139" s="72"/>
      <c r="AAE139" s="72"/>
      <c r="AAF139" s="72"/>
      <c r="AAG139" s="72"/>
      <c r="AAH139" s="72"/>
      <c r="AAI139" s="72"/>
      <c r="AAJ139" s="72"/>
      <c r="AAK139" s="72"/>
      <c r="AAL139" s="72"/>
      <c r="AAM139" s="72"/>
      <c r="AAN139" s="72"/>
      <c r="AAO139" s="72"/>
      <c r="AAP139" s="72"/>
      <c r="AAQ139" s="72"/>
      <c r="AAR139" s="72"/>
      <c r="AAS139" s="72"/>
      <c r="AAT139" s="72"/>
      <c r="AAU139" s="72"/>
      <c r="AAV139" s="72"/>
      <c r="AAW139" s="72"/>
      <c r="AAX139" s="72"/>
      <c r="AAY139" s="72"/>
      <c r="AAZ139" s="72"/>
      <c r="ABA139" s="72"/>
      <c r="ABB139" s="72"/>
      <c r="ABC139" s="72"/>
      <c r="ABD139" s="72"/>
      <c r="ABE139" s="72"/>
      <c r="ABF139" s="72"/>
      <c r="ABG139" s="72"/>
      <c r="ABH139" s="72"/>
      <c r="ABI139" s="72"/>
      <c r="ABJ139" s="72"/>
      <c r="ABK139" s="72"/>
      <c r="ABL139" s="72"/>
      <c r="ABM139" s="72"/>
      <c r="ABN139" s="72"/>
      <c r="ABO139" s="72"/>
      <c r="ABP139" s="72"/>
      <c r="ABQ139" s="72"/>
      <c r="ABR139" s="72"/>
      <c r="ABS139" s="72"/>
      <c r="ABT139" s="72"/>
      <c r="ABU139" s="72"/>
      <c r="ABV139" s="72"/>
      <c r="ABW139" s="72"/>
      <c r="ABX139" s="72"/>
      <c r="ABY139" s="72"/>
      <c r="ABZ139" s="72"/>
      <c r="ACA139" s="72"/>
      <c r="ACB139" s="72"/>
      <c r="ACC139" s="72"/>
      <c r="ACD139" s="72"/>
      <c r="ACE139" s="72"/>
      <c r="ACF139" s="72"/>
      <c r="ACG139" s="72"/>
      <c r="ACH139" s="72"/>
      <c r="ACI139" s="72"/>
      <c r="ACJ139" s="72"/>
      <c r="ACK139" s="72"/>
      <c r="ACL139" s="72"/>
      <c r="ACM139" s="72"/>
      <c r="ACN139" s="72"/>
      <c r="ACO139" s="72"/>
      <c r="ACP139" s="72"/>
      <c r="ACQ139" s="72"/>
      <c r="ACR139" s="72"/>
      <c r="ACS139" s="72"/>
      <c r="ACT139" s="72"/>
      <c r="ACU139" s="72"/>
      <c r="ACV139" s="72"/>
      <c r="ACW139" s="72"/>
      <c r="ACX139" s="72"/>
      <c r="ACY139" s="72"/>
      <c r="ACZ139" s="72"/>
      <c r="ADA139" s="72"/>
      <c r="ADB139" s="72"/>
      <c r="ADC139" s="72"/>
      <c r="ADD139" s="72"/>
      <c r="ADE139" s="72"/>
      <c r="ADF139" s="72"/>
      <c r="ADG139" s="72"/>
      <c r="ADH139" s="72"/>
      <c r="ADI139" s="72"/>
      <c r="ADJ139" s="72"/>
      <c r="ADK139" s="72"/>
      <c r="ADL139" s="72"/>
      <c r="ADM139" s="72"/>
      <c r="ADN139" s="72"/>
      <c r="ADO139" s="72"/>
      <c r="ADP139" s="72"/>
      <c r="ADQ139" s="72"/>
      <c r="ADR139" s="72"/>
      <c r="ADS139" s="72"/>
      <c r="ADT139" s="72"/>
      <c r="ADU139" s="72"/>
      <c r="ADV139" s="72"/>
      <c r="ADW139" s="72"/>
      <c r="ADX139" s="72"/>
      <c r="ADY139" s="72"/>
      <c r="ADZ139" s="72"/>
      <c r="AEA139" s="72"/>
      <c r="AEB139" s="72"/>
      <c r="AEC139" s="72"/>
      <c r="AED139" s="72"/>
      <c r="AEE139" s="72"/>
      <c r="AEF139" s="72"/>
      <c r="AEG139" s="72"/>
      <c r="AEH139" s="72"/>
      <c r="AEI139" s="72"/>
      <c r="AEJ139" s="72"/>
      <c r="AEK139" s="72"/>
      <c r="AEL139" s="72"/>
      <c r="AEM139" s="72"/>
      <c r="AEN139" s="72"/>
      <c r="AEO139" s="72"/>
      <c r="AEP139" s="72"/>
      <c r="AEQ139" s="72"/>
      <c r="AER139" s="72"/>
      <c r="AES139" s="72"/>
      <c r="AET139" s="72"/>
      <c r="AEU139" s="72"/>
      <c r="AEV139" s="72"/>
      <c r="AEW139" s="72"/>
      <c r="AEX139" s="72"/>
      <c r="AEY139" s="72"/>
      <c r="AEZ139" s="72"/>
      <c r="AFA139" s="72"/>
      <c r="AFB139" s="72"/>
      <c r="AFC139" s="72"/>
      <c r="AFD139" s="72"/>
      <c r="AFE139" s="72"/>
      <c r="AFF139" s="72"/>
      <c r="AFG139" s="72"/>
      <c r="AFH139" s="72"/>
      <c r="AFI139" s="72"/>
      <c r="AFJ139" s="72"/>
      <c r="AFK139" s="72"/>
      <c r="AFL139" s="72"/>
      <c r="AFM139" s="72"/>
      <c r="AFN139" s="72"/>
      <c r="AFO139" s="72"/>
      <c r="AFP139" s="72"/>
      <c r="AFQ139" s="72"/>
      <c r="AFR139" s="72"/>
      <c r="AFS139" s="72"/>
      <c r="AFT139" s="72"/>
      <c r="AFU139" s="72"/>
      <c r="AFV139" s="72"/>
      <c r="AFW139" s="72"/>
      <c r="AFX139" s="72"/>
      <c r="AFY139" s="72"/>
      <c r="AFZ139" s="72"/>
      <c r="AGA139" s="72"/>
      <c r="AGB139" s="72"/>
      <c r="AGC139" s="72"/>
      <c r="AGD139" s="72"/>
      <c r="AGE139" s="72"/>
      <c r="AGF139" s="72"/>
      <c r="AGG139" s="72"/>
      <c r="AGH139" s="72"/>
      <c r="AGI139" s="72"/>
      <c r="AGJ139" s="72"/>
      <c r="AGK139" s="72"/>
      <c r="AGL139" s="72"/>
      <c r="AGM139" s="72"/>
      <c r="AGN139" s="72"/>
      <c r="AGO139" s="72"/>
      <c r="AGP139" s="72"/>
      <c r="AGQ139" s="72"/>
      <c r="AGR139" s="72"/>
      <c r="AGS139" s="72"/>
      <c r="AGT139" s="72"/>
      <c r="AGU139" s="72"/>
      <c r="AGV139" s="72"/>
      <c r="AGW139" s="72"/>
      <c r="AGX139" s="72"/>
      <c r="AGY139" s="72"/>
      <c r="AGZ139" s="72"/>
      <c r="AHA139" s="72"/>
      <c r="AHB139" s="72"/>
      <c r="AHC139" s="72"/>
      <c r="AHD139" s="72"/>
      <c r="AHE139" s="72"/>
      <c r="AHF139" s="72"/>
      <c r="AHG139" s="72"/>
      <c r="AHH139" s="72"/>
      <c r="AHI139" s="72"/>
      <c r="AHJ139" s="72"/>
      <c r="AHK139" s="72"/>
      <c r="AHL139" s="72"/>
      <c r="AHM139" s="72"/>
      <c r="AHN139" s="72"/>
      <c r="AHO139" s="72"/>
      <c r="AHP139" s="72"/>
      <c r="AHQ139" s="72"/>
      <c r="AHR139" s="72"/>
      <c r="AHS139" s="72"/>
      <c r="AHT139" s="72"/>
      <c r="AHU139" s="72"/>
      <c r="AHV139" s="72"/>
      <c r="AHW139" s="72"/>
      <c r="AHX139" s="72"/>
      <c r="AHY139" s="72"/>
      <c r="AHZ139" s="72"/>
      <c r="AIA139" s="72"/>
      <c r="AIB139" s="72"/>
      <c r="AIC139" s="72"/>
      <c r="AID139" s="72"/>
      <c r="AIE139" s="72"/>
      <c r="AIF139" s="72"/>
      <c r="AIG139" s="72"/>
      <c r="AIH139" s="72"/>
      <c r="AII139" s="72"/>
      <c r="AIJ139" s="72"/>
      <c r="AIK139" s="72"/>
      <c r="AIL139" s="72"/>
      <c r="AIM139" s="72"/>
      <c r="AIN139" s="72"/>
      <c r="AIO139" s="72"/>
      <c r="AIP139" s="72"/>
      <c r="AIQ139" s="72"/>
      <c r="AIR139" s="72"/>
      <c r="AIS139" s="72"/>
      <c r="AIT139" s="72"/>
      <c r="AIU139" s="72"/>
      <c r="AIV139" s="72"/>
      <c r="AIW139" s="72"/>
      <c r="AIX139" s="72"/>
      <c r="AIY139" s="72"/>
      <c r="AIZ139" s="72"/>
      <c r="AJA139" s="72"/>
      <c r="AJB139" s="72"/>
      <c r="AJC139" s="72"/>
      <c r="AJD139" s="72"/>
      <c r="AJE139" s="72"/>
      <c r="AJF139" s="72"/>
      <c r="AJG139" s="72"/>
      <c r="AJH139" s="72"/>
      <c r="AJI139" s="72"/>
      <c r="AJJ139" s="72"/>
      <c r="AJK139" s="72"/>
      <c r="AJL139" s="72"/>
      <c r="AJM139" s="72"/>
      <c r="AJN139" s="72"/>
      <c r="AJO139" s="72"/>
      <c r="AJP139" s="72"/>
      <c r="AJQ139" s="72"/>
      <c r="AJR139" s="72"/>
      <c r="AJS139" s="72"/>
      <c r="AJT139" s="72"/>
      <c r="AJU139" s="72"/>
      <c r="AJV139" s="72"/>
      <c r="AJW139" s="72"/>
      <c r="AJX139" s="72"/>
      <c r="AJY139" s="72"/>
      <c r="AJZ139" s="72"/>
      <c r="AKA139" s="72"/>
      <c r="AKB139" s="72"/>
      <c r="AKC139" s="72"/>
      <c r="AKD139" s="72"/>
      <c r="AKE139" s="72"/>
      <c r="AKF139" s="72"/>
      <c r="AKG139" s="72"/>
      <c r="AKH139" s="72"/>
      <c r="AKI139" s="72"/>
      <c r="AKJ139" s="72"/>
      <c r="AKK139" s="72"/>
      <c r="AKL139" s="72"/>
      <c r="AKM139" s="72"/>
      <c r="AKN139" s="72"/>
      <c r="AKO139" s="72"/>
      <c r="AKP139" s="72"/>
      <c r="AKQ139" s="72"/>
      <c r="AKR139" s="72"/>
      <c r="AKS139" s="72"/>
      <c r="AKT139" s="72"/>
      <c r="AKU139" s="72"/>
      <c r="AKV139" s="72"/>
      <c r="AKW139" s="72"/>
      <c r="AKX139" s="72"/>
      <c r="AKY139" s="72"/>
      <c r="AKZ139" s="72"/>
      <c r="ALA139" s="72"/>
      <c r="ALB139" s="72"/>
      <c r="ALC139" s="72"/>
      <c r="ALD139" s="72"/>
      <c r="ALE139" s="72"/>
      <c r="ALF139" s="72"/>
      <c r="ALG139" s="72"/>
      <c r="ALH139" s="72"/>
      <c r="ALI139" s="72"/>
      <c r="ALJ139" s="72"/>
      <c r="ALK139" s="72"/>
      <c r="ALL139" s="72"/>
      <c r="ALM139" s="72"/>
      <c r="ALN139" s="72"/>
      <c r="ALO139" s="72"/>
      <c r="ALP139" s="72"/>
      <c r="ALQ139" s="72"/>
      <c r="ALR139" s="72"/>
      <c r="ALS139" s="72"/>
      <c r="ALT139" s="72"/>
      <c r="ALU139" s="72"/>
      <c r="ALV139" s="72"/>
      <c r="ALW139" s="72"/>
      <c r="ALX139" s="72"/>
      <c r="ALY139" s="72"/>
      <c r="ALZ139" s="72"/>
      <c r="AMA139" s="72"/>
      <c r="AMB139" s="72"/>
      <c r="AMC139" s="72"/>
      <c r="AMD139" s="72"/>
      <c r="AME139" s="72"/>
      <c r="AMF139" s="72"/>
      <c r="AMG139" s="72"/>
      <c r="AMH139" s="72"/>
      <c r="AMI139" s="72"/>
      <c r="AMJ139" s="72"/>
    </row>
    <row r="140" customFormat="false" ht="15" hidden="false" customHeight="false" outlineLevel="0" collapsed="false">
      <c r="A140" s="69"/>
      <c r="B140" s="69"/>
      <c r="C140" s="49" t="n">
        <f aca="false">IF(F140=F139,C139,IF(F140=(F139+10),C139,(C139+10)))</f>
        <v>400</v>
      </c>
      <c r="D140" s="70" t="s">
        <v>221</v>
      </c>
      <c r="E140" s="51" t="n">
        <f aca="false">IF(C139=C140,IF(AND(L140&lt;&gt;"M",L140&lt;&gt;"m-up"),E139+10,E139),10)</f>
        <v>10</v>
      </c>
      <c r="F140" s="71" t="n">
        <f aca="false">R140+(Q140*60)+(P140*3600)</f>
        <v>53905</v>
      </c>
      <c r="G140" s="71" t="str">
        <f aca="false">CONCATENATE(M140,N140,O140)</f>
        <v>201746</v>
      </c>
      <c r="H140" s="71" t="n">
        <f aca="false">593-589</f>
        <v>4</v>
      </c>
      <c r="I140" s="71"/>
      <c r="J140" s="71"/>
      <c r="K140" s="71"/>
      <c r="L140" s="71" t="s">
        <v>0</v>
      </c>
      <c r="M140" s="71" t="n">
        <v>2017</v>
      </c>
      <c r="N140" s="71" t="n">
        <v>4</v>
      </c>
      <c r="O140" s="71" t="n">
        <v>6</v>
      </c>
      <c r="P140" s="71" t="n">
        <v>14</v>
      </c>
      <c r="Q140" s="71" t="n">
        <v>58</v>
      </c>
      <c r="R140" s="71" t="n">
        <v>25</v>
      </c>
      <c r="S140" s="71" t="n">
        <v>589</v>
      </c>
      <c r="T140" s="71" t="n">
        <v>1</v>
      </c>
      <c r="U140" s="71" t="s">
        <v>1</v>
      </c>
      <c r="V140" s="71" t="s">
        <v>2</v>
      </c>
      <c r="W140" s="71"/>
      <c r="X140" s="72"/>
      <c r="WK140" s="72"/>
      <c r="WL140" s="72"/>
      <c r="WM140" s="72"/>
      <c r="WN140" s="72"/>
      <c r="WO140" s="72"/>
      <c r="WP140" s="72"/>
      <c r="WQ140" s="72"/>
      <c r="WR140" s="72"/>
      <c r="WS140" s="72"/>
      <c r="WT140" s="72"/>
      <c r="WU140" s="72"/>
      <c r="WV140" s="72"/>
      <c r="WW140" s="72"/>
      <c r="WX140" s="72"/>
      <c r="WY140" s="72"/>
      <c r="WZ140" s="72"/>
      <c r="XA140" s="72"/>
      <c r="XB140" s="72"/>
      <c r="XC140" s="72"/>
      <c r="XD140" s="72"/>
      <c r="XE140" s="72"/>
      <c r="XF140" s="72"/>
      <c r="XG140" s="72"/>
      <c r="XH140" s="72"/>
      <c r="XI140" s="72"/>
      <c r="XJ140" s="72"/>
      <c r="XK140" s="72"/>
      <c r="XL140" s="72"/>
      <c r="XM140" s="72"/>
      <c r="XN140" s="72"/>
      <c r="XO140" s="72"/>
      <c r="XP140" s="72"/>
      <c r="XQ140" s="72"/>
      <c r="XR140" s="72"/>
      <c r="XS140" s="72"/>
      <c r="XT140" s="72"/>
      <c r="XU140" s="72"/>
      <c r="XV140" s="72"/>
      <c r="XW140" s="72"/>
      <c r="XX140" s="72"/>
      <c r="XY140" s="72"/>
      <c r="XZ140" s="72"/>
      <c r="YA140" s="72"/>
      <c r="YB140" s="72"/>
      <c r="YC140" s="72"/>
      <c r="YD140" s="72"/>
      <c r="YE140" s="72"/>
      <c r="YF140" s="72"/>
      <c r="YG140" s="72"/>
      <c r="YH140" s="72"/>
      <c r="YI140" s="72"/>
      <c r="YJ140" s="72"/>
      <c r="YK140" s="72"/>
      <c r="YL140" s="72"/>
      <c r="YM140" s="72"/>
      <c r="YN140" s="72"/>
      <c r="YO140" s="72"/>
      <c r="YP140" s="72"/>
      <c r="YQ140" s="72"/>
      <c r="YR140" s="72"/>
      <c r="YS140" s="72"/>
      <c r="YT140" s="72"/>
      <c r="YU140" s="72"/>
      <c r="YV140" s="72"/>
      <c r="YW140" s="72"/>
      <c r="YX140" s="72"/>
      <c r="YY140" s="72"/>
      <c r="YZ140" s="72"/>
      <c r="ZA140" s="72"/>
      <c r="ZB140" s="72"/>
      <c r="ZC140" s="72"/>
      <c r="ZD140" s="72"/>
      <c r="ZE140" s="72"/>
      <c r="ZF140" s="72"/>
      <c r="ZG140" s="72"/>
      <c r="ZH140" s="72"/>
      <c r="ZI140" s="72"/>
      <c r="ZJ140" s="72"/>
      <c r="ZK140" s="72"/>
      <c r="ZL140" s="72"/>
      <c r="ZM140" s="72"/>
      <c r="ZN140" s="72"/>
      <c r="ZO140" s="72"/>
      <c r="ZP140" s="72"/>
      <c r="ZQ140" s="72"/>
      <c r="ZR140" s="72"/>
      <c r="ZS140" s="72"/>
      <c r="ZT140" s="72"/>
      <c r="ZU140" s="72"/>
      <c r="ZV140" s="72"/>
      <c r="ZW140" s="72"/>
      <c r="ZX140" s="72"/>
      <c r="ZY140" s="72"/>
      <c r="ZZ140" s="72"/>
      <c r="AAA140" s="72"/>
      <c r="AAB140" s="72"/>
      <c r="AAC140" s="72"/>
      <c r="AAD140" s="72"/>
      <c r="AAE140" s="72"/>
      <c r="AAF140" s="72"/>
      <c r="AAG140" s="72"/>
      <c r="AAH140" s="72"/>
      <c r="AAI140" s="72"/>
      <c r="AAJ140" s="72"/>
      <c r="AAK140" s="72"/>
      <c r="AAL140" s="72"/>
      <c r="AAM140" s="72"/>
      <c r="AAN140" s="72"/>
      <c r="AAO140" s="72"/>
      <c r="AAP140" s="72"/>
      <c r="AAQ140" s="72"/>
      <c r="AAR140" s="72"/>
      <c r="AAS140" s="72"/>
      <c r="AAT140" s="72"/>
      <c r="AAU140" s="72"/>
      <c r="AAV140" s="72"/>
      <c r="AAW140" s="72"/>
      <c r="AAX140" s="72"/>
      <c r="AAY140" s="72"/>
      <c r="AAZ140" s="72"/>
      <c r="ABA140" s="72"/>
      <c r="ABB140" s="72"/>
      <c r="ABC140" s="72"/>
      <c r="ABD140" s="72"/>
      <c r="ABE140" s="72"/>
      <c r="ABF140" s="72"/>
      <c r="ABG140" s="72"/>
      <c r="ABH140" s="72"/>
      <c r="ABI140" s="72"/>
      <c r="ABJ140" s="72"/>
      <c r="ABK140" s="72"/>
      <c r="ABL140" s="72"/>
      <c r="ABM140" s="72"/>
      <c r="ABN140" s="72"/>
      <c r="ABO140" s="72"/>
      <c r="ABP140" s="72"/>
      <c r="ABQ140" s="72"/>
      <c r="ABR140" s="72"/>
      <c r="ABS140" s="72"/>
      <c r="ABT140" s="72"/>
      <c r="ABU140" s="72"/>
      <c r="ABV140" s="72"/>
      <c r="ABW140" s="72"/>
      <c r="ABX140" s="72"/>
      <c r="ABY140" s="72"/>
      <c r="ABZ140" s="72"/>
      <c r="ACA140" s="72"/>
      <c r="ACB140" s="72"/>
      <c r="ACC140" s="72"/>
      <c r="ACD140" s="72"/>
      <c r="ACE140" s="72"/>
      <c r="ACF140" s="72"/>
      <c r="ACG140" s="72"/>
      <c r="ACH140" s="72"/>
      <c r="ACI140" s="72"/>
      <c r="ACJ140" s="72"/>
      <c r="ACK140" s="72"/>
      <c r="ACL140" s="72"/>
      <c r="ACM140" s="72"/>
      <c r="ACN140" s="72"/>
      <c r="ACO140" s="72"/>
      <c r="ACP140" s="72"/>
      <c r="ACQ140" s="72"/>
      <c r="ACR140" s="72"/>
      <c r="ACS140" s="72"/>
      <c r="ACT140" s="72"/>
      <c r="ACU140" s="72"/>
      <c r="ACV140" s="72"/>
      <c r="ACW140" s="72"/>
      <c r="ACX140" s="72"/>
      <c r="ACY140" s="72"/>
      <c r="ACZ140" s="72"/>
      <c r="ADA140" s="72"/>
      <c r="ADB140" s="72"/>
      <c r="ADC140" s="72"/>
      <c r="ADD140" s="72"/>
      <c r="ADE140" s="72"/>
      <c r="ADF140" s="72"/>
      <c r="ADG140" s="72"/>
      <c r="ADH140" s="72"/>
      <c r="ADI140" s="72"/>
      <c r="ADJ140" s="72"/>
      <c r="ADK140" s="72"/>
      <c r="ADL140" s="72"/>
      <c r="ADM140" s="72"/>
      <c r="ADN140" s="72"/>
      <c r="ADO140" s="72"/>
      <c r="ADP140" s="72"/>
      <c r="ADQ140" s="72"/>
      <c r="ADR140" s="72"/>
      <c r="ADS140" s="72"/>
      <c r="ADT140" s="72"/>
      <c r="ADU140" s="72"/>
      <c r="ADV140" s="72"/>
      <c r="ADW140" s="72"/>
      <c r="ADX140" s="72"/>
      <c r="ADY140" s="72"/>
      <c r="ADZ140" s="72"/>
      <c r="AEA140" s="72"/>
      <c r="AEB140" s="72"/>
      <c r="AEC140" s="72"/>
      <c r="AED140" s="72"/>
      <c r="AEE140" s="72"/>
      <c r="AEF140" s="72"/>
      <c r="AEG140" s="72"/>
      <c r="AEH140" s="72"/>
      <c r="AEI140" s="72"/>
      <c r="AEJ140" s="72"/>
      <c r="AEK140" s="72"/>
      <c r="AEL140" s="72"/>
      <c r="AEM140" s="72"/>
      <c r="AEN140" s="72"/>
      <c r="AEO140" s="72"/>
      <c r="AEP140" s="72"/>
      <c r="AEQ140" s="72"/>
      <c r="AER140" s="72"/>
      <c r="AES140" s="72"/>
      <c r="AET140" s="72"/>
      <c r="AEU140" s="72"/>
      <c r="AEV140" s="72"/>
      <c r="AEW140" s="72"/>
      <c r="AEX140" s="72"/>
      <c r="AEY140" s="72"/>
      <c r="AEZ140" s="72"/>
      <c r="AFA140" s="72"/>
      <c r="AFB140" s="72"/>
      <c r="AFC140" s="72"/>
      <c r="AFD140" s="72"/>
      <c r="AFE140" s="72"/>
      <c r="AFF140" s="72"/>
      <c r="AFG140" s="72"/>
      <c r="AFH140" s="72"/>
      <c r="AFI140" s="72"/>
      <c r="AFJ140" s="72"/>
      <c r="AFK140" s="72"/>
      <c r="AFL140" s="72"/>
      <c r="AFM140" s="72"/>
      <c r="AFN140" s="72"/>
      <c r="AFO140" s="72"/>
      <c r="AFP140" s="72"/>
      <c r="AFQ140" s="72"/>
      <c r="AFR140" s="72"/>
      <c r="AFS140" s="72"/>
      <c r="AFT140" s="72"/>
      <c r="AFU140" s="72"/>
      <c r="AFV140" s="72"/>
      <c r="AFW140" s="72"/>
      <c r="AFX140" s="72"/>
      <c r="AFY140" s="72"/>
      <c r="AFZ140" s="72"/>
      <c r="AGA140" s="72"/>
      <c r="AGB140" s="72"/>
      <c r="AGC140" s="72"/>
      <c r="AGD140" s="72"/>
      <c r="AGE140" s="72"/>
      <c r="AGF140" s="72"/>
      <c r="AGG140" s="72"/>
      <c r="AGH140" s="72"/>
      <c r="AGI140" s="72"/>
      <c r="AGJ140" s="72"/>
      <c r="AGK140" s="72"/>
      <c r="AGL140" s="72"/>
      <c r="AGM140" s="72"/>
      <c r="AGN140" s="72"/>
      <c r="AGO140" s="72"/>
      <c r="AGP140" s="72"/>
      <c r="AGQ140" s="72"/>
      <c r="AGR140" s="72"/>
      <c r="AGS140" s="72"/>
      <c r="AGT140" s="72"/>
      <c r="AGU140" s="72"/>
      <c r="AGV140" s="72"/>
      <c r="AGW140" s="72"/>
      <c r="AGX140" s="72"/>
      <c r="AGY140" s="72"/>
      <c r="AGZ140" s="72"/>
      <c r="AHA140" s="72"/>
      <c r="AHB140" s="72"/>
      <c r="AHC140" s="72"/>
      <c r="AHD140" s="72"/>
      <c r="AHE140" s="72"/>
      <c r="AHF140" s="72"/>
      <c r="AHG140" s="72"/>
      <c r="AHH140" s="72"/>
      <c r="AHI140" s="72"/>
      <c r="AHJ140" s="72"/>
      <c r="AHK140" s="72"/>
      <c r="AHL140" s="72"/>
      <c r="AHM140" s="72"/>
      <c r="AHN140" s="72"/>
      <c r="AHO140" s="72"/>
      <c r="AHP140" s="72"/>
      <c r="AHQ140" s="72"/>
      <c r="AHR140" s="72"/>
      <c r="AHS140" s="72"/>
      <c r="AHT140" s="72"/>
      <c r="AHU140" s="72"/>
      <c r="AHV140" s="72"/>
      <c r="AHW140" s="72"/>
      <c r="AHX140" s="72"/>
      <c r="AHY140" s="72"/>
      <c r="AHZ140" s="72"/>
      <c r="AIA140" s="72"/>
      <c r="AIB140" s="72"/>
      <c r="AIC140" s="72"/>
      <c r="AID140" s="72"/>
      <c r="AIE140" s="72"/>
      <c r="AIF140" s="72"/>
      <c r="AIG140" s="72"/>
      <c r="AIH140" s="72"/>
      <c r="AII140" s="72"/>
      <c r="AIJ140" s="72"/>
      <c r="AIK140" s="72"/>
      <c r="AIL140" s="72"/>
      <c r="AIM140" s="72"/>
      <c r="AIN140" s="72"/>
      <c r="AIO140" s="72"/>
      <c r="AIP140" s="72"/>
      <c r="AIQ140" s="72"/>
      <c r="AIR140" s="72"/>
      <c r="AIS140" s="72"/>
      <c r="AIT140" s="72"/>
      <c r="AIU140" s="72"/>
      <c r="AIV140" s="72"/>
      <c r="AIW140" s="72"/>
      <c r="AIX140" s="72"/>
      <c r="AIY140" s="72"/>
      <c r="AIZ140" s="72"/>
      <c r="AJA140" s="72"/>
      <c r="AJB140" s="72"/>
      <c r="AJC140" s="72"/>
      <c r="AJD140" s="72"/>
      <c r="AJE140" s="72"/>
      <c r="AJF140" s="72"/>
      <c r="AJG140" s="72"/>
      <c r="AJH140" s="72"/>
      <c r="AJI140" s="72"/>
      <c r="AJJ140" s="72"/>
      <c r="AJK140" s="72"/>
      <c r="AJL140" s="72"/>
      <c r="AJM140" s="72"/>
      <c r="AJN140" s="72"/>
      <c r="AJO140" s="72"/>
      <c r="AJP140" s="72"/>
      <c r="AJQ140" s="72"/>
      <c r="AJR140" s="72"/>
      <c r="AJS140" s="72"/>
      <c r="AJT140" s="72"/>
      <c r="AJU140" s="72"/>
      <c r="AJV140" s="72"/>
      <c r="AJW140" s="72"/>
      <c r="AJX140" s="72"/>
      <c r="AJY140" s="72"/>
      <c r="AJZ140" s="72"/>
      <c r="AKA140" s="72"/>
      <c r="AKB140" s="72"/>
      <c r="AKC140" s="72"/>
      <c r="AKD140" s="72"/>
      <c r="AKE140" s="72"/>
      <c r="AKF140" s="72"/>
      <c r="AKG140" s="72"/>
      <c r="AKH140" s="72"/>
      <c r="AKI140" s="72"/>
      <c r="AKJ140" s="72"/>
      <c r="AKK140" s="72"/>
      <c r="AKL140" s="72"/>
      <c r="AKM140" s="72"/>
      <c r="AKN140" s="72"/>
      <c r="AKO140" s="72"/>
      <c r="AKP140" s="72"/>
      <c r="AKQ140" s="72"/>
      <c r="AKR140" s="72"/>
      <c r="AKS140" s="72"/>
      <c r="AKT140" s="72"/>
      <c r="AKU140" s="72"/>
      <c r="AKV140" s="72"/>
      <c r="AKW140" s="72"/>
      <c r="AKX140" s="72"/>
      <c r="AKY140" s="72"/>
      <c r="AKZ140" s="72"/>
      <c r="ALA140" s="72"/>
      <c r="ALB140" s="72"/>
      <c r="ALC140" s="72"/>
      <c r="ALD140" s="72"/>
      <c r="ALE140" s="72"/>
      <c r="ALF140" s="72"/>
      <c r="ALG140" s="72"/>
      <c r="ALH140" s="72"/>
      <c r="ALI140" s="72"/>
      <c r="ALJ140" s="72"/>
      <c r="ALK140" s="72"/>
      <c r="ALL140" s="72"/>
      <c r="ALM140" s="72"/>
      <c r="ALN140" s="72"/>
      <c r="ALO140" s="72"/>
      <c r="ALP140" s="72"/>
      <c r="ALQ140" s="72"/>
      <c r="ALR140" s="72"/>
      <c r="ALS140" s="72"/>
      <c r="ALT140" s="72"/>
      <c r="ALU140" s="72"/>
      <c r="ALV140" s="72"/>
      <c r="ALW140" s="72"/>
      <c r="ALX140" s="72"/>
      <c r="ALY140" s="72"/>
      <c r="ALZ140" s="72"/>
      <c r="AMA140" s="72"/>
      <c r="AMB140" s="72"/>
      <c r="AMC140" s="72"/>
      <c r="AMD140" s="72"/>
      <c r="AME140" s="72"/>
      <c r="AMF140" s="72"/>
      <c r="AMG140" s="72"/>
      <c r="AMH140" s="72"/>
      <c r="AMI140" s="72"/>
      <c r="AMJ140" s="72"/>
    </row>
    <row r="141" customFormat="false" ht="15" hidden="false" customHeight="false" outlineLevel="0" collapsed="false">
      <c r="A141" s="69"/>
      <c r="B141" s="69"/>
      <c r="C141" s="49" t="n">
        <f aca="false">IF(F141=F140,C140,IF(F141=(F140+10),C140,(C140+10)))</f>
        <v>410</v>
      </c>
      <c r="D141" s="70" t="s">
        <v>222</v>
      </c>
      <c r="E141" s="51" t="n">
        <f aca="false">IF(C140=C141,IF(AND(L141&lt;&gt;"M",L141&lt;&gt;"m-up"),E140+10,E140),10)</f>
        <v>10</v>
      </c>
      <c r="F141" s="71" t="n">
        <f aca="false">R141+(Q141*60)+(P141*3600)</f>
        <v>54644</v>
      </c>
      <c r="G141" s="71" t="str">
        <f aca="false">CONCATENATE(M141,N141,O141)</f>
        <v>201746</v>
      </c>
      <c r="H141" s="71" t="n">
        <f aca="false">783-774</f>
        <v>9</v>
      </c>
      <c r="I141" s="71"/>
      <c r="J141" s="71"/>
      <c r="K141" s="71"/>
      <c r="L141" s="71" t="s">
        <v>0</v>
      </c>
      <c r="M141" s="71" t="n">
        <v>2017</v>
      </c>
      <c r="N141" s="71" t="n">
        <v>4</v>
      </c>
      <c r="O141" s="71" t="n">
        <v>6</v>
      </c>
      <c r="P141" s="71" t="n">
        <v>15</v>
      </c>
      <c r="Q141" s="71" t="n">
        <v>10</v>
      </c>
      <c r="R141" s="71" t="n">
        <v>44</v>
      </c>
      <c r="S141" s="71" t="n">
        <v>774</v>
      </c>
      <c r="T141" s="71" t="n">
        <v>1</v>
      </c>
      <c r="U141" s="71" t="s">
        <v>1</v>
      </c>
      <c r="V141" s="71" t="s">
        <v>2</v>
      </c>
      <c r="W141" s="71"/>
      <c r="X141" s="72" t="s">
        <v>223</v>
      </c>
      <c r="WK141" s="72"/>
      <c r="WL141" s="72"/>
      <c r="WM141" s="72"/>
      <c r="WN141" s="72"/>
      <c r="WO141" s="72"/>
      <c r="WP141" s="72"/>
      <c r="WQ141" s="72"/>
      <c r="WR141" s="72"/>
      <c r="WS141" s="72"/>
      <c r="WT141" s="72"/>
      <c r="WU141" s="72"/>
      <c r="WV141" s="72"/>
      <c r="WW141" s="72"/>
      <c r="WX141" s="72"/>
      <c r="WY141" s="72"/>
      <c r="WZ141" s="72"/>
      <c r="XA141" s="72"/>
      <c r="XB141" s="72"/>
      <c r="XC141" s="72"/>
      <c r="XD141" s="72"/>
      <c r="XE141" s="72"/>
      <c r="XF141" s="72"/>
      <c r="XG141" s="72"/>
      <c r="XH141" s="72"/>
      <c r="XI141" s="72"/>
      <c r="XJ141" s="72"/>
      <c r="XK141" s="72"/>
      <c r="XL141" s="72"/>
      <c r="XM141" s="72"/>
      <c r="XN141" s="72"/>
      <c r="XO141" s="72"/>
      <c r="XP141" s="72"/>
      <c r="XQ141" s="72"/>
      <c r="XR141" s="72"/>
      <c r="XS141" s="72"/>
      <c r="XT141" s="72"/>
      <c r="XU141" s="72"/>
      <c r="XV141" s="72"/>
      <c r="XW141" s="72"/>
      <c r="XX141" s="72"/>
      <c r="XY141" s="72"/>
      <c r="XZ141" s="72"/>
      <c r="YA141" s="72"/>
      <c r="YB141" s="72"/>
      <c r="YC141" s="72"/>
      <c r="YD141" s="72"/>
      <c r="YE141" s="72"/>
      <c r="YF141" s="72"/>
      <c r="YG141" s="72"/>
      <c r="YH141" s="72"/>
      <c r="YI141" s="72"/>
      <c r="YJ141" s="72"/>
      <c r="YK141" s="72"/>
      <c r="YL141" s="72"/>
      <c r="YM141" s="72"/>
      <c r="YN141" s="72"/>
      <c r="YO141" s="72"/>
      <c r="YP141" s="72"/>
      <c r="YQ141" s="72"/>
      <c r="YR141" s="72"/>
      <c r="YS141" s="72"/>
      <c r="YT141" s="72"/>
      <c r="YU141" s="72"/>
      <c r="YV141" s="72"/>
      <c r="YW141" s="72"/>
      <c r="YX141" s="72"/>
      <c r="YY141" s="72"/>
      <c r="YZ141" s="72"/>
      <c r="ZA141" s="72"/>
      <c r="ZB141" s="72"/>
      <c r="ZC141" s="72"/>
      <c r="ZD141" s="72"/>
      <c r="ZE141" s="72"/>
      <c r="ZF141" s="72"/>
      <c r="ZG141" s="72"/>
      <c r="ZH141" s="72"/>
      <c r="ZI141" s="72"/>
      <c r="ZJ141" s="72"/>
      <c r="ZK141" s="72"/>
      <c r="ZL141" s="72"/>
      <c r="ZM141" s="72"/>
      <c r="ZN141" s="72"/>
      <c r="ZO141" s="72"/>
      <c r="ZP141" s="72"/>
      <c r="ZQ141" s="72"/>
      <c r="ZR141" s="72"/>
      <c r="ZS141" s="72"/>
      <c r="ZT141" s="72"/>
      <c r="ZU141" s="72"/>
      <c r="ZV141" s="72"/>
      <c r="ZW141" s="72"/>
      <c r="ZX141" s="72"/>
      <c r="ZY141" s="72"/>
      <c r="ZZ141" s="72"/>
      <c r="AAA141" s="72"/>
      <c r="AAB141" s="72"/>
      <c r="AAC141" s="72"/>
      <c r="AAD141" s="72"/>
      <c r="AAE141" s="72"/>
      <c r="AAF141" s="72"/>
      <c r="AAG141" s="72"/>
      <c r="AAH141" s="72"/>
      <c r="AAI141" s="72"/>
      <c r="AAJ141" s="72"/>
      <c r="AAK141" s="72"/>
      <c r="AAL141" s="72"/>
      <c r="AAM141" s="72"/>
      <c r="AAN141" s="72"/>
      <c r="AAO141" s="72"/>
      <c r="AAP141" s="72"/>
      <c r="AAQ141" s="72"/>
      <c r="AAR141" s="72"/>
      <c r="AAS141" s="72"/>
      <c r="AAT141" s="72"/>
      <c r="AAU141" s="72"/>
      <c r="AAV141" s="72"/>
      <c r="AAW141" s="72"/>
      <c r="AAX141" s="72"/>
      <c r="AAY141" s="72"/>
      <c r="AAZ141" s="72"/>
      <c r="ABA141" s="72"/>
      <c r="ABB141" s="72"/>
      <c r="ABC141" s="72"/>
      <c r="ABD141" s="72"/>
      <c r="ABE141" s="72"/>
      <c r="ABF141" s="72"/>
      <c r="ABG141" s="72"/>
      <c r="ABH141" s="72"/>
      <c r="ABI141" s="72"/>
      <c r="ABJ141" s="72"/>
      <c r="ABK141" s="72"/>
      <c r="ABL141" s="72"/>
      <c r="ABM141" s="72"/>
      <c r="ABN141" s="72"/>
      <c r="ABO141" s="72"/>
      <c r="ABP141" s="72"/>
      <c r="ABQ141" s="72"/>
      <c r="ABR141" s="72"/>
      <c r="ABS141" s="72"/>
      <c r="ABT141" s="72"/>
      <c r="ABU141" s="72"/>
      <c r="ABV141" s="72"/>
      <c r="ABW141" s="72"/>
      <c r="ABX141" s="72"/>
      <c r="ABY141" s="72"/>
      <c r="ABZ141" s="72"/>
      <c r="ACA141" s="72"/>
      <c r="ACB141" s="72"/>
      <c r="ACC141" s="72"/>
      <c r="ACD141" s="72"/>
      <c r="ACE141" s="72"/>
      <c r="ACF141" s="72"/>
      <c r="ACG141" s="72"/>
      <c r="ACH141" s="72"/>
      <c r="ACI141" s="72"/>
      <c r="ACJ141" s="72"/>
      <c r="ACK141" s="72"/>
      <c r="ACL141" s="72"/>
      <c r="ACM141" s="72"/>
      <c r="ACN141" s="72"/>
      <c r="ACO141" s="72"/>
      <c r="ACP141" s="72"/>
      <c r="ACQ141" s="72"/>
      <c r="ACR141" s="72"/>
      <c r="ACS141" s="72"/>
      <c r="ACT141" s="72"/>
      <c r="ACU141" s="72"/>
      <c r="ACV141" s="72"/>
      <c r="ACW141" s="72"/>
      <c r="ACX141" s="72"/>
      <c r="ACY141" s="72"/>
      <c r="ACZ141" s="72"/>
      <c r="ADA141" s="72"/>
      <c r="ADB141" s="72"/>
      <c r="ADC141" s="72"/>
      <c r="ADD141" s="72"/>
      <c r="ADE141" s="72"/>
      <c r="ADF141" s="72"/>
      <c r="ADG141" s="72"/>
      <c r="ADH141" s="72"/>
      <c r="ADI141" s="72"/>
      <c r="ADJ141" s="72"/>
      <c r="ADK141" s="72"/>
      <c r="ADL141" s="72"/>
      <c r="ADM141" s="72"/>
      <c r="ADN141" s="72"/>
      <c r="ADO141" s="72"/>
      <c r="ADP141" s="72"/>
      <c r="ADQ141" s="72"/>
      <c r="ADR141" s="72"/>
      <c r="ADS141" s="72"/>
      <c r="ADT141" s="72"/>
      <c r="ADU141" s="72"/>
      <c r="ADV141" s="72"/>
      <c r="ADW141" s="72"/>
      <c r="ADX141" s="72"/>
      <c r="ADY141" s="72"/>
      <c r="ADZ141" s="72"/>
      <c r="AEA141" s="72"/>
      <c r="AEB141" s="72"/>
      <c r="AEC141" s="72"/>
      <c r="AED141" s="72"/>
      <c r="AEE141" s="72"/>
      <c r="AEF141" s="72"/>
      <c r="AEG141" s="72"/>
      <c r="AEH141" s="72"/>
      <c r="AEI141" s="72"/>
      <c r="AEJ141" s="72"/>
      <c r="AEK141" s="72"/>
      <c r="AEL141" s="72"/>
      <c r="AEM141" s="72"/>
      <c r="AEN141" s="72"/>
      <c r="AEO141" s="72"/>
      <c r="AEP141" s="72"/>
      <c r="AEQ141" s="72"/>
      <c r="AER141" s="72"/>
      <c r="AES141" s="72"/>
      <c r="AET141" s="72"/>
      <c r="AEU141" s="72"/>
      <c r="AEV141" s="72"/>
      <c r="AEW141" s="72"/>
      <c r="AEX141" s="72"/>
      <c r="AEY141" s="72"/>
      <c r="AEZ141" s="72"/>
      <c r="AFA141" s="72"/>
      <c r="AFB141" s="72"/>
      <c r="AFC141" s="72"/>
      <c r="AFD141" s="72"/>
      <c r="AFE141" s="72"/>
      <c r="AFF141" s="72"/>
      <c r="AFG141" s="72"/>
      <c r="AFH141" s="72"/>
      <c r="AFI141" s="72"/>
      <c r="AFJ141" s="72"/>
      <c r="AFK141" s="72"/>
      <c r="AFL141" s="72"/>
      <c r="AFM141" s="72"/>
      <c r="AFN141" s="72"/>
      <c r="AFO141" s="72"/>
      <c r="AFP141" s="72"/>
      <c r="AFQ141" s="72"/>
      <c r="AFR141" s="72"/>
      <c r="AFS141" s="72"/>
      <c r="AFT141" s="72"/>
      <c r="AFU141" s="72"/>
      <c r="AFV141" s="72"/>
      <c r="AFW141" s="72"/>
      <c r="AFX141" s="72"/>
      <c r="AFY141" s="72"/>
      <c r="AFZ141" s="72"/>
      <c r="AGA141" s="72"/>
      <c r="AGB141" s="72"/>
      <c r="AGC141" s="72"/>
      <c r="AGD141" s="72"/>
      <c r="AGE141" s="72"/>
      <c r="AGF141" s="72"/>
      <c r="AGG141" s="72"/>
      <c r="AGH141" s="72"/>
      <c r="AGI141" s="72"/>
      <c r="AGJ141" s="72"/>
      <c r="AGK141" s="72"/>
      <c r="AGL141" s="72"/>
      <c r="AGM141" s="72"/>
      <c r="AGN141" s="72"/>
      <c r="AGO141" s="72"/>
      <c r="AGP141" s="72"/>
      <c r="AGQ141" s="72"/>
      <c r="AGR141" s="72"/>
      <c r="AGS141" s="72"/>
      <c r="AGT141" s="72"/>
      <c r="AGU141" s="72"/>
      <c r="AGV141" s="72"/>
      <c r="AGW141" s="72"/>
      <c r="AGX141" s="72"/>
      <c r="AGY141" s="72"/>
      <c r="AGZ141" s="72"/>
      <c r="AHA141" s="72"/>
      <c r="AHB141" s="72"/>
      <c r="AHC141" s="72"/>
      <c r="AHD141" s="72"/>
      <c r="AHE141" s="72"/>
      <c r="AHF141" s="72"/>
      <c r="AHG141" s="72"/>
      <c r="AHH141" s="72"/>
      <c r="AHI141" s="72"/>
      <c r="AHJ141" s="72"/>
      <c r="AHK141" s="72"/>
      <c r="AHL141" s="72"/>
      <c r="AHM141" s="72"/>
      <c r="AHN141" s="72"/>
      <c r="AHO141" s="72"/>
      <c r="AHP141" s="72"/>
      <c r="AHQ141" s="72"/>
      <c r="AHR141" s="72"/>
      <c r="AHS141" s="72"/>
      <c r="AHT141" s="72"/>
      <c r="AHU141" s="72"/>
      <c r="AHV141" s="72"/>
      <c r="AHW141" s="72"/>
      <c r="AHX141" s="72"/>
      <c r="AHY141" s="72"/>
      <c r="AHZ141" s="72"/>
      <c r="AIA141" s="72"/>
      <c r="AIB141" s="72"/>
      <c r="AIC141" s="72"/>
      <c r="AID141" s="72"/>
      <c r="AIE141" s="72"/>
      <c r="AIF141" s="72"/>
      <c r="AIG141" s="72"/>
      <c r="AIH141" s="72"/>
      <c r="AII141" s="72"/>
      <c r="AIJ141" s="72"/>
      <c r="AIK141" s="72"/>
      <c r="AIL141" s="72"/>
      <c r="AIM141" s="72"/>
      <c r="AIN141" s="72"/>
      <c r="AIO141" s="72"/>
      <c r="AIP141" s="72"/>
      <c r="AIQ141" s="72"/>
      <c r="AIR141" s="72"/>
      <c r="AIS141" s="72"/>
      <c r="AIT141" s="72"/>
      <c r="AIU141" s="72"/>
      <c r="AIV141" s="72"/>
      <c r="AIW141" s="72"/>
      <c r="AIX141" s="72"/>
      <c r="AIY141" s="72"/>
      <c r="AIZ141" s="72"/>
      <c r="AJA141" s="72"/>
      <c r="AJB141" s="72"/>
      <c r="AJC141" s="72"/>
      <c r="AJD141" s="72"/>
      <c r="AJE141" s="72"/>
      <c r="AJF141" s="72"/>
      <c r="AJG141" s="72"/>
      <c r="AJH141" s="72"/>
      <c r="AJI141" s="72"/>
      <c r="AJJ141" s="72"/>
      <c r="AJK141" s="72"/>
      <c r="AJL141" s="72"/>
      <c r="AJM141" s="72"/>
      <c r="AJN141" s="72"/>
      <c r="AJO141" s="72"/>
      <c r="AJP141" s="72"/>
      <c r="AJQ141" s="72"/>
      <c r="AJR141" s="72"/>
      <c r="AJS141" s="72"/>
      <c r="AJT141" s="72"/>
      <c r="AJU141" s="72"/>
      <c r="AJV141" s="72"/>
      <c r="AJW141" s="72"/>
      <c r="AJX141" s="72"/>
      <c r="AJY141" s="72"/>
      <c r="AJZ141" s="72"/>
      <c r="AKA141" s="72"/>
      <c r="AKB141" s="72"/>
      <c r="AKC141" s="72"/>
      <c r="AKD141" s="72"/>
      <c r="AKE141" s="72"/>
      <c r="AKF141" s="72"/>
      <c r="AKG141" s="72"/>
      <c r="AKH141" s="72"/>
      <c r="AKI141" s="72"/>
      <c r="AKJ141" s="72"/>
      <c r="AKK141" s="72"/>
      <c r="AKL141" s="72"/>
      <c r="AKM141" s="72"/>
      <c r="AKN141" s="72"/>
      <c r="AKO141" s="72"/>
      <c r="AKP141" s="72"/>
      <c r="AKQ141" s="72"/>
      <c r="AKR141" s="72"/>
      <c r="AKS141" s="72"/>
      <c r="AKT141" s="72"/>
      <c r="AKU141" s="72"/>
      <c r="AKV141" s="72"/>
      <c r="AKW141" s="72"/>
      <c r="AKX141" s="72"/>
      <c r="AKY141" s="72"/>
      <c r="AKZ141" s="72"/>
      <c r="ALA141" s="72"/>
      <c r="ALB141" s="72"/>
      <c r="ALC141" s="72"/>
      <c r="ALD141" s="72"/>
      <c r="ALE141" s="72"/>
      <c r="ALF141" s="72"/>
      <c r="ALG141" s="72"/>
      <c r="ALH141" s="72"/>
      <c r="ALI141" s="72"/>
      <c r="ALJ141" s="72"/>
      <c r="ALK141" s="72"/>
      <c r="ALL141" s="72"/>
      <c r="ALM141" s="72"/>
      <c r="ALN141" s="72"/>
      <c r="ALO141" s="72"/>
      <c r="ALP141" s="72"/>
      <c r="ALQ141" s="72"/>
      <c r="ALR141" s="72"/>
      <c r="ALS141" s="72"/>
      <c r="ALT141" s="72"/>
      <c r="ALU141" s="72"/>
      <c r="ALV141" s="72"/>
      <c r="ALW141" s="72"/>
      <c r="ALX141" s="72"/>
      <c r="ALY141" s="72"/>
      <c r="ALZ141" s="72"/>
      <c r="AMA141" s="72"/>
      <c r="AMB141" s="72"/>
      <c r="AMC141" s="72"/>
      <c r="AMD141" s="72"/>
      <c r="AME141" s="72"/>
      <c r="AMF141" s="72"/>
      <c r="AMG141" s="72"/>
      <c r="AMH141" s="72"/>
      <c r="AMI141" s="72"/>
      <c r="AMJ141" s="72"/>
    </row>
    <row r="142" customFormat="false" ht="15" hidden="false" customHeight="false" outlineLevel="0" collapsed="false">
      <c r="A142" s="69"/>
      <c r="B142" s="69"/>
      <c r="C142" s="49" t="n">
        <f aca="false">IF(F142=F141,C141,IF(F142=(F141+10),C141,(C141+10)))</f>
        <v>420</v>
      </c>
      <c r="D142" s="70" t="s">
        <v>224</v>
      </c>
      <c r="E142" s="51" t="n">
        <f aca="false">IF(C141=C142,IF(AND(L142&lt;&gt;"M",L142&lt;&gt;"m-up"),E141+10,E141),10)</f>
        <v>10</v>
      </c>
      <c r="F142" s="71" t="n">
        <f aca="false">R142+(Q142*60)+(P142*3600)</f>
        <v>63790</v>
      </c>
      <c r="G142" s="71" t="str">
        <f aca="false">CONCATENATE(M142,N142,O142)</f>
        <v>201746</v>
      </c>
      <c r="H142" s="71" t="n">
        <f aca="false">417-398</f>
        <v>19</v>
      </c>
      <c r="I142" s="71"/>
      <c r="J142" s="71"/>
      <c r="K142" s="71"/>
      <c r="L142" s="71" t="s">
        <v>0</v>
      </c>
      <c r="M142" s="71" t="n">
        <v>2017</v>
      </c>
      <c r="N142" s="71" t="n">
        <v>4</v>
      </c>
      <c r="O142" s="71" t="n">
        <v>6</v>
      </c>
      <c r="P142" s="71" t="n">
        <v>17</v>
      </c>
      <c r="Q142" s="71" t="n">
        <v>43</v>
      </c>
      <c r="R142" s="71" t="n">
        <v>10</v>
      </c>
      <c r="S142" s="71" t="n">
        <v>398</v>
      </c>
      <c r="T142" s="71" t="n">
        <v>1</v>
      </c>
      <c r="U142" s="71" t="s">
        <v>1</v>
      </c>
      <c r="V142" s="71" t="s">
        <v>2</v>
      </c>
      <c r="W142" s="71"/>
      <c r="X142" s="72" t="s">
        <v>225</v>
      </c>
      <c r="WK142" s="72"/>
      <c r="WL142" s="72"/>
      <c r="WM142" s="72"/>
      <c r="WN142" s="72"/>
      <c r="WO142" s="72"/>
      <c r="WP142" s="72"/>
      <c r="WQ142" s="72"/>
      <c r="WR142" s="72"/>
      <c r="WS142" s="72"/>
      <c r="WT142" s="72"/>
      <c r="WU142" s="72"/>
      <c r="WV142" s="72"/>
      <c r="WW142" s="72"/>
      <c r="WX142" s="72"/>
      <c r="WY142" s="72"/>
      <c r="WZ142" s="72"/>
      <c r="XA142" s="72"/>
      <c r="XB142" s="72"/>
      <c r="XC142" s="72"/>
      <c r="XD142" s="72"/>
      <c r="XE142" s="72"/>
      <c r="XF142" s="72"/>
      <c r="XG142" s="72"/>
      <c r="XH142" s="72"/>
      <c r="XI142" s="72"/>
      <c r="XJ142" s="72"/>
      <c r="XK142" s="72"/>
      <c r="XL142" s="72"/>
      <c r="XM142" s="72"/>
      <c r="XN142" s="72"/>
      <c r="XO142" s="72"/>
      <c r="XP142" s="72"/>
      <c r="XQ142" s="72"/>
      <c r="XR142" s="72"/>
      <c r="XS142" s="72"/>
      <c r="XT142" s="72"/>
      <c r="XU142" s="72"/>
      <c r="XV142" s="72"/>
      <c r="XW142" s="72"/>
      <c r="XX142" s="72"/>
      <c r="XY142" s="72"/>
      <c r="XZ142" s="72"/>
      <c r="YA142" s="72"/>
      <c r="YB142" s="72"/>
      <c r="YC142" s="72"/>
      <c r="YD142" s="72"/>
      <c r="YE142" s="72"/>
      <c r="YF142" s="72"/>
      <c r="YG142" s="72"/>
      <c r="YH142" s="72"/>
      <c r="YI142" s="72"/>
      <c r="YJ142" s="72"/>
      <c r="YK142" s="72"/>
      <c r="YL142" s="72"/>
      <c r="YM142" s="72"/>
      <c r="YN142" s="72"/>
      <c r="YO142" s="72"/>
      <c r="YP142" s="72"/>
      <c r="YQ142" s="72"/>
      <c r="YR142" s="72"/>
      <c r="YS142" s="72"/>
      <c r="YT142" s="72"/>
      <c r="YU142" s="72"/>
      <c r="YV142" s="72"/>
      <c r="YW142" s="72"/>
      <c r="YX142" s="72"/>
      <c r="YY142" s="72"/>
      <c r="YZ142" s="72"/>
      <c r="ZA142" s="72"/>
      <c r="ZB142" s="72"/>
      <c r="ZC142" s="72"/>
      <c r="ZD142" s="72"/>
      <c r="ZE142" s="72"/>
      <c r="ZF142" s="72"/>
      <c r="ZG142" s="72"/>
      <c r="ZH142" s="72"/>
      <c r="ZI142" s="72"/>
      <c r="ZJ142" s="72"/>
      <c r="ZK142" s="72"/>
      <c r="ZL142" s="72"/>
      <c r="ZM142" s="72"/>
      <c r="ZN142" s="72"/>
      <c r="ZO142" s="72"/>
      <c r="ZP142" s="72"/>
      <c r="ZQ142" s="72"/>
      <c r="ZR142" s="72"/>
      <c r="ZS142" s="72"/>
      <c r="ZT142" s="72"/>
      <c r="ZU142" s="72"/>
      <c r="ZV142" s="72"/>
      <c r="ZW142" s="72"/>
      <c r="ZX142" s="72"/>
      <c r="ZY142" s="72"/>
      <c r="ZZ142" s="72"/>
      <c r="AAA142" s="72"/>
      <c r="AAB142" s="72"/>
      <c r="AAC142" s="72"/>
      <c r="AAD142" s="72"/>
      <c r="AAE142" s="72"/>
      <c r="AAF142" s="72"/>
      <c r="AAG142" s="72"/>
      <c r="AAH142" s="72"/>
      <c r="AAI142" s="72"/>
      <c r="AAJ142" s="72"/>
      <c r="AAK142" s="72"/>
      <c r="AAL142" s="72"/>
      <c r="AAM142" s="72"/>
      <c r="AAN142" s="72"/>
      <c r="AAO142" s="72"/>
      <c r="AAP142" s="72"/>
      <c r="AAQ142" s="72"/>
      <c r="AAR142" s="72"/>
      <c r="AAS142" s="72"/>
      <c r="AAT142" s="72"/>
      <c r="AAU142" s="72"/>
      <c r="AAV142" s="72"/>
      <c r="AAW142" s="72"/>
      <c r="AAX142" s="72"/>
      <c r="AAY142" s="72"/>
      <c r="AAZ142" s="72"/>
      <c r="ABA142" s="72"/>
      <c r="ABB142" s="72"/>
      <c r="ABC142" s="72"/>
      <c r="ABD142" s="72"/>
      <c r="ABE142" s="72"/>
      <c r="ABF142" s="72"/>
      <c r="ABG142" s="72"/>
      <c r="ABH142" s="72"/>
      <c r="ABI142" s="72"/>
      <c r="ABJ142" s="72"/>
      <c r="ABK142" s="72"/>
      <c r="ABL142" s="72"/>
      <c r="ABM142" s="72"/>
      <c r="ABN142" s="72"/>
      <c r="ABO142" s="72"/>
      <c r="ABP142" s="72"/>
      <c r="ABQ142" s="72"/>
      <c r="ABR142" s="72"/>
      <c r="ABS142" s="72"/>
      <c r="ABT142" s="72"/>
      <c r="ABU142" s="72"/>
      <c r="ABV142" s="72"/>
      <c r="ABW142" s="72"/>
      <c r="ABX142" s="72"/>
      <c r="ABY142" s="72"/>
      <c r="ABZ142" s="72"/>
      <c r="ACA142" s="72"/>
      <c r="ACB142" s="72"/>
      <c r="ACC142" s="72"/>
      <c r="ACD142" s="72"/>
      <c r="ACE142" s="72"/>
      <c r="ACF142" s="72"/>
      <c r="ACG142" s="72"/>
      <c r="ACH142" s="72"/>
      <c r="ACI142" s="72"/>
      <c r="ACJ142" s="72"/>
      <c r="ACK142" s="72"/>
      <c r="ACL142" s="72"/>
      <c r="ACM142" s="72"/>
      <c r="ACN142" s="72"/>
      <c r="ACO142" s="72"/>
      <c r="ACP142" s="72"/>
      <c r="ACQ142" s="72"/>
      <c r="ACR142" s="72"/>
      <c r="ACS142" s="72"/>
      <c r="ACT142" s="72"/>
      <c r="ACU142" s="72"/>
      <c r="ACV142" s="72"/>
      <c r="ACW142" s="72"/>
      <c r="ACX142" s="72"/>
      <c r="ACY142" s="72"/>
      <c r="ACZ142" s="72"/>
      <c r="ADA142" s="72"/>
      <c r="ADB142" s="72"/>
      <c r="ADC142" s="72"/>
      <c r="ADD142" s="72"/>
      <c r="ADE142" s="72"/>
      <c r="ADF142" s="72"/>
      <c r="ADG142" s="72"/>
      <c r="ADH142" s="72"/>
      <c r="ADI142" s="72"/>
      <c r="ADJ142" s="72"/>
      <c r="ADK142" s="72"/>
      <c r="ADL142" s="72"/>
      <c r="ADM142" s="72"/>
      <c r="ADN142" s="72"/>
      <c r="ADO142" s="72"/>
      <c r="ADP142" s="72"/>
      <c r="ADQ142" s="72"/>
      <c r="ADR142" s="72"/>
      <c r="ADS142" s="72"/>
      <c r="ADT142" s="72"/>
      <c r="ADU142" s="72"/>
      <c r="ADV142" s="72"/>
      <c r="ADW142" s="72"/>
      <c r="ADX142" s="72"/>
      <c r="ADY142" s="72"/>
      <c r="ADZ142" s="72"/>
      <c r="AEA142" s="72"/>
      <c r="AEB142" s="72"/>
      <c r="AEC142" s="72"/>
      <c r="AED142" s="72"/>
      <c r="AEE142" s="72"/>
      <c r="AEF142" s="72"/>
      <c r="AEG142" s="72"/>
      <c r="AEH142" s="72"/>
      <c r="AEI142" s="72"/>
      <c r="AEJ142" s="72"/>
      <c r="AEK142" s="72"/>
      <c r="AEL142" s="72"/>
      <c r="AEM142" s="72"/>
      <c r="AEN142" s="72"/>
      <c r="AEO142" s="72"/>
      <c r="AEP142" s="72"/>
      <c r="AEQ142" s="72"/>
      <c r="AER142" s="72"/>
      <c r="AES142" s="72"/>
      <c r="AET142" s="72"/>
      <c r="AEU142" s="72"/>
      <c r="AEV142" s="72"/>
      <c r="AEW142" s="72"/>
      <c r="AEX142" s="72"/>
      <c r="AEY142" s="72"/>
      <c r="AEZ142" s="72"/>
      <c r="AFA142" s="72"/>
      <c r="AFB142" s="72"/>
      <c r="AFC142" s="72"/>
      <c r="AFD142" s="72"/>
      <c r="AFE142" s="72"/>
      <c r="AFF142" s="72"/>
      <c r="AFG142" s="72"/>
      <c r="AFH142" s="72"/>
      <c r="AFI142" s="72"/>
      <c r="AFJ142" s="72"/>
      <c r="AFK142" s="72"/>
      <c r="AFL142" s="72"/>
      <c r="AFM142" s="72"/>
      <c r="AFN142" s="72"/>
      <c r="AFO142" s="72"/>
      <c r="AFP142" s="72"/>
      <c r="AFQ142" s="72"/>
      <c r="AFR142" s="72"/>
      <c r="AFS142" s="72"/>
      <c r="AFT142" s="72"/>
      <c r="AFU142" s="72"/>
      <c r="AFV142" s="72"/>
      <c r="AFW142" s="72"/>
      <c r="AFX142" s="72"/>
      <c r="AFY142" s="72"/>
      <c r="AFZ142" s="72"/>
      <c r="AGA142" s="72"/>
      <c r="AGB142" s="72"/>
      <c r="AGC142" s="72"/>
      <c r="AGD142" s="72"/>
      <c r="AGE142" s="72"/>
      <c r="AGF142" s="72"/>
      <c r="AGG142" s="72"/>
      <c r="AGH142" s="72"/>
      <c r="AGI142" s="72"/>
      <c r="AGJ142" s="72"/>
      <c r="AGK142" s="72"/>
      <c r="AGL142" s="72"/>
      <c r="AGM142" s="72"/>
      <c r="AGN142" s="72"/>
      <c r="AGO142" s="72"/>
      <c r="AGP142" s="72"/>
      <c r="AGQ142" s="72"/>
      <c r="AGR142" s="72"/>
      <c r="AGS142" s="72"/>
      <c r="AGT142" s="72"/>
      <c r="AGU142" s="72"/>
      <c r="AGV142" s="72"/>
      <c r="AGW142" s="72"/>
      <c r="AGX142" s="72"/>
      <c r="AGY142" s="72"/>
      <c r="AGZ142" s="72"/>
      <c r="AHA142" s="72"/>
      <c r="AHB142" s="72"/>
      <c r="AHC142" s="72"/>
      <c r="AHD142" s="72"/>
      <c r="AHE142" s="72"/>
      <c r="AHF142" s="72"/>
      <c r="AHG142" s="72"/>
      <c r="AHH142" s="72"/>
      <c r="AHI142" s="72"/>
      <c r="AHJ142" s="72"/>
      <c r="AHK142" s="72"/>
      <c r="AHL142" s="72"/>
      <c r="AHM142" s="72"/>
      <c r="AHN142" s="72"/>
      <c r="AHO142" s="72"/>
      <c r="AHP142" s="72"/>
      <c r="AHQ142" s="72"/>
      <c r="AHR142" s="72"/>
      <c r="AHS142" s="72"/>
      <c r="AHT142" s="72"/>
      <c r="AHU142" s="72"/>
      <c r="AHV142" s="72"/>
      <c r="AHW142" s="72"/>
      <c r="AHX142" s="72"/>
      <c r="AHY142" s="72"/>
      <c r="AHZ142" s="72"/>
      <c r="AIA142" s="72"/>
      <c r="AIB142" s="72"/>
      <c r="AIC142" s="72"/>
      <c r="AID142" s="72"/>
      <c r="AIE142" s="72"/>
      <c r="AIF142" s="72"/>
      <c r="AIG142" s="72"/>
      <c r="AIH142" s="72"/>
      <c r="AII142" s="72"/>
      <c r="AIJ142" s="72"/>
      <c r="AIK142" s="72"/>
      <c r="AIL142" s="72"/>
      <c r="AIM142" s="72"/>
      <c r="AIN142" s="72"/>
      <c r="AIO142" s="72"/>
      <c r="AIP142" s="72"/>
      <c r="AIQ142" s="72"/>
      <c r="AIR142" s="72"/>
      <c r="AIS142" s="72"/>
      <c r="AIT142" s="72"/>
      <c r="AIU142" s="72"/>
      <c r="AIV142" s="72"/>
      <c r="AIW142" s="72"/>
      <c r="AIX142" s="72"/>
      <c r="AIY142" s="72"/>
      <c r="AIZ142" s="72"/>
      <c r="AJA142" s="72"/>
      <c r="AJB142" s="72"/>
      <c r="AJC142" s="72"/>
      <c r="AJD142" s="72"/>
      <c r="AJE142" s="72"/>
      <c r="AJF142" s="72"/>
      <c r="AJG142" s="72"/>
      <c r="AJH142" s="72"/>
      <c r="AJI142" s="72"/>
      <c r="AJJ142" s="72"/>
      <c r="AJK142" s="72"/>
      <c r="AJL142" s="72"/>
      <c r="AJM142" s="72"/>
      <c r="AJN142" s="72"/>
      <c r="AJO142" s="72"/>
      <c r="AJP142" s="72"/>
      <c r="AJQ142" s="72"/>
      <c r="AJR142" s="72"/>
      <c r="AJS142" s="72"/>
      <c r="AJT142" s="72"/>
      <c r="AJU142" s="72"/>
      <c r="AJV142" s="72"/>
      <c r="AJW142" s="72"/>
      <c r="AJX142" s="72"/>
      <c r="AJY142" s="72"/>
      <c r="AJZ142" s="72"/>
      <c r="AKA142" s="72"/>
      <c r="AKB142" s="72"/>
      <c r="AKC142" s="72"/>
      <c r="AKD142" s="72"/>
      <c r="AKE142" s="72"/>
      <c r="AKF142" s="72"/>
      <c r="AKG142" s="72"/>
      <c r="AKH142" s="72"/>
      <c r="AKI142" s="72"/>
      <c r="AKJ142" s="72"/>
      <c r="AKK142" s="72"/>
      <c r="AKL142" s="72"/>
      <c r="AKM142" s="72"/>
      <c r="AKN142" s="72"/>
      <c r="AKO142" s="72"/>
      <c r="AKP142" s="72"/>
      <c r="AKQ142" s="72"/>
      <c r="AKR142" s="72"/>
      <c r="AKS142" s="72"/>
      <c r="AKT142" s="72"/>
      <c r="AKU142" s="72"/>
      <c r="AKV142" s="72"/>
      <c r="AKW142" s="72"/>
      <c r="AKX142" s="72"/>
      <c r="AKY142" s="72"/>
      <c r="AKZ142" s="72"/>
      <c r="ALA142" s="72"/>
      <c r="ALB142" s="72"/>
      <c r="ALC142" s="72"/>
      <c r="ALD142" s="72"/>
      <c r="ALE142" s="72"/>
      <c r="ALF142" s="72"/>
      <c r="ALG142" s="72"/>
      <c r="ALH142" s="72"/>
      <c r="ALI142" s="72"/>
      <c r="ALJ142" s="72"/>
      <c r="ALK142" s="72"/>
      <c r="ALL142" s="72"/>
      <c r="ALM142" s="72"/>
      <c r="ALN142" s="72"/>
      <c r="ALO142" s="72"/>
      <c r="ALP142" s="72"/>
      <c r="ALQ142" s="72"/>
      <c r="ALR142" s="72"/>
      <c r="ALS142" s="72"/>
      <c r="ALT142" s="72"/>
      <c r="ALU142" s="72"/>
      <c r="ALV142" s="72"/>
      <c r="ALW142" s="72"/>
      <c r="ALX142" s="72"/>
      <c r="ALY142" s="72"/>
      <c r="ALZ142" s="72"/>
      <c r="AMA142" s="72"/>
      <c r="AMB142" s="72"/>
      <c r="AMC142" s="72"/>
      <c r="AMD142" s="72"/>
      <c r="AME142" s="72"/>
      <c r="AMF142" s="72"/>
      <c r="AMG142" s="72"/>
      <c r="AMH142" s="72"/>
      <c r="AMI142" s="72"/>
      <c r="AMJ142" s="72"/>
    </row>
    <row r="143" customFormat="false" ht="15" hidden="false" customHeight="false" outlineLevel="0" collapsed="false">
      <c r="A143" s="69"/>
      <c r="B143" s="69"/>
      <c r="C143" s="49" t="n">
        <f aca="false">IF(F143=F142,C142,IF(F143=(F142+10),C142,(C142+10)))</f>
        <v>430</v>
      </c>
      <c r="D143" s="70" t="s">
        <v>226</v>
      </c>
      <c r="E143" s="51" t="n">
        <f aca="false">IF(C142=C143,IF(AND(L143&lt;&gt;"M",L143&lt;&gt;"m-up"),E142+10,E142),10)</f>
        <v>10</v>
      </c>
      <c r="F143" s="71" t="n">
        <f aca="false">R143+(Q143*60)+(P143*3600)</f>
        <v>61429</v>
      </c>
      <c r="G143" s="71" t="str">
        <f aca="false">CONCATENATE(M143,N143,O143)</f>
        <v>2017410</v>
      </c>
      <c r="H143" s="71" t="n">
        <v>464</v>
      </c>
      <c r="I143" s="71"/>
      <c r="J143" s="71"/>
      <c r="K143" s="71"/>
      <c r="L143" s="71" t="s">
        <v>17</v>
      </c>
      <c r="M143" s="71" t="n">
        <v>2017</v>
      </c>
      <c r="N143" s="71" t="n">
        <v>4</v>
      </c>
      <c r="O143" s="71" t="n">
        <v>10</v>
      </c>
      <c r="P143" s="71" t="n">
        <v>17</v>
      </c>
      <c r="Q143" s="71" t="n">
        <v>3</v>
      </c>
      <c r="R143" s="71" t="n">
        <v>49</v>
      </c>
      <c r="S143" s="71" t="n">
        <v>853</v>
      </c>
      <c r="T143" s="71" t="n">
        <v>1</v>
      </c>
      <c r="U143" s="71" t="s">
        <v>1</v>
      </c>
      <c r="V143" s="71" t="s">
        <v>2</v>
      </c>
      <c r="W143" s="71"/>
      <c r="X143" s="82" t="s">
        <v>227</v>
      </c>
      <c r="Y143" s="82" t="s">
        <v>228</v>
      </c>
      <c r="Z143" s="82" t="s">
        <v>229</v>
      </c>
      <c r="AA143" s="82" t="s">
        <v>230</v>
      </c>
      <c r="AB143" s="82" t="n">
        <v>21</v>
      </c>
      <c r="WK143" s="72"/>
      <c r="WL143" s="72"/>
      <c r="WM143" s="72"/>
      <c r="WN143" s="72"/>
      <c r="WO143" s="72"/>
      <c r="WP143" s="72"/>
      <c r="WQ143" s="72"/>
      <c r="WR143" s="72"/>
      <c r="WS143" s="72"/>
      <c r="WT143" s="72"/>
      <c r="WU143" s="72"/>
      <c r="WV143" s="72"/>
      <c r="WW143" s="72"/>
      <c r="WX143" s="72"/>
      <c r="WY143" s="72"/>
      <c r="WZ143" s="72"/>
      <c r="XA143" s="72"/>
      <c r="XB143" s="72"/>
      <c r="XC143" s="72"/>
      <c r="XD143" s="72"/>
      <c r="XE143" s="72"/>
      <c r="XF143" s="72"/>
      <c r="XG143" s="72"/>
      <c r="XH143" s="72"/>
      <c r="XI143" s="72"/>
      <c r="XJ143" s="72"/>
      <c r="XK143" s="72"/>
      <c r="XL143" s="72"/>
      <c r="XM143" s="72"/>
      <c r="XN143" s="72"/>
      <c r="XO143" s="72"/>
      <c r="XP143" s="72"/>
      <c r="XQ143" s="72"/>
      <c r="XR143" s="72"/>
      <c r="XS143" s="72"/>
      <c r="XT143" s="72"/>
      <c r="XU143" s="72"/>
      <c r="XV143" s="72"/>
      <c r="XW143" s="72"/>
      <c r="XX143" s="72"/>
      <c r="XY143" s="72"/>
      <c r="XZ143" s="72"/>
      <c r="YA143" s="72"/>
      <c r="YB143" s="72"/>
      <c r="YC143" s="72"/>
      <c r="YD143" s="72"/>
      <c r="YE143" s="72"/>
      <c r="YF143" s="72"/>
      <c r="YG143" s="72"/>
      <c r="YH143" s="72"/>
      <c r="YI143" s="72"/>
      <c r="YJ143" s="72"/>
      <c r="YK143" s="72"/>
      <c r="YL143" s="72"/>
      <c r="YM143" s="72"/>
      <c r="YN143" s="72"/>
      <c r="YO143" s="72"/>
      <c r="YP143" s="72"/>
      <c r="YQ143" s="72"/>
      <c r="YR143" s="72"/>
      <c r="YS143" s="72"/>
      <c r="YT143" s="72"/>
      <c r="YU143" s="72"/>
      <c r="YV143" s="72"/>
      <c r="YW143" s="72"/>
      <c r="YX143" s="72"/>
      <c r="YY143" s="72"/>
      <c r="YZ143" s="72"/>
      <c r="ZA143" s="72"/>
      <c r="ZB143" s="72"/>
      <c r="ZC143" s="72"/>
      <c r="ZD143" s="72"/>
      <c r="ZE143" s="72"/>
      <c r="ZF143" s="72"/>
      <c r="ZG143" s="72"/>
      <c r="ZH143" s="72"/>
      <c r="ZI143" s="72"/>
      <c r="ZJ143" s="72"/>
      <c r="ZK143" s="72"/>
      <c r="ZL143" s="72"/>
      <c r="ZM143" s="72"/>
      <c r="ZN143" s="72"/>
      <c r="ZO143" s="72"/>
      <c r="ZP143" s="72"/>
      <c r="ZQ143" s="72"/>
      <c r="ZR143" s="72"/>
      <c r="ZS143" s="72"/>
      <c r="ZT143" s="72"/>
      <c r="ZU143" s="72"/>
      <c r="ZV143" s="72"/>
      <c r="ZW143" s="72"/>
      <c r="ZX143" s="72"/>
      <c r="ZY143" s="72"/>
      <c r="ZZ143" s="72"/>
      <c r="AAA143" s="72"/>
      <c r="AAB143" s="72"/>
      <c r="AAC143" s="72"/>
      <c r="AAD143" s="72"/>
      <c r="AAE143" s="72"/>
      <c r="AAF143" s="72"/>
      <c r="AAG143" s="72"/>
      <c r="AAH143" s="72"/>
      <c r="AAI143" s="72"/>
      <c r="AAJ143" s="72"/>
      <c r="AAK143" s="72"/>
      <c r="AAL143" s="72"/>
      <c r="AAM143" s="72"/>
      <c r="AAN143" s="72"/>
      <c r="AAO143" s="72"/>
      <c r="AAP143" s="72"/>
      <c r="AAQ143" s="72"/>
      <c r="AAR143" s="72"/>
      <c r="AAS143" s="72"/>
      <c r="AAT143" s="72"/>
      <c r="AAU143" s="72"/>
      <c r="AAV143" s="72"/>
      <c r="AAW143" s="72"/>
      <c r="AAX143" s="72"/>
      <c r="AAY143" s="72"/>
      <c r="AAZ143" s="72"/>
      <c r="ABA143" s="72"/>
      <c r="ABB143" s="72"/>
      <c r="ABC143" s="72"/>
      <c r="ABD143" s="72"/>
      <c r="ABE143" s="72"/>
      <c r="ABF143" s="72"/>
      <c r="ABG143" s="72"/>
      <c r="ABH143" s="72"/>
      <c r="ABI143" s="72"/>
      <c r="ABJ143" s="72"/>
      <c r="ABK143" s="72"/>
      <c r="ABL143" s="72"/>
      <c r="ABM143" s="72"/>
      <c r="ABN143" s="72"/>
      <c r="ABO143" s="72"/>
      <c r="ABP143" s="72"/>
      <c r="ABQ143" s="72"/>
      <c r="ABR143" s="72"/>
      <c r="ABS143" s="72"/>
      <c r="ABT143" s="72"/>
      <c r="ABU143" s="72"/>
      <c r="ABV143" s="72"/>
      <c r="ABW143" s="72"/>
      <c r="ABX143" s="72"/>
      <c r="ABY143" s="72"/>
      <c r="ABZ143" s="72"/>
      <c r="ACA143" s="72"/>
      <c r="ACB143" s="72"/>
      <c r="ACC143" s="72"/>
      <c r="ACD143" s="72"/>
      <c r="ACE143" s="72"/>
      <c r="ACF143" s="72"/>
      <c r="ACG143" s="72"/>
      <c r="ACH143" s="72"/>
      <c r="ACI143" s="72"/>
      <c r="ACJ143" s="72"/>
      <c r="ACK143" s="72"/>
      <c r="ACL143" s="72"/>
      <c r="ACM143" s="72"/>
      <c r="ACN143" s="72"/>
      <c r="ACO143" s="72"/>
      <c r="ACP143" s="72"/>
      <c r="ACQ143" s="72"/>
      <c r="ACR143" s="72"/>
      <c r="ACS143" s="72"/>
      <c r="ACT143" s="72"/>
      <c r="ACU143" s="72"/>
      <c r="ACV143" s="72"/>
      <c r="ACW143" s="72"/>
      <c r="ACX143" s="72"/>
      <c r="ACY143" s="72"/>
      <c r="ACZ143" s="72"/>
      <c r="ADA143" s="72"/>
      <c r="ADB143" s="72"/>
      <c r="ADC143" s="72"/>
      <c r="ADD143" s="72"/>
      <c r="ADE143" s="72"/>
      <c r="ADF143" s="72"/>
      <c r="ADG143" s="72"/>
      <c r="ADH143" s="72"/>
      <c r="ADI143" s="72"/>
      <c r="ADJ143" s="72"/>
      <c r="ADK143" s="72"/>
      <c r="ADL143" s="72"/>
      <c r="ADM143" s="72"/>
      <c r="ADN143" s="72"/>
      <c r="ADO143" s="72"/>
      <c r="ADP143" s="72"/>
      <c r="ADQ143" s="72"/>
      <c r="ADR143" s="72"/>
      <c r="ADS143" s="72"/>
      <c r="ADT143" s="72"/>
      <c r="ADU143" s="72"/>
      <c r="ADV143" s="72"/>
      <c r="ADW143" s="72"/>
      <c r="ADX143" s="72"/>
      <c r="ADY143" s="72"/>
      <c r="ADZ143" s="72"/>
      <c r="AEA143" s="72"/>
      <c r="AEB143" s="72"/>
      <c r="AEC143" s="72"/>
      <c r="AED143" s="72"/>
      <c r="AEE143" s="72"/>
      <c r="AEF143" s="72"/>
      <c r="AEG143" s="72"/>
      <c r="AEH143" s="72"/>
      <c r="AEI143" s="72"/>
      <c r="AEJ143" s="72"/>
      <c r="AEK143" s="72"/>
      <c r="AEL143" s="72"/>
      <c r="AEM143" s="72"/>
      <c r="AEN143" s="72"/>
      <c r="AEO143" s="72"/>
      <c r="AEP143" s="72"/>
      <c r="AEQ143" s="72"/>
      <c r="AER143" s="72"/>
      <c r="AES143" s="72"/>
      <c r="AET143" s="72"/>
      <c r="AEU143" s="72"/>
      <c r="AEV143" s="72"/>
      <c r="AEW143" s="72"/>
      <c r="AEX143" s="72"/>
      <c r="AEY143" s="72"/>
      <c r="AEZ143" s="72"/>
      <c r="AFA143" s="72"/>
      <c r="AFB143" s="72"/>
      <c r="AFC143" s="72"/>
      <c r="AFD143" s="72"/>
      <c r="AFE143" s="72"/>
      <c r="AFF143" s="72"/>
      <c r="AFG143" s="72"/>
      <c r="AFH143" s="72"/>
      <c r="AFI143" s="72"/>
      <c r="AFJ143" s="72"/>
      <c r="AFK143" s="72"/>
      <c r="AFL143" s="72"/>
      <c r="AFM143" s="72"/>
      <c r="AFN143" s="72"/>
      <c r="AFO143" s="72"/>
      <c r="AFP143" s="72"/>
      <c r="AFQ143" s="72"/>
      <c r="AFR143" s="72"/>
      <c r="AFS143" s="72"/>
      <c r="AFT143" s="72"/>
      <c r="AFU143" s="72"/>
      <c r="AFV143" s="72"/>
      <c r="AFW143" s="72"/>
      <c r="AFX143" s="72"/>
      <c r="AFY143" s="72"/>
      <c r="AFZ143" s="72"/>
      <c r="AGA143" s="72"/>
      <c r="AGB143" s="72"/>
      <c r="AGC143" s="72"/>
      <c r="AGD143" s="72"/>
      <c r="AGE143" s="72"/>
      <c r="AGF143" s="72"/>
      <c r="AGG143" s="72"/>
      <c r="AGH143" s="72"/>
      <c r="AGI143" s="72"/>
      <c r="AGJ143" s="72"/>
      <c r="AGK143" s="72"/>
      <c r="AGL143" s="72"/>
      <c r="AGM143" s="72"/>
      <c r="AGN143" s="72"/>
      <c r="AGO143" s="72"/>
      <c r="AGP143" s="72"/>
      <c r="AGQ143" s="72"/>
      <c r="AGR143" s="72"/>
      <c r="AGS143" s="72"/>
      <c r="AGT143" s="72"/>
      <c r="AGU143" s="72"/>
      <c r="AGV143" s="72"/>
      <c r="AGW143" s="72"/>
      <c r="AGX143" s="72"/>
      <c r="AGY143" s="72"/>
      <c r="AGZ143" s="72"/>
      <c r="AHA143" s="72"/>
      <c r="AHB143" s="72"/>
      <c r="AHC143" s="72"/>
      <c r="AHD143" s="72"/>
      <c r="AHE143" s="72"/>
      <c r="AHF143" s="72"/>
      <c r="AHG143" s="72"/>
      <c r="AHH143" s="72"/>
      <c r="AHI143" s="72"/>
      <c r="AHJ143" s="72"/>
      <c r="AHK143" s="72"/>
      <c r="AHL143" s="72"/>
      <c r="AHM143" s="72"/>
      <c r="AHN143" s="72"/>
      <c r="AHO143" s="72"/>
      <c r="AHP143" s="72"/>
      <c r="AHQ143" s="72"/>
      <c r="AHR143" s="72"/>
      <c r="AHS143" s="72"/>
      <c r="AHT143" s="72"/>
      <c r="AHU143" s="72"/>
      <c r="AHV143" s="72"/>
      <c r="AHW143" s="72"/>
      <c r="AHX143" s="72"/>
      <c r="AHY143" s="72"/>
      <c r="AHZ143" s="72"/>
      <c r="AIA143" s="72"/>
      <c r="AIB143" s="72"/>
      <c r="AIC143" s="72"/>
      <c r="AID143" s="72"/>
      <c r="AIE143" s="72"/>
      <c r="AIF143" s="72"/>
      <c r="AIG143" s="72"/>
      <c r="AIH143" s="72"/>
      <c r="AII143" s="72"/>
      <c r="AIJ143" s="72"/>
      <c r="AIK143" s="72"/>
      <c r="AIL143" s="72"/>
      <c r="AIM143" s="72"/>
      <c r="AIN143" s="72"/>
      <c r="AIO143" s="72"/>
      <c r="AIP143" s="72"/>
      <c r="AIQ143" s="72"/>
      <c r="AIR143" s="72"/>
      <c r="AIS143" s="72"/>
      <c r="AIT143" s="72"/>
      <c r="AIU143" s="72"/>
      <c r="AIV143" s="72"/>
      <c r="AIW143" s="72"/>
      <c r="AIX143" s="72"/>
      <c r="AIY143" s="72"/>
      <c r="AIZ143" s="72"/>
      <c r="AJA143" s="72"/>
      <c r="AJB143" s="72"/>
      <c r="AJC143" s="72"/>
      <c r="AJD143" s="72"/>
      <c r="AJE143" s="72"/>
      <c r="AJF143" s="72"/>
      <c r="AJG143" s="72"/>
      <c r="AJH143" s="72"/>
      <c r="AJI143" s="72"/>
      <c r="AJJ143" s="72"/>
      <c r="AJK143" s="72"/>
      <c r="AJL143" s="72"/>
      <c r="AJM143" s="72"/>
      <c r="AJN143" s="72"/>
      <c r="AJO143" s="72"/>
      <c r="AJP143" s="72"/>
      <c r="AJQ143" s="72"/>
      <c r="AJR143" s="72"/>
      <c r="AJS143" s="72"/>
      <c r="AJT143" s="72"/>
      <c r="AJU143" s="72"/>
      <c r="AJV143" s="72"/>
      <c r="AJW143" s="72"/>
      <c r="AJX143" s="72"/>
      <c r="AJY143" s="72"/>
      <c r="AJZ143" s="72"/>
      <c r="AKA143" s="72"/>
      <c r="AKB143" s="72"/>
      <c r="AKC143" s="72"/>
      <c r="AKD143" s="72"/>
      <c r="AKE143" s="72"/>
      <c r="AKF143" s="72"/>
      <c r="AKG143" s="72"/>
      <c r="AKH143" s="72"/>
      <c r="AKI143" s="72"/>
      <c r="AKJ143" s="72"/>
      <c r="AKK143" s="72"/>
      <c r="AKL143" s="72"/>
      <c r="AKM143" s="72"/>
      <c r="AKN143" s="72"/>
      <c r="AKO143" s="72"/>
      <c r="AKP143" s="72"/>
      <c r="AKQ143" s="72"/>
      <c r="AKR143" s="72"/>
      <c r="AKS143" s="72"/>
      <c r="AKT143" s="72"/>
      <c r="AKU143" s="72"/>
      <c r="AKV143" s="72"/>
      <c r="AKW143" s="72"/>
      <c r="AKX143" s="72"/>
      <c r="AKY143" s="72"/>
      <c r="AKZ143" s="72"/>
      <c r="ALA143" s="72"/>
      <c r="ALB143" s="72"/>
      <c r="ALC143" s="72"/>
      <c r="ALD143" s="72"/>
      <c r="ALE143" s="72"/>
      <c r="ALF143" s="72"/>
      <c r="ALG143" s="72"/>
      <c r="ALH143" s="72"/>
      <c r="ALI143" s="72"/>
      <c r="ALJ143" s="72"/>
      <c r="ALK143" s="72"/>
      <c r="ALL143" s="72"/>
      <c r="ALM143" s="72"/>
      <c r="ALN143" s="72"/>
      <c r="ALO143" s="72"/>
      <c r="ALP143" s="72"/>
      <c r="ALQ143" s="72"/>
      <c r="ALR143" s="72"/>
      <c r="ALS143" s="72"/>
      <c r="ALT143" s="72"/>
      <c r="ALU143" s="72"/>
      <c r="ALV143" s="72"/>
      <c r="ALW143" s="72"/>
      <c r="ALX143" s="72"/>
      <c r="ALY143" s="72"/>
      <c r="ALZ143" s="72"/>
      <c r="AMA143" s="72"/>
      <c r="AMB143" s="72"/>
      <c r="AMC143" s="72"/>
      <c r="AMD143" s="72"/>
      <c r="AME143" s="72"/>
      <c r="AMF143" s="72"/>
      <c r="AMG143" s="72"/>
      <c r="AMH143" s="72"/>
      <c r="AMI143" s="72"/>
      <c r="AMJ143" s="72"/>
    </row>
    <row r="144" customFormat="false" ht="15" hidden="false" customHeight="false" outlineLevel="0" collapsed="false">
      <c r="C144" s="49" t="n">
        <f aca="false">IF(F144=F143,C143,IF(F144=(F143+10),C143,(C143+10)))</f>
        <v>440</v>
      </c>
      <c r="D144" s="38" t="s">
        <v>226</v>
      </c>
      <c r="E144" s="51" t="n">
        <f aca="false">IF(C143=C144,IF(AND(L144&lt;&gt;"M",L144&lt;&gt;"m-up"),E143+10,E143),10)</f>
        <v>10</v>
      </c>
      <c r="F144" s="39" t="n">
        <f aca="false">R144+(Q144*60)+(P144*3600)</f>
        <v>61430</v>
      </c>
      <c r="G144" s="39" t="str">
        <f aca="false">CONCATENATE(M144,N144,O144)</f>
        <v>2017410</v>
      </c>
      <c r="H144" s="39" t="n">
        <v>0</v>
      </c>
      <c r="L144" s="39" t="s">
        <v>21</v>
      </c>
      <c r="M144" s="39" t="n">
        <v>2017</v>
      </c>
      <c r="N144" s="39" t="n">
        <v>4</v>
      </c>
      <c r="O144" s="39" t="n">
        <v>10</v>
      </c>
      <c r="P144" s="39" t="n">
        <v>17</v>
      </c>
      <c r="Q144" s="39" t="n">
        <v>3</v>
      </c>
      <c r="R144" s="39" t="n">
        <v>50</v>
      </c>
      <c r="S144" s="39" t="n">
        <v>118</v>
      </c>
      <c r="T144" s="39" t="n">
        <v>1</v>
      </c>
      <c r="U144" s="39" t="s">
        <v>1</v>
      </c>
      <c r="V144" s="39" t="s">
        <v>2</v>
      </c>
    </row>
    <row r="145" customFormat="false" ht="15" hidden="false" customHeight="false" outlineLevel="0" collapsed="false">
      <c r="C145" s="49" t="n">
        <f aca="false">IF(F145=F144,C144,IF(F145=(F144+10),C144,(C144+10)))</f>
        <v>440</v>
      </c>
      <c r="D145" s="38" t="s">
        <v>226</v>
      </c>
      <c r="E145" s="51" t="n">
        <f aca="false">IF(C144=C145,IF(AND(L145&lt;&gt;"M",L145&lt;&gt;"m-up"),E144+10,E144),10)</f>
        <v>10</v>
      </c>
      <c r="F145" s="39" t="n">
        <f aca="false">R145+(Q145*60)+(P145*3600)</f>
        <v>61430</v>
      </c>
      <c r="G145" s="39" t="str">
        <f aca="false">CONCATENATE(M145,N145,O145)</f>
        <v>2017410</v>
      </c>
      <c r="H145" s="39" t="n">
        <v>0</v>
      </c>
      <c r="L145" s="39" t="s">
        <v>21</v>
      </c>
      <c r="M145" s="39" t="n">
        <v>2017</v>
      </c>
      <c r="N145" s="39" t="n">
        <v>4</v>
      </c>
      <c r="O145" s="39" t="n">
        <v>10</v>
      </c>
      <c r="P145" s="39" t="n">
        <v>17</v>
      </c>
      <c r="Q145" s="39" t="n">
        <v>3</v>
      </c>
      <c r="R145" s="39" t="n">
        <v>50</v>
      </c>
      <c r="S145" s="39" t="n">
        <v>151</v>
      </c>
      <c r="T145" s="39" t="n">
        <v>1</v>
      </c>
      <c r="U145" s="39" t="s">
        <v>1</v>
      </c>
      <c r="V145" s="39" t="s">
        <v>2</v>
      </c>
    </row>
    <row r="146" customFormat="false" ht="15" hidden="false" customHeight="false" outlineLevel="0" collapsed="false">
      <c r="C146" s="49" t="n">
        <f aca="false">IF(F146=F145,C145,IF(F146=(F145+10),C145,(C145+10)))</f>
        <v>440</v>
      </c>
      <c r="D146" s="38" t="s">
        <v>226</v>
      </c>
      <c r="E146" s="51" t="n">
        <f aca="false">IF(C145=C146,IF(AND(L146&lt;&gt;"M",L146&lt;&gt;"m-up"),E145+10,E145),10)</f>
        <v>10</v>
      </c>
      <c r="F146" s="39" t="n">
        <f aca="false">R146+(Q146*60)+(P146*3600)</f>
        <v>61430</v>
      </c>
      <c r="G146" s="39" t="str">
        <f aca="false">CONCATENATE(M146,N146,O146)</f>
        <v>2017410</v>
      </c>
      <c r="H146" s="39" t="n">
        <v>0</v>
      </c>
      <c r="L146" s="39" t="s">
        <v>21</v>
      </c>
      <c r="M146" s="39" t="n">
        <v>2017</v>
      </c>
      <c r="N146" s="39" t="n">
        <v>4</v>
      </c>
      <c r="O146" s="39" t="n">
        <v>10</v>
      </c>
      <c r="P146" s="39" t="n">
        <v>17</v>
      </c>
      <c r="Q146" s="39" t="n">
        <v>3</v>
      </c>
      <c r="R146" s="39" t="n">
        <v>50</v>
      </c>
      <c r="S146" s="39" t="n">
        <v>275</v>
      </c>
      <c r="T146" s="39" t="n">
        <v>1</v>
      </c>
      <c r="U146" s="39" t="s">
        <v>1</v>
      </c>
      <c r="V146" s="39" t="s">
        <v>2</v>
      </c>
    </row>
    <row r="147" customFormat="false" ht="15" hidden="false" customHeight="false" outlineLevel="0" collapsed="false">
      <c r="C147" s="49" t="n">
        <f aca="false">IF(F147=F146,C146,IF(F147=(F146+10),C146,(C146+10)))</f>
        <v>440</v>
      </c>
      <c r="D147" s="38" t="s">
        <v>226</v>
      </c>
      <c r="E147" s="51" t="n">
        <f aca="false">IF(C146=C147,IF(AND(L147&lt;&gt;"M",L147&lt;&gt;"m-up"),E146+10,E146),10)</f>
        <v>10</v>
      </c>
      <c r="F147" s="39" t="n">
        <f aca="false">R147+(Q147*60)+(P147*3600)</f>
        <v>61430</v>
      </c>
      <c r="G147" s="39" t="str">
        <f aca="false">CONCATENATE(M147,N147,O147)</f>
        <v>2017410</v>
      </c>
      <c r="H147" s="39" t="n">
        <v>0</v>
      </c>
      <c r="L147" s="39" t="s">
        <v>21</v>
      </c>
      <c r="M147" s="39" t="n">
        <v>2017</v>
      </c>
      <c r="N147" s="39" t="n">
        <v>4</v>
      </c>
      <c r="O147" s="39" t="n">
        <v>10</v>
      </c>
      <c r="P147" s="39" t="n">
        <v>17</v>
      </c>
      <c r="Q147" s="39" t="n">
        <v>3</v>
      </c>
      <c r="R147" s="39" t="n">
        <v>50</v>
      </c>
      <c r="S147" s="39" t="n">
        <v>295</v>
      </c>
      <c r="T147" s="39" t="n">
        <v>1</v>
      </c>
      <c r="U147" s="39" t="s">
        <v>1</v>
      </c>
      <c r="V147" s="39" t="s">
        <v>2</v>
      </c>
    </row>
    <row r="148" customFormat="false" ht="15" hidden="false" customHeight="false" outlineLevel="0" collapsed="false">
      <c r="C148" s="49" t="n">
        <f aca="false">IF(F148=F147,C147,IF(F148=(F147+10),C147,(C147+10)))</f>
        <v>440</v>
      </c>
      <c r="D148" s="38" t="s">
        <v>226</v>
      </c>
      <c r="E148" s="51" t="n">
        <f aca="false">IF(C147=C148,IF(AND(L148&lt;&gt;"M",L148&lt;&gt;"m-up"),E147+10,E147),10)</f>
        <v>20</v>
      </c>
      <c r="F148" s="39" t="n">
        <f aca="false">R148+(Q148*60)+(P148*3600)</f>
        <v>61430</v>
      </c>
      <c r="G148" s="39" t="str">
        <f aca="false">CONCATENATE(M148,N148,O148)</f>
        <v>2017410</v>
      </c>
      <c r="H148" s="39" t="n">
        <v>12</v>
      </c>
      <c r="L148" s="39" t="s">
        <v>23</v>
      </c>
      <c r="M148" s="39" t="n">
        <v>2017</v>
      </c>
      <c r="N148" s="39" t="n">
        <v>4</v>
      </c>
      <c r="O148" s="39" t="n">
        <v>10</v>
      </c>
      <c r="P148" s="39" t="n">
        <v>17</v>
      </c>
      <c r="Q148" s="39" t="n">
        <v>3</v>
      </c>
      <c r="R148" s="39" t="n">
        <v>50</v>
      </c>
      <c r="S148" s="39" t="n">
        <v>328</v>
      </c>
      <c r="T148" s="39" t="n">
        <v>1</v>
      </c>
      <c r="U148" s="39" t="s">
        <v>1</v>
      </c>
      <c r="V148" s="39" t="s">
        <v>2</v>
      </c>
    </row>
    <row r="149" customFormat="false" ht="15" hidden="false" customHeight="false" outlineLevel="0" collapsed="false">
      <c r="C149" s="49" t="n">
        <f aca="false">IF(F149=F148,C148,IF(F149=(F148+10),C148,(C148+10)))</f>
        <v>440</v>
      </c>
      <c r="D149" s="38" t="s">
        <v>226</v>
      </c>
      <c r="E149" s="51" t="n">
        <f aca="false">IF(C148=C149,IF(AND(L149&lt;&gt;"M",L149&lt;&gt;"m-up"),E148+10,E148),10)</f>
        <v>30</v>
      </c>
      <c r="F149" s="39" t="n">
        <f aca="false">R149+(Q149*60)+(P149*3600)</f>
        <v>61430</v>
      </c>
      <c r="G149" s="39" t="str">
        <f aca="false">CONCATENATE(M149,N149,O149)</f>
        <v>2017410</v>
      </c>
      <c r="H149" s="83" t="n">
        <v>11</v>
      </c>
      <c r="L149" s="83" t="s">
        <v>23</v>
      </c>
      <c r="M149" s="39" t="n">
        <v>2017</v>
      </c>
      <c r="N149" s="39" t="n">
        <v>4</v>
      </c>
      <c r="O149" s="39" t="n">
        <v>10</v>
      </c>
      <c r="P149" s="39" t="n">
        <v>17</v>
      </c>
      <c r="Q149" s="39" t="n">
        <v>3</v>
      </c>
      <c r="R149" s="39" t="n">
        <v>50</v>
      </c>
      <c r="S149" s="39" t="n">
        <v>353</v>
      </c>
      <c r="T149" s="83" t="n">
        <v>1</v>
      </c>
      <c r="U149" s="83" t="s">
        <v>1</v>
      </c>
      <c r="V149" s="83" t="s">
        <v>2</v>
      </c>
      <c r="W149" s="83"/>
    </row>
    <row r="150" customFormat="false" ht="15" hidden="false" customHeight="false" outlineLevel="0" collapsed="false">
      <c r="C150" s="49" t="n">
        <f aca="false">IF(F150=F149,C149,IF(F150=(F149+10),C149,(C149+10)))</f>
        <v>440</v>
      </c>
      <c r="D150" s="38" t="s">
        <v>226</v>
      </c>
      <c r="E150" s="51" t="n">
        <f aca="false">IF(C149=C150,IF(AND(L150&lt;&gt;"M",L150&lt;&gt;"m-up"),E149+10,E149),10)</f>
        <v>40</v>
      </c>
      <c r="F150" s="39" t="n">
        <f aca="false">R150+(Q150*60)+(P150*3600)</f>
        <v>61430</v>
      </c>
      <c r="G150" s="83" t="str">
        <f aca="false">CONCATENATE(M150,N150,O150)</f>
        <v>2017410</v>
      </c>
      <c r="H150" s="83" t="n">
        <v>9</v>
      </c>
      <c r="I150" s="83"/>
      <c r="J150" s="83"/>
      <c r="K150" s="83"/>
      <c r="L150" s="83" t="s">
        <v>23</v>
      </c>
      <c r="M150" s="83" t="n">
        <v>2017</v>
      </c>
      <c r="N150" s="83" t="n">
        <v>4</v>
      </c>
      <c r="O150" s="83" t="n">
        <v>10</v>
      </c>
      <c r="P150" s="83" t="n">
        <v>17</v>
      </c>
      <c r="Q150" s="83" t="n">
        <v>3</v>
      </c>
      <c r="R150" s="83" t="n">
        <v>50</v>
      </c>
      <c r="S150" s="83" t="n">
        <v>382</v>
      </c>
      <c r="T150" s="83" t="n">
        <v>1</v>
      </c>
      <c r="U150" s="83" t="s">
        <v>1</v>
      </c>
      <c r="V150" s="83" t="s">
        <v>2</v>
      </c>
      <c r="W150" s="83"/>
    </row>
    <row r="151" customFormat="false" ht="15" hidden="false" customHeight="false" outlineLevel="0" collapsed="false">
      <c r="A151" s="69"/>
      <c r="B151" s="69"/>
      <c r="C151" s="49" t="n">
        <f aca="false">IF(F151=F150,C150,IF(F151=(F150+10),C150,(C150+10)))</f>
        <v>450</v>
      </c>
      <c r="D151" s="70" t="s">
        <v>231</v>
      </c>
      <c r="E151" s="51" t="n">
        <f aca="false">IF(C150=C151,IF(AND(L151&lt;&gt;"M",L151&lt;&gt;"m-up"),E150+10,E150),10)</f>
        <v>10</v>
      </c>
      <c r="F151" s="71" t="n">
        <f aca="false">R151+(Q151*60)+(P151*3600)</f>
        <v>61818</v>
      </c>
      <c r="G151" s="71" t="str">
        <f aca="false">CONCATENATE(M151,N151,O151)</f>
        <v>2017410</v>
      </c>
      <c r="H151" s="71" t="n">
        <v>0</v>
      </c>
      <c r="I151" s="71"/>
      <c r="J151" s="71"/>
      <c r="K151" s="71"/>
      <c r="L151" s="71" t="s">
        <v>82</v>
      </c>
      <c r="M151" s="71" t="n">
        <v>2017</v>
      </c>
      <c r="N151" s="71" t="n">
        <v>4</v>
      </c>
      <c r="O151" s="71" t="n">
        <v>10</v>
      </c>
      <c r="P151" s="71" t="n">
        <v>17</v>
      </c>
      <c r="Q151" s="71" t="n">
        <v>10</v>
      </c>
      <c r="R151" s="71" t="n">
        <v>18</v>
      </c>
      <c r="S151" s="71" t="n">
        <v>80</v>
      </c>
      <c r="T151" s="71" t="n">
        <v>1</v>
      </c>
      <c r="U151" s="71" t="s">
        <v>62</v>
      </c>
      <c r="V151" s="71" t="s">
        <v>3</v>
      </c>
      <c r="W151" s="71"/>
      <c r="X151" s="72"/>
      <c r="WK151" s="72"/>
      <c r="WL151" s="72"/>
      <c r="WM151" s="72"/>
      <c r="WN151" s="72"/>
      <c r="WO151" s="72"/>
      <c r="WP151" s="72"/>
      <c r="WQ151" s="72"/>
      <c r="WR151" s="72"/>
      <c r="WS151" s="72"/>
      <c r="WT151" s="72"/>
      <c r="WU151" s="72"/>
      <c r="WV151" s="72"/>
      <c r="WW151" s="72"/>
      <c r="WX151" s="72"/>
      <c r="WY151" s="72"/>
      <c r="WZ151" s="72"/>
      <c r="XA151" s="72"/>
      <c r="XB151" s="72"/>
      <c r="XC151" s="72"/>
      <c r="XD151" s="72"/>
      <c r="XE151" s="72"/>
      <c r="XF151" s="72"/>
      <c r="XG151" s="72"/>
      <c r="XH151" s="72"/>
      <c r="XI151" s="72"/>
      <c r="XJ151" s="72"/>
      <c r="XK151" s="72"/>
      <c r="XL151" s="72"/>
      <c r="XM151" s="72"/>
      <c r="XN151" s="72"/>
      <c r="XO151" s="72"/>
      <c r="XP151" s="72"/>
      <c r="XQ151" s="72"/>
      <c r="XR151" s="72"/>
      <c r="XS151" s="72"/>
      <c r="XT151" s="72"/>
      <c r="XU151" s="72"/>
      <c r="XV151" s="72"/>
      <c r="XW151" s="72"/>
      <c r="XX151" s="72"/>
      <c r="XY151" s="72"/>
      <c r="XZ151" s="72"/>
      <c r="YA151" s="72"/>
      <c r="YB151" s="72"/>
      <c r="YC151" s="72"/>
      <c r="YD151" s="72"/>
      <c r="YE151" s="72"/>
      <c r="YF151" s="72"/>
      <c r="YG151" s="72"/>
      <c r="YH151" s="72"/>
      <c r="YI151" s="72"/>
      <c r="YJ151" s="72"/>
      <c r="YK151" s="72"/>
      <c r="YL151" s="72"/>
      <c r="YM151" s="72"/>
      <c r="YN151" s="72"/>
      <c r="YO151" s="72"/>
      <c r="YP151" s="72"/>
      <c r="YQ151" s="72"/>
      <c r="YR151" s="72"/>
      <c r="YS151" s="72"/>
      <c r="YT151" s="72"/>
      <c r="YU151" s="72"/>
      <c r="YV151" s="72"/>
      <c r="YW151" s="72"/>
      <c r="YX151" s="72"/>
      <c r="YY151" s="72"/>
      <c r="YZ151" s="72"/>
      <c r="ZA151" s="72"/>
      <c r="ZB151" s="72"/>
      <c r="ZC151" s="72"/>
      <c r="ZD151" s="72"/>
      <c r="ZE151" s="72"/>
      <c r="ZF151" s="72"/>
      <c r="ZG151" s="72"/>
      <c r="ZH151" s="72"/>
      <c r="ZI151" s="72"/>
      <c r="ZJ151" s="72"/>
      <c r="ZK151" s="72"/>
      <c r="ZL151" s="72"/>
      <c r="ZM151" s="72"/>
      <c r="ZN151" s="72"/>
      <c r="ZO151" s="72"/>
      <c r="ZP151" s="72"/>
      <c r="ZQ151" s="72"/>
      <c r="ZR151" s="72"/>
      <c r="ZS151" s="72"/>
      <c r="ZT151" s="72"/>
      <c r="ZU151" s="72"/>
      <c r="ZV151" s="72"/>
      <c r="ZW151" s="72"/>
      <c r="ZX151" s="72"/>
      <c r="ZY151" s="72"/>
      <c r="ZZ151" s="72"/>
      <c r="AAA151" s="72"/>
      <c r="AAB151" s="72"/>
      <c r="AAC151" s="72"/>
      <c r="AAD151" s="72"/>
      <c r="AAE151" s="72"/>
      <c r="AAF151" s="72"/>
      <c r="AAG151" s="72"/>
      <c r="AAH151" s="72"/>
      <c r="AAI151" s="72"/>
      <c r="AAJ151" s="72"/>
      <c r="AAK151" s="72"/>
      <c r="AAL151" s="72"/>
      <c r="AAM151" s="72"/>
      <c r="AAN151" s="72"/>
      <c r="AAO151" s="72"/>
      <c r="AAP151" s="72"/>
      <c r="AAQ151" s="72"/>
      <c r="AAR151" s="72"/>
      <c r="AAS151" s="72"/>
      <c r="AAT151" s="72"/>
      <c r="AAU151" s="72"/>
      <c r="AAV151" s="72"/>
      <c r="AAW151" s="72"/>
      <c r="AAX151" s="72"/>
      <c r="AAY151" s="72"/>
      <c r="AAZ151" s="72"/>
      <c r="ABA151" s="72"/>
      <c r="ABB151" s="72"/>
      <c r="ABC151" s="72"/>
      <c r="ABD151" s="72"/>
      <c r="ABE151" s="72"/>
      <c r="ABF151" s="72"/>
      <c r="ABG151" s="72"/>
      <c r="ABH151" s="72"/>
      <c r="ABI151" s="72"/>
      <c r="ABJ151" s="72"/>
      <c r="ABK151" s="72"/>
      <c r="ABL151" s="72"/>
      <c r="ABM151" s="72"/>
      <c r="ABN151" s="72"/>
      <c r="ABO151" s="72"/>
      <c r="ABP151" s="72"/>
      <c r="ABQ151" s="72"/>
      <c r="ABR151" s="72"/>
      <c r="ABS151" s="72"/>
      <c r="ABT151" s="72"/>
      <c r="ABU151" s="72"/>
      <c r="ABV151" s="72"/>
      <c r="ABW151" s="72"/>
      <c r="ABX151" s="72"/>
      <c r="ABY151" s="72"/>
      <c r="ABZ151" s="72"/>
      <c r="ACA151" s="72"/>
      <c r="ACB151" s="72"/>
      <c r="ACC151" s="72"/>
      <c r="ACD151" s="72"/>
      <c r="ACE151" s="72"/>
      <c r="ACF151" s="72"/>
      <c r="ACG151" s="72"/>
      <c r="ACH151" s="72"/>
      <c r="ACI151" s="72"/>
      <c r="ACJ151" s="72"/>
      <c r="ACK151" s="72"/>
      <c r="ACL151" s="72"/>
      <c r="ACM151" s="72"/>
      <c r="ACN151" s="72"/>
      <c r="ACO151" s="72"/>
      <c r="ACP151" s="72"/>
      <c r="ACQ151" s="72"/>
      <c r="ACR151" s="72"/>
      <c r="ACS151" s="72"/>
      <c r="ACT151" s="72"/>
      <c r="ACU151" s="72"/>
      <c r="ACV151" s="72"/>
      <c r="ACW151" s="72"/>
      <c r="ACX151" s="72"/>
      <c r="ACY151" s="72"/>
      <c r="ACZ151" s="72"/>
      <c r="ADA151" s="72"/>
      <c r="ADB151" s="72"/>
      <c r="ADC151" s="72"/>
      <c r="ADD151" s="72"/>
      <c r="ADE151" s="72"/>
      <c r="ADF151" s="72"/>
      <c r="ADG151" s="72"/>
      <c r="ADH151" s="72"/>
      <c r="ADI151" s="72"/>
      <c r="ADJ151" s="72"/>
      <c r="ADK151" s="72"/>
      <c r="ADL151" s="72"/>
      <c r="ADM151" s="72"/>
      <c r="ADN151" s="72"/>
      <c r="ADO151" s="72"/>
      <c r="ADP151" s="72"/>
      <c r="ADQ151" s="72"/>
      <c r="ADR151" s="72"/>
      <c r="ADS151" s="72"/>
      <c r="ADT151" s="72"/>
      <c r="ADU151" s="72"/>
      <c r="ADV151" s="72"/>
      <c r="ADW151" s="72"/>
      <c r="ADX151" s="72"/>
      <c r="ADY151" s="72"/>
      <c r="ADZ151" s="72"/>
      <c r="AEA151" s="72"/>
      <c r="AEB151" s="72"/>
      <c r="AEC151" s="72"/>
      <c r="AED151" s="72"/>
      <c r="AEE151" s="72"/>
      <c r="AEF151" s="72"/>
      <c r="AEG151" s="72"/>
      <c r="AEH151" s="72"/>
      <c r="AEI151" s="72"/>
      <c r="AEJ151" s="72"/>
      <c r="AEK151" s="72"/>
      <c r="AEL151" s="72"/>
      <c r="AEM151" s="72"/>
      <c r="AEN151" s="72"/>
      <c r="AEO151" s="72"/>
      <c r="AEP151" s="72"/>
      <c r="AEQ151" s="72"/>
      <c r="AER151" s="72"/>
      <c r="AES151" s="72"/>
      <c r="AET151" s="72"/>
      <c r="AEU151" s="72"/>
      <c r="AEV151" s="72"/>
      <c r="AEW151" s="72"/>
      <c r="AEX151" s="72"/>
      <c r="AEY151" s="72"/>
      <c r="AEZ151" s="72"/>
      <c r="AFA151" s="72"/>
      <c r="AFB151" s="72"/>
      <c r="AFC151" s="72"/>
      <c r="AFD151" s="72"/>
      <c r="AFE151" s="72"/>
      <c r="AFF151" s="72"/>
      <c r="AFG151" s="72"/>
      <c r="AFH151" s="72"/>
      <c r="AFI151" s="72"/>
      <c r="AFJ151" s="72"/>
      <c r="AFK151" s="72"/>
      <c r="AFL151" s="72"/>
      <c r="AFM151" s="72"/>
      <c r="AFN151" s="72"/>
      <c r="AFO151" s="72"/>
      <c r="AFP151" s="72"/>
      <c r="AFQ151" s="72"/>
      <c r="AFR151" s="72"/>
      <c r="AFS151" s="72"/>
      <c r="AFT151" s="72"/>
      <c r="AFU151" s="72"/>
      <c r="AFV151" s="72"/>
      <c r="AFW151" s="72"/>
      <c r="AFX151" s="72"/>
      <c r="AFY151" s="72"/>
      <c r="AFZ151" s="72"/>
      <c r="AGA151" s="72"/>
      <c r="AGB151" s="72"/>
      <c r="AGC151" s="72"/>
      <c r="AGD151" s="72"/>
      <c r="AGE151" s="72"/>
      <c r="AGF151" s="72"/>
      <c r="AGG151" s="72"/>
      <c r="AGH151" s="72"/>
      <c r="AGI151" s="72"/>
      <c r="AGJ151" s="72"/>
      <c r="AGK151" s="72"/>
      <c r="AGL151" s="72"/>
      <c r="AGM151" s="72"/>
      <c r="AGN151" s="72"/>
      <c r="AGO151" s="72"/>
      <c r="AGP151" s="72"/>
      <c r="AGQ151" s="72"/>
      <c r="AGR151" s="72"/>
      <c r="AGS151" s="72"/>
      <c r="AGT151" s="72"/>
      <c r="AGU151" s="72"/>
      <c r="AGV151" s="72"/>
      <c r="AGW151" s="72"/>
      <c r="AGX151" s="72"/>
      <c r="AGY151" s="72"/>
      <c r="AGZ151" s="72"/>
      <c r="AHA151" s="72"/>
      <c r="AHB151" s="72"/>
      <c r="AHC151" s="72"/>
      <c r="AHD151" s="72"/>
      <c r="AHE151" s="72"/>
      <c r="AHF151" s="72"/>
      <c r="AHG151" s="72"/>
      <c r="AHH151" s="72"/>
      <c r="AHI151" s="72"/>
      <c r="AHJ151" s="72"/>
      <c r="AHK151" s="72"/>
      <c r="AHL151" s="72"/>
      <c r="AHM151" s="72"/>
      <c r="AHN151" s="72"/>
      <c r="AHO151" s="72"/>
      <c r="AHP151" s="72"/>
      <c r="AHQ151" s="72"/>
      <c r="AHR151" s="72"/>
      <c r="AHS151" s="72"/>
      <c r="AHT151" s="72"/>
      <c r="AHU151" s="72"/>
      <c r="AHV151" s="72"/>
      <c r="AHW151" s="72"/>
      <c r="AHX151" s="72"/>
      <c r="AHY151" s="72"/>
      <c r="AHZ151" s="72"/>
      <c r="AIA151" s="72"/>
      <c r="AIB151" s="72"/>
      <c r="AIC151" s="72"/>
      <c r="AID151" s="72"/>
      <c r="AIE151" s="72"/>
      <c r="AIF151" s="72"/>
      <c r="AIG151" s="72"/>
      <c r="AIH151" s="72"/>
      <c r="AII151" s="72"/>
      <c r="AIJ151" s="72"/>
      <c r="AIK151" s="72"/>
      <c r="AIL151" s="72"/>
      <c r="AIM151" s="72"/>
      <c r="AIN151" s="72"/>
      <c r="AIO151" s="72"/>
      <c r="AIP151" s="72"/>
      <c r="AIQ151" s="72"/>
      <c r="AIR151" s="72"/>
      <c r="AIS151" s="72"/>
      <c r="AIT151" s="72"/>
      <c r="AIU151" s="72"/>
      <c r="AIV151" s="72"/>
      <c r="AIW151" s="72"/>
      <c r="AIX151" s="72"/>
      <c r="AIY151" s="72"/>
      <c r="AIZ151" s="72"/>
      <c r="AJA151" s="72"/>
      <c r="AJB151" s="72"/>
      <c r="AJC151" s="72"/>
      <c r="AJD151" s="72"/>
      <c r="AJE151" s="72"/>
      <c r="AJF151" s="72"/>
      <c r="AJG151" s="72"/>
      <c r="AJH151" s="72"/>
      <c r="AJI151" s="72"/>
      <c r="AJJ151" s="72"/>
      <c r="AJK151" s="72"/>
      <c r="AJL151" s="72"/>
      <c r="AJM151" s="72"/>
      <c r="AJN151" s="72"/>
      <c r="AJO151" s="72"/>
      <c r="AJP151" s="72"/>
      <c r="AJQ151" s="72"/>
      <c r="AJR151" s="72"/>
      <c r="AJS151" s="72"/>
      <c r="AJT151" s="72"/>
      <c r="AJU151" s="72"/>
      <c r="AJV151" s="72"/>
      <c r="AJW151" s="72"/>
      <c r="AJX151" s="72"/>
      <c r="AJY151" s="72"/>
      <c r="AJZ151" s="72"/>
      <c r="AKA151" s="72"/>
      <c r="AKB151" s="72"/>
      <c r="AKC151" s="72"/>
      <c r="AKD151" s="72"/>
      <c r="AKE151" s="72"/>
      <c r="AKF151" s="72"/>
      <c r="AKG151" s="72"/>
      <c r="AKH151" s="72"/>
      <c r="AKI151" s="72"/>
      <c r="AKJ151" s="72"/>
      <c r="AKK151" s="72"/>
      <c r="AKL151" s="72"/>
      <c r="AKM151" s="72"/>
      <c r="AKN151" s="72"/>
      <c r="AKO151" s="72"/>
      <c r="AKP151" s="72"/>
      <c r="AKQ151" s="72"/>
      <c r="AKR151" s="72"/>
      <c r="AKS151" s="72"/>
      <c r="AKT151" s="72"/>
      <c r="AKU151" s="72"/>
      <c r="AKV151" s="72"/>
      <c r="AKW151" s="72"/>
      <c r="AKX151" s="72"/>
      <c r="AKY151" s="72"/>
      <c r="AKZ151" s="72"/>
      <c r="ALA151" s="72"/>
      <c r="ALB151" s="72"/>
      <c r="ALC151" s="72"/>
      <c r="ALD151" s="72"/>
      <c r="ALE151" s="72"/>
      <c r="ALF151" s="72"/>
      <c r="ALG151" s="72"/>
      <c r="ALH151" s="72"/>
      <c r="ALI151" s="72"/>
      <c r="ALJ151" s="72"/>
      <c r="ALK151" s="72"/>
      <c r="ALL151" s="72"/>
      <c r="ALM151" s="72"/>
      <c r="ALN151" s="72"/>
      <c r="ALO151" s="72"/>
      <c r="ALP151" s="72"/>
      <c r="ALQ151" s="72"/>
      <c r="ALR151" s="72"/>
      <c r="ALS151" s="72"/>
      <c r="ALT151" s="72"/>
      <c r="ALU151" s="72"/>
      <c r="ALV151" s="72"/>
      <c r="ALW151" s="72"/>
      <c r="ALX151" s="72"/>
      <c r="ALY151" s="72"/>
      <c r="ALZ151" s="72"/>
      <c r="AMA151" s="72"/>
      <c r="AMB151" s="72"/>
      <c r="AMC151" s="72"/>
      <c r="AMD151" s="72"/>
      <c r="AME151" s="72"/>
      <c r="AMF151" s="72"/>
      <c r="AMG151" s="72"/>
      <c r="AMH151" s="72"/>
      <c r="AMI151" s="72"/>
      <c r="AMJ151" s="72"/>
    </row>
    <row r="152" customFormat="false" ht="15" hidden="false" customHeight="false" outlineLevel="0" collapsed="false">
      <c r="C152" s="49" t="n">
        <f aca="false">IF(F152=F151,C151,IF(F152=(F151+10),C151,(C151+10)))</f>
        <v>450</v>
      </c>
      <c r="D152" s="38" t="s">
        <v>231</v>
      </c>
      <c r="E152" s="51" t="n">
        <f aca="false">IF(C151=C152,IF(AND(L152&lt;&gt;"M",L152&lt;&gt;"m-up"),E151+10,E151),10)</f>
        <v>20</v>
      </c>
      <c r="F152" s="39" t="n">
        <f aca="false">R152+(Q152*60)+(P152*3600)</f>
        <v>61818</v>
      </c>
      <c r="G152" s="39" t="str">
        <f aca="false">CONCATENATE(M152,N152,O152)</f>
        <v>2017410</v>
      </c>
      <c r="H152" s="39" t="n">
        <v>1</v>
      </c>
      <c r="L152" s="39" t="s">
        <v>82</v>
      </c>
      <c r="M152" s="39" t="n">
        <v>2017</v>
      </c>
      <c r="N152" s="39" t="n">
        <v>4</v>
      </c>
      <c r="O152" s="39" t="n">
        <v>10</v>
      </c>
      <c r="P152" s="39" t="n">
        <v>17</v>
      </c>
      <c r="Q152" s="39" t="n">
        <v>10</v>
      </c>
      <c r="R152" s="39" t="n">
        <v>18</v>
      </c>
      <c r="S152" s="39" t="n">
        <v>111</v>
      </c>
      <c r="T152" s="39" t="n">
        <v>1</v>
      </c>
      <c r="U152" s="39" t="s">
        <v>62</v>
      </c>
      <c r="V152" s="39" t="s">
        <v>3</v>
      </c>
    </row>
    <row r="153" customFormat="false" ht="15" hidden="false" customHeight="false" outlineLevel="0" collapsed="false">
      <c r="C153" s="49" t="n">
        <f aca="false">IF(F153=F152,C152,IF(F153=(F152+10),C152,(C152+10)))</f>
        <v>450</v>
      </c>
      <c r="D153" s="38" t="s">
        <v>231</v>
      </c>
      <c r="E153" s="51" t="n">
        <f aca="false">IF(C152=C153,IF(AND(L153&lt;&gt;"M",L153&lt;&gt;"m-up"),E152+10,E152),10)</f>
        <v>30</v>
      </c>
      <c r="F153" s="39" t="n">
        <f aca="false">R153+(Q153*60)+(P153*3600)</f>
        <v>61818</v>
      </c>
      <c r="G153" s="39" t="str">
        <f aca="false">CONCATENATE(M153,N153,O153)</f>
        <v>2017410</v>
      </c>
      <c r="H153" s="39" t="n">
        <v>217</v>
      </c>
      <c r="L153" s="39" t="s">
        <v>232</v>
      </c>
      <c r="M153" s="39" t="n">
        <v>2017</v>
      </c>
      <c r="N153" s="39" t="n">
        <v>4</v>
      </c>
      <c r="O153" s="39" t="n">
        <v>10</v>
      </c>
      <c r="P153" s="39" t="n">
        <v>17</v>
      </c>
      <c r="Q153" s="39" t="n">
        <v>10</v>
      </c>
      <c r="R153" s="39" t="n">
        <v>18</v>
      </c>
      <c r="S153" s="39" t="n">
        <v>120</v>
      </c>
      <c r="T153" s="39" t="n">
        <v>1</v>
      </c>
      <c r="U153" s="39" t="s">
        <v>1</v>
      </c>
      <c r="V153" s="39" t="s">
        <v>2</v>
      </c>
      <c r="X153" s="82" t="s">
        <v>233</v>
      </c>
      <c r="Y153" s="82" t="s">
        <v>234</v>
      </c>
      <c r="Z153" s="84" t="n">
        <v>-26.1407</v>
      </c>
      <c r="AA153" s="84" t="n">
        <v>28.0154</v>
      </c>
      <c r="AB153" s="82" t="n">
        <v>50</v>
      </c>
    </row>
    <row r="154" customFormat="false" ht="15" hidden="false" customHeight="false" outlineLevel="0" collapsed="false">
      <c r="C154" s="49" t="n">
        <f aca="false">IF(F154=F153,C153,IF(F154=(F153+10),C153,(C153+10)))</f>
        <v>450</v>
      </c>
      <c r="D154" s="38" t="s">
        <v>231</v>
      </c>
      <c r="E154" s="51" t="n">
        <f aca="false">IF(C153=C154,IF(AND(L154&lt;&gt;"M",L154&lt;&gt;"m-up"),E153+10,E153),10)</f>
        <v>40</v>
      </c>
      <c r="F154" s="39" t="n">
        <f aca="false">R154+(Q154*60)+(P154*3600)</f>
        <v>61818</v>
      </c>
      <c r="G154" s="39" t="str">
        <f aca="false">CONCATENATE(M154,N154,O154)</f>
        <v>2017410</v>
      </c>
      <c r="H154" s="39" t="n">
        <f aca="false">233-120</f>
        <v>113</v>
      </c>
      <c r="L154" s="39" t="s">
        <v>232</v>
      </c>
      <c r="M154" s="39" t="n">
        <v>2017</v>
      </c>
      <c r="N154" s="39" t="n">
        <v>4</v>
      </c>
      <c r="O154" s="39" t="n">
        <v>10</v>
      </c>
      <c r="P154" s="39" t="n">
        <v>17</v>
      </c>
      <c r="Q154" s="39" t="n">
        <v>10</v>
      </c>
      <c r="R154" s="39" t="n">
        <v>18</v>
      </c>
      <c r="S154" s="39" t="n">
        <v>122</v>
      </c>
      <c r="T154" s="39" t="n">
        <v>2</v>
      </c>
      <c r="U154" s="39" t="s">
        <v>1</v>
      </c>
      <c r="V154" s="39" t="s">
        <v>2</v>
      </c>
      <c r="X154" s="40" t="s">
        <v>235</v>
      </c>
    </row>
    <row r="155" customFormat="false" ht="15" hidden="false" customHeight="false" outlineLevel="0" collapsed="false">
      <c r="C155" s="49" t="n">
        <f aca="false">IF(F155=F154,C154,IF(F155=(F154+10),C154,(C154+10)))</f>
        <v>450</v>
      </c>
      <c r="D155" s="38" t="s">
        <v>231</v>
      </c>
      <c r="E155" s="51" t="n">
        <f aca="false">IF(C154=C155,IF(AND(L155&lt;&gt;"M",L155&lt;&gt;"m-up"),E154+10,E154),10)</f>
        <v>50</v>
      </c>
      <c r="F155" s="39" t="n">
        <f aca="false">R155+(Q155*60)+(P155*3600)</f>
        <v>61818</v>
      </c>
      <c r="G155" s="39" t="str">
        <f aca="false">CONCATENATE(M155,N155,O155)</f>
        <v>2017410</v>
      </c>
      <c r="H155" s="39" t="n">
        <v>244</v>
      </c>
      <c r="L155" s="39" t="s">
        <v>232</v>
      </c>
      <c r="M155" s="39" t="n">
        <v>2017</v>
      </c>
      <c r="N155" s="39" t="n">
        <v>4</v>
      </c>
      <c r="O155" s="39" t="n">
        <v>10</v>
      </c>
      <c r="P155" s="39" t="n">
        <v>17</v>
      </c>
      <c r="Q155" s="39" t="n">
        <v>10</v>
      </c>
      <c r="R155" s="39" t="n">
        <v>18</v>
      </c>
      <c r="S155" s="39" t="n">
        <v>123</v>
      </c>
      <c r="T155" s="39" t="n">
        <v>3</v>
      </c>
      <c r="U155" s="39" t="s">
        <v>1</v>
      </c>
      <c r="V155" s="39" t="s">
        <v>2</v>
      </c>
      <c r="X155" s="40" t="s">
        <v>19</v>
      </c>
    </row>
    <row r="156" customFormat="false" ht="15" hidden="false" customHeight="false" outlineLevel="0" collapsed="false">
      <c r="C156" s="49" t="n">
        <f aca="false">IF(F156=F155,C155,IF(F156=(F155+10),C155,(C155+10)))</f>
        <v>450</v>
      </c>
      <c r="D156" s="38" t="s">
        <v>231</v>
      </c>
      <c r="E156" s="51" t="n">
        <f aca="false">IF(C155=C156,IF(AND(L156&lt;&gt;"M",L156&lt;&gt;"m-up"),E155+10,E155),10)</f>
        <v>60</v>
      </c>
      <c r="F156" s="39" t="n">
        <f aca="false">R156+(Q156*60)+(P156*3600)</f>
        <v>61818</v>
      </c>
      <c r="G156" s="39" t="str">
        <f aca="false">CONCATENATE(M156,N156,O156)</f>
        <v>2017410</v>
      </c>
      <c r="H156" s="39" t="n">
        <v>3</v>
      </c>
      <c r="L156" s="39" t="s">
        <v>23</v>
      </c>
      <c r="M156" s="39" t="n">
        <v>2017</v>
      </c>
      <c r="N156" s="39" t="n">
        <v>4</v>
      </c>
      <c r="O156" s="39" t="n">
        <v>10</v>
      </c>
      <c r="P156" s="39" t="n">
        <v>17</v>
      </c>
      <c r="Q156" s="39" t="n">
        <v>10</v>
      </c>
      <c r="R156" s="39" t="n">
        <v>18</v>
      </c>
      <c r="S156" s="39" t="n">
        <v>403</v>
      </c>
      <c r="T156" s="39" t="n">
        <v>3</v>
      </c>
      <c r="U156" s="39" t="s">
        <v>1</v>
      </c>
      <c r="V156" s="39" t="s">
        <v>2</v>
      </c>
    </row>
    <row r="157" customFormat="false" ht="15" hidden="false" customHeight="false" outlineLevel="0" collapsed="false">
      <c r="A157" s="69"/>
      <c r="B157" s="69"/>
      <c r="C157" s="49" t="n">
        <f aca="false">IF(F157=F156,C156,IF(F157=(F156+10),C156,(C156+10)))</f>
        <v>460</v>
      </c>
      <c r="D157" s="70" t="s">
        <v>236</v>
      </c>
      <c r="E157" s="51" t="n">
        <f aca="false">IF(C156=C157,IF(AND(L157&lt;&gt;"M",L157&lt;&gt;"m-up"),E156+10,E156),10)</f>
        <v>10</v>
      </c>
      <c r="F157" s="71" t="n">
        <f aca="false">R157+(Q157*60)+(P157*3600)</f>
        <v>48476</v>
      </c>
      <c r="G157" s="71" t="str">
        <f aca="false">CONCATENATE(M157,N157,O157)</f>
        <v>2017512</v>
      </c>
      <c r="H157" s="71" t="n">
        <v>0</v>
      </c>
      <c r="I157" s="71"/>
      <c r="J157" s="71"/>
      <c r="K157" s="71"/>
      <c r="L157" s="71" t="s">
        <v>82</v>
      </c>
      <c r="M157" s="71" t="n">
        <v>2017</v>
      </c>
      <c r="N157" s="71" t="n">
        <v>5</v>
      </c>
      <c r="O157" s="71" t="n">
        <v>12</v>
      </c>
      <c r="P157" s="71" t="n">
        <v>13</v>
      </c>
      <c r="Q157" s="71" t="n">
        <v>27</v>
      </c>
      <c r="R157" s="71" t="n">
        <v>56</v>
      </c>
      <c r="S157" s="71" t="n">
        <v>123</v>
      </c>
      <c r="T157" s="71" t="n">
        <v>1</v>
      </c>
      <c r="U157" s="71" t="s">
        <v>1</v>
      </c>
      <c r="V157" s="71" t="s">
        <v>3</v>
      </c>
      <c r="W157" s="71"/>
      <c r="X157" s="72"/>
      <c r="WK157" s="72"/>
      <c r="WL157" s="72"/>
      <c r="WM157" s="72"/>
      <c r="WN157" s="72"/>
      <c r="WO157" s="72"/>
      <c r="WP157" s="72"/>
      <c r="WQ157" s="72"/>
      <c r="WR157" s="72"/>
      <c r="WS157" s="72"/>
      <c r="WT157" s="72"/>
      <c r="WU157" s="72"/>
      <c r="WV157" s="72"/>
      <c r="WW157" s="72"/>
      <c r="WX157" s="72"/>
      <c r="WY157" s="72"/>
      <c r="WZ157" s="72"/>
      <c r="XA157" s="72"/>
      <c r="XB157" s="72"/>
      <c r="XC157" s="72"/>
      <c r="XD157" s="72"/>
      <c r="XE157" s="72"/>
      <c r="XF157" s="72"/>
      <c r="XG157" s="72"/>
      <c r="XH157" s="72"/>
      <c r="XI157" s="72"/>
      <c r="XJ157" s="72"/>
      <c r="XK157" s="72"/>
      <c r="XL157" s="72"/>
      <c r="XM157" s="72"/>
      <c r="XN157" s="72"/>
      <c r="XO157" s="72"/>
      <c r="XP157" s="72"/>
      <c r="XQ157" s="72"/>
      <c r="XR157" s="72"/>
      <c r="XS157" s="72"/>
      <c r="XT157" s="72"/>
      <c r="XU157" s="72"/>
      <c r="XV157" s="72"/>
      <c r="XW157" s="72"/>
      <c r="XX157" s="72"/>
      <c r="XY157" s="72"/>
      <c r="XZ157" s="72"/>
      <c r="YA157" s="72"/>
      <c r="YB157" s="72"/>
      <c r="YC157" s="72"/>
      <c r="YD157" s="72"/>
      <c r="YE157" s="72"/>
      <c r="YF157" s="72"/>
      <c r="YG157" s="72"/>
      <c r="YH157" s="72"/>
      <c r="YI157" s="72"/>
      <c r="YJ157" s="72"/>
      <c r="YK157" s="72"/>
      <c r="YL157" s="72"/>
      <c r="YM157" s="72"/>
      <c r="YN157" s="72"/>
      <c r="YO157" s="72"/>
      <c r="YP157" s="72"/>
      <c r="YQ157" s="72"/>
      <c r="YR157" s="72"/>
      <c r="YS157" s="72"/>
      <c r="YT157" s="72"/>
      <c r="YU157" s="72"/>
      <c r="YV157" s="72"/>
      <c r="YW157" s="72"/>
      <c r="YX157" s="72"/>
      <c r="YY157" s="72"/>
      <c r="YZ157" s="72"/>
      <c r="ZA157" s="72"/>
      <c r="ZB157" s="72"/>
      <c r="ZC157" s="72"/>
      <c r="ZD157" s="72"/>
      <c r="ZE157" s="72"/>
      <c r="ZF157" s="72"/>
      <c r="ZG157" s="72"/>
      <c r="ZH157" s="72"/>
      <c r="ZI157" s="72"/>
      <c r="ZJ157" s="72"/>
      <c r="ZK157" s="72"/>
      <c r="ZL157" s="72"/>
      <c r="ZM157" s="72"/>
      <c r="ZN157" s="72"/>
      <c r="ZO157" s="72"/>
      <c r="ZP157" s="72"/>
      <c r="ZQ157" s="72"/>
      <c r="ZR157" s="72"/>
      <c r="ZS157" s="72"/>
      <c r="ZT157" s="72"/>
      <c r="ZU157" s="72"/>
      <c r="ZV157" s="72"/>
      <c r="ZW157" s="72"/>
      <c r="ZX157" s="72"/>
      <c r="ZY157" s="72"/>
      <c r="ZZ157" s="72"/>
      <c r="AAA157" s="72"/>
      <c r="AAB157" s="72"/>
      <c r="AAC157" s="72"/>
      <c r="AAD157" s="72"/>
      <c r="AAE157" s="72"/>
      <c r="AAF157" s="72"/>
      <c r="AAG157" s="72"/>
      <c r="AAH157" s="72"/>
      <c r="AAI157" s="72"/>
      <c r="AAJ157" s="72"/>
      <c r="AAK157" s="72"/>
      <c r="AAL157" s="72"/>
      <c r="AAM157" s="72"/>
      <c r="AAN157" s="72"/>
      <c r="AAO157" s="72"/>
      <c r="AAP157" s="72"/>
      <c r="AAQ157" s="72"/>
      <c r="AAR157" s="72"/>
      <c r="AAS157" s="72"/>
      <c r="AAT157" s="72"/>
      <c r="AAU157" s="72"/>
      <c r="AAV157" s="72"/>
      <c r="AAW157" s="72"/>
      <c r="AAX157" s="72"/>
      <c r="AAY157" s="72"/>
      <c r="AAZ157" s="72"/>
      <c r="ABA157" s="72"/>
      <c r="ABB157" s="72"/>
      <c r="ABC157" s="72"/>
      <c r="ABD157" s="72"/>
      <c r="ABE157" s="72"/>
      <c r="ABF157" s="72"/>
      <c r="ABG157" s="72"/>
      <c r="ABH157" s="72"/>
      <c r="ABI157" s="72"/>
      <c r="ABJ157" s="72"/>
      <c r="ABK157" s="72"/>
      <c r="ABL157" s="72"/>
      <c r="ABM157" s="72"/>
      <c r="ABN157" s="72"/>
      <c r="ABO157" s="72"/>
      <c r="ABP157" s="72"/>
      <c r="ABQ157" s="72"/>
      <c r="ABR157" s="72"/>
      <c r="ABS157" s="72"/>
      <c r="ABT157" s="72"/>
      <c r="ABU157" s="72"/>
      <c r="ABV157" s="72"/>
      <c r="ABW157" s="72"/>
      <c r="ABX157" s="72"/>
      <c r="ABY157" s="72"/>
      <c r="ABZ157" s="72"/>
      <c r="ACA157" s="72"/>
      <c r="ACB157" s="72"/>
      <c r="ACC157" s="72"/>
      <c r="ACD157" s="72"/>
      <c r="ACE157" s="72"/>
      <c r="ACF157" s="72"/>
      <c r="ACG157" s="72"/>
      <c r="ACH157" s="72"/>
      <c r="ACI157" s="72"/>
      <c r="ACJ157" s="72"/>
      <c r="ACK157" s="72"/>
      <c r="ACL157" s="72"/>
      <c r="ACM157" s="72"/>
      <c r="ACN157" s="72"/>
      <c r="ACO157" s="72"/>
      <c r="ACP157" s="72"/>
      <c r="ACQ157" s="72"/>
      <c r="ACR157" s="72"/>
      <c r="ACS157" s="72"/>
      <c r="ACT157" s="72"/>
      <c r="ACU157" s="72"/>
      <c r="ACV157" s="72"/>
      <c r="ACW157" s="72"/>
      <c r="ACX157" s="72"/>
      <c r="ACY157" s="72"/>
      <c r="ACZ157" s="72"/>
      <c r="ADA157" s="72"/>
      <c r="ADB157" s="72"/>
      <c r="ADC157" s="72"/>
      <c r="ADD157" s="72"/>
      <c r="ADE157" s="72"/>
      <c r="ADF157" s="72"/>
      <c r="ADG157" s="72"/>
      <c r="ADH157" s="72"/>
      <c r="ADI157" s="72"/>
      <c r="ADJ157" s="72"/>
      <c r="ADK157" s="72"/>
      <c r="ADL157" s="72"/>
      <c r="ADM157" s="72"/>
      <c r="ADN157" s="72"/>
      <c r="ADO157" s="72"/>
      <c r="ADP157" s="72"/>
      <c r="ADQ157" s="72"/>
      <c r="ADR157" s="72"/>
      <c r="ADS157" s="72"/>
      <c r="ADT157" s="72"/>
      <c r="ADU157" s="72"/>
      <c r="ADV157" s="72"/>
      <c r="ADW157" s="72"/>
      <c r="ADX157" s="72"/>
      <c r="ADY157" s="72"/>
      <c r="ADZ157" s="72"/>
      <c r="AEA157" s="72"/>
      <c r="AEB157" s="72"/>
      <c r="AEC157" s="72"/>
      <c r="AED157" s="72"/>
      <c r="AEE157" s="72"/>
      <c r="AEF157" s="72"/>
      <c r="AEG157" s="72"/>
      <c r="AEH157" s="72"/>
      <c r="AEI157" s="72"/>
      <c r="AEJ157" s="72"/>
      <c r="AEK157" s="72"/>
      <c r="AEL157" s="72"/>
      <c r="AEM157" s="72"/>
      <c r="AEN157" s="72"/>
      <c r="AEO157" s="72"/>
      <c r="AEP157" s="72"/>
      <c r="AEQ157" s="72"/>
      <c r="AER157" s="72"/>
      <c r="AES157" s="72"/>
      <c r="AET157" s="72"/>
      <c r="AEU157" s="72"/>
      <c r="AEV157" s="72"/>
      <c r="AEW157" s="72"/>
      <c r="AEX157" s="72"/>
      <c r="AEY157" s="72"/>
      <c r="AEZ157" s="72"/>
      <c r="AFA157" s="72"/>
      <c r="AFB157" s="72"/>
      <c r="AFC157" s="72"/>
      <c r="AFD157" s="72"/>
      <c r="AFE157" s="72"/>
      <c r="AFF157" s="72"/>
      <c r="AFG157" s="72"/>
      <c r="AFH157" s="72"/>
      <c r="AFI157" s="72"/>
      <c r="AFJ157" s="72"/>
      <c r="AFK157" s="72"/>
      <c r="AFL157" s="72"/>
      <c r="AFM157" s="72"/>
      <c r="AFN157" s="72"/>
      <c r="AFO157" s="72"/>
      <c r="AFP157" s="72"/>
      <c r="AFQ157" s="72"/>
      <c r="AFR157" s="72"/>
      <c r="AFS157" s="72"/>
      <c r="AFT157" s="72"/>
      <c r="AFU157" s="72"/>
      <c r="AFV157" s="72"/>
      <c r="AFW157" s="72"/>
      <c r="AFX157" s="72"/>
      <c r="AFY157" s="72"/>
      <c r="AFZ157" s="72"/>
      <c r="AGA157" s="72"/>
      <c r="AGB157" s="72"/>
      <c r="AGC157" s="72"/>
      <c r="AGD157" s="72"/>
      <c r="AGE157" s="72"/>
      <c r="AGF157" s="72"/>
      <c r="AGG157" s="72"/>
      <c r="AGH157" s="72"/>
      <c r="AGI157" s="72"/>
      <c r="AGJ157" s="72"/>
      <c r="AGK157" s="72"/>
      <c r="AGL157" s="72"/>
      <c r="AGM157" s="72"/>
      <c r="AGN157" s="72"/>
      <c r="AGO157" s="72"/>
      <c r="AGP157" s="72"/>
      <c r="AGQ157" s="72"/>
      <c r="AGR157" s="72"/>
      <c r="AGS157" s="72"/>
      <c r="AGT157" s="72"/>
      <c r="AGU157" s="72"/>
      <c r="AGV157" s="72"/>
      <c r="AGW157" s="72"/>
      <c r="AGX157" s="72"/>
      <c r="AGY157" s="72"/>
      <c r="AGZ157" s="72"/>
      <c r="AHA157" s="72"/>
      <c r="AHB157" s="72"/>
      <c r="AHC157" s="72"/>
      <c r="AHD157" s="72"/>
      <c r="AHE157" s="72"/>
      <c r="AHF157" s="72"/>
      <c r="AHG157" s="72"/>
      <c r="AHH157" s="72"/>
      <c r="AHI157" s="72"/>
      <c r="AHJ157" s="72"/>
      <c r="AHK157" s="72"/>
      <c r="AHL157" s="72"/>
      <c r="AHM157" s="72"/>
      <c r="AHN157" s="72"/>
      <c r="AHO157" s="72"/>
      <c r="AHP157" s="72"/>
      <c r="AHQ157" s="72"/>
      <c r="AHR157" s="72"/>
      <c r="AHS157" s="72"/>
      <c r="AHT157" s="72"/>
      <c r="AHU157" s="72"/>
      <c r="AHV157" s="72"/>
      <c r="AHW157" s="72"/>
      <c r="AHX157" s="72"/>
      <c r="AHY157" s="72"/>
      <c r="AHZ157" s="72"/>
      <c r="AIA157" s="72"/>
      <c r="AIB157" s="72"/>
      <c r="AIC157" s="72"/>
      <c r="AID157" s="72"/>
      <c r="AIE157" s="72"/>
      <c r="AIF157" s="72"/>
      <c r="AIG157" s="72"/>
      <c r="AIH157" s="72"/>
      <c r="AII157" s="72"/>
      <c r="AIJ157" s="72"/>
      <c r="AIK157" s="72"/>
      <c r="AIL157" s="72"/>
      <c r="AIM157" s="72"/>
      <c r="AIN157" s="72"/>
      <c r="AIO157" s="72"/>
      <c r="AIP157" s="72"/>
      <c r="AIQ157" s="72"/>
      <c r="AIR157" s="72"/>
      <c r="AIS157" s="72"/>
      <c r="AIT157" s="72"/>
      <c r="AIU157" s="72"/>
      <c r="AIV157" s="72"/>
      <c r="AIW157" s="72"/>
      <c r="AIX157" s="72"/>
      <c r="AIY157" s="72"/>
      <c r="AIZ157" s="72"/>
      <c r="AJA157" s="72"/>
      <c r="AJB157" s="72"/>
      <c r="AJC157" s="72"/>
      <c r="AJD157" s="72"/>
      <c r="AJE157" s="72"/>
      <c r="AJF157" s="72"/>
      <c r="AJG157" s="72"/>
      <c r="AJH157" s="72"/>
      <c r="AJI157" s="72"/>
      <c r="AJJ157" s="72"/>
      <c r="AJK157" s="72"/>
      <c r="AJL157" s="72"/>
      <c r="AJM157" s="72"/>
      <c r="AJN157" s="72"/>
      <c r="AJO157" s="72"/>
      <c r="AJP157" s="72"/>
      <c r="AJQ157" s="72"/>
      <c r="AJR157" s="72"/>
      <c r="AJS157" s="72"/>
      <c r="AJT157" s="72"/>
      <c r="AJU157" s="72"/>
      <c r="AJV157" s="72"/>
      <c r="AJW157" s="72"/>
      <c r="AJX157" s="72"/>
      <c r="AJY157" s="72"/>
      <c r="AJZ157" s="72"/>
      <c r="AKA157" s="72"/>
      <c r="AKB157" s="72"/>
      <c r="AKC157" s="72"/>
      <c r="AKD157" s="72"/>
      <c r="AKE157" s="72"/>
      <c r="AKF157" s="72"/>
      <c r="AKG157" s="72"/>
      <c r="AKH157" s="72"/>
      <c r="AKI157" s="72"/>
      <c r="AKJ157" s="72"/>
      <c r="AKK157" s="72"/>
      <c r="AKL157" s="72"/>
      <c r="AKM157" s="72"/>
      <c r="AKN157" s="72"/>
      <c r="AKO157" s="72"/>
      <c r="AKP157" s="72"/>
      <c r="AKQ157" s="72"/>
      <c r="AKR157" s="72"/>
      <c r="AKS157" s="72"/>
      <c r="AKT157" s="72"/>
      <c r="AKU157" s="72"/>
      <c r="AKV157" s="72"/>
      <c r="AKW157" s="72"/>
      <c r="AKX157" s="72"/>
      <c r="AKY157" s="72"/>
      <c r="AKZ157" s="72"/>
      <c r="ALA157" s="72"/>
      <c r="ALB157" s="72"/>
      <c r="ALC157" s="72"/>
      <c r="ALD157" s="72"/>
      <c r="ALE157" s="72"/>
      <c r="ALF157" s="72"/>
      <c r="ALG157" s="72"/>
      <c r="ALH157" s="72"/>
      <c r="ALI157" s="72"/>
      <c r="ALJ157" s="72"/>
      <c r="ALK157" s="72"/>
      <c r="ALL157" s="72"/>
      <c r="ALM157" s="72"/>
      <c r="ALN157" s="72"/>
      <c r="ALO157" s="72"/>
      <c r="ALP157" s="72"/>
      <c r="ALQ157" s="72"/>
      <c r="ALR157" s="72"/>
      <c r="ALS157" s="72"/>
      <c r="ALT157" s="72"/>
      <c r="ALU157" s="72"/>
      <c r="ALV157" s="72"/>
      <c r="ALW157" s="72"/>
      <c r="ALX157" s="72"/>
      <c r="ALY157" s="72"/>
      <c r="ALZ157" s="72"/>
      <c r="AMA157" s="72"/>
      <c r="AMB157" s="72"/>
      <c r="AMC157" s="72"/>
      <c r="AMD157" s="72"/>
      <c r="AME157" s="72"/>
      <c r="AMF157" s="72"/>
      <c r="AMG157" s="72"/>
      <c r="AMH157" s="72"/>
      <c r="AMI157" s="72"/>
      <c r="AMJ157" s="72"/>
    </row>
    <row r="158" customFormat="false" ht="15" hidden="false" customHeight="false" outlineLevel="0" collapsed="false">
      <c r="C158" s="49" t="n">
        <f aca="false">IF(F158=F157,C157,IF(F158=(F157+10),C157,(C157+10)))</f>
        <v>460</v>
      </c>
      <c r="D158" s="38" t="s">
        <v>236</v>
      </c>
      <c r="E158" s="51" t="n">
        <f aca="false">IF(C157=C158,IF(AND(L158&lt;&gt;"M",L158&lt;&gt;"m-up"),E157+10,E157),10)</f>
        <v>20</v>
      </c>
      <c r="F158" s="39" t="n">
        <f aca="false">R158+(Q158*60)+(P158*3600)</f>
        <v>48476</v>
      </c>
      <c r="G158" s="39" t="str">
        <f aca="false">CONCATENATE(M158,N158,O158)</f>
        <v>2017512</v>
      </c>
      <c r="H158" s="39" t="n">
        <v>0</v>
      </c>
      <c r="L158" s="39" t="s">
        <v>82</v>
      </c>
      <c r="M158" s="39" t="n">
        <v>2017</v>
      </c>
      <c r="N158" s="39" t="n">
        <v>5</v>
      </c>
      <c r="O158" s="39" t="n">
        <v>12</v>
      </c>
      <c r="P158" s="39" t="n">
        <v>13</v>
      </c>
      <c r="Q158" s="39" t="n">
        <v>27</v>
      </c>
      <c r="R158" s="39" t="n">
        <v>56</v>
      </c>
      <c r="S158" s="39" t="n">
        <v>124</v>
      </c>
      <c r="T158" s="39" t="n">
        <v>1</v>
      </c>
      <c r="U158" s="39" t="s">
        <v>1</v>
      </c>
      <c r="V158" s="39" t="s">
        <v>3</v>
      </c>
    </row>
    <row r="159" customFormat="false" ht="15" hidden="false" customHeight="false" outlineLevel="0" collapsed="false">
      <c r="C159" s="49" t="n">
        <f aca="false">IF(F159=F158,C158,IF(F159=(F158+10),C158,(C158+10)))</f>
        <v>460</v>
      </c>
      <c r="D159" s="38" t="s">
        <v>236</v>
      </c>
      <c r="E159" s="51" t="n">
        <f aca="false">IF(C158=C159,IF(AND(L159&lt;&gt;"M",L159&lt;&gt;"m-up"),E158+10,E158),10)</f>
        <v>30</v>
      </c>
      <c r="F159" s="39" t="n">
        <f aca="false">R159+(Q159*60)+(P159*3600)</f>
        <v>48476</v>
      </c>
      <c r="G159" s="39" t="str">
        <f aca="false">CONCATENATE(M159,N159,O159)</f>
        <v>2017512</v>
      </c>
      <c r="H159" s="39" t="n">
        <f aca="false">339-154</f>
        <v>185</v>
      </c>
      <c r="L159" s="39" t="s">
        <v>17</v>
      </c>
      <c r="M159" s="39" t="n">
        <v>2017</v>
      </c>
      <c r="N159" s="39" t="n">
        <v>5</v>
      </c>
      <c r="O159" s="39" t="n">
        <v>12</v>
      </c>
      <c r="P159" s="39" t="n">
        <v>13</v>
      </c>
      <c r="Q159" s="39" t="n">
        <v>27</v>
      </c>
      <c r="R159" s="39" t="n">
        <v>56</v>
      </c>
      <c r="S159" s="39" t="n">
        <v>149</v>
      </c>
      <c r="T159" s="39" t="n">
        <v>1</v>
      </c>
      <c r="U159" s="39" t="s">
        <v>1</v>
      </c>
      <c r="V159" s="39" t="s">
        <v>2</v>
      </c>
      <c r="X159" s="40" t="s">
        <v>237</v>
      </c>
    </row>
    <row r="160" customFormat="false" ht="15" hidden="false" customHeight="false" outlineLevel="0" collapsed="false">
      <c r="C160" s="49" t="n">
        <f aca="false">IF(F160=F159,C159,IF(F160=(F159+10),C159,(C159+10)))</f>
        <v>460</v>
      </c>
      <c r="D160" s="38" t="s">
        <v>236</v>
      </c>
      <c r="E160" s="51" t="n">
        <f aca="false">IF(C159=C160,IF(AND(L160&lt;&gt;"M",L160&lt;&gt;"m-up"),E159+10,E159),10)</f>
        <v>30</v>
      </c>
      <c r="F160" s="39" t="n">
        <f aca="false">R160+(Q160*60)+(P160*3600)</f>
        <v>48476</v>
      </c>
      <c r="G160" s="39" t="str">
        <f aca="false">CONCATENATE(M160,N160,O160)</f>
        <v>2017512</v>
      </c>
      <c r="H160" s="39" t="n">
        <v>0</v>
      </c>
      <c r="L160" s="39" t="s">
        <v>21</v>
      </c>
      <c r="M160" s="39" t="n">
        <v>2017</v>
      </c>
      <c r="N160" s="39" t="n">
        <v>5</v>
      </c>
      <c r="O160" s="39" t="n">
        <v>12</v>
      </c>
      <c r="P160" s="39" t="n">
        <v>13</v>
      </c>
      <c r="Q160" s="39" t="n">
        <v>27</v>
      </c>
      <c r="R160" s="39" t="n">
        <v>56</v>
      </c>
      <c r="S160" s="39" t="n">
        <v>157</v>
      </c>
      <c r="T160" s="39" t="n">
        <v>1</v>
      </c>
      <c r="U160" s="39" t="s">
        <v>1</v>
      </c>
      <c r="V160" s="39" t="s">
        <v>2</v>
      </c>
    </row>
    <row r="161" customFormat="false" ht="15" hidden="false" customHeight="false" outlineLevel="0" collapsed="false">
      <c r="C161" s="49" t="n">
        <f aca="false">IF(F161=F160,C160,IF(F161=(F160+10),C160,(C160+10)))</f>
        <v>460</v>
      </c>
      <c r="D161" s="38" t="s">
        <v>236</v>
      </c>
      <c r="E161" s="51" t="n">
        <f aca="false">IF(C160=C161,IF(AND(L161&lt;&gt;"M",L161&lt;&gt;"m-up"),E160+10,E160),10)</f>
        <v>30</v>
      </c>
      <c r="F161" s="39" t="n">
        <f aca="false">R161+(Q161*60)+(P161*3600)</f>
        <v>48476</v>
      </c>
      <c r="G161" s="39" t="str">
        <f aca="false">CONCATENATE(M161,N161,O161)</f>
        <v>2017512</v>
      </c>
      <c r="H161" s="39" t="n">
        <v>0</v>
      </c>
      <c r="L161" s="39" t="s">
        <v>21</v>
      </c>
      <c r="M161" s="39" t="n">
        <v>2017</v>
      </c>
      <c r="N161" s="39" t="n">
        <v>5</v>
      </c>
      <c r="O161" s="39" t="n">
        <v>12</v>
      </c>
      <c r="P161" s="39" t="n">
        <v>13</v>
      </c>
      <c r="Q161" s="39" t="n">
        <v>27</v>
      </c>
      <c r="R161" s="39" t="n">
        <v>56</v>
      </c>
      <c r="S161" s="39" t="n">
        <v>161</v>
      </c>
      <c r="T161" s="39" t="n">
        <v>1</v>
      </c>
      <c r="U161" s="39" t="s">
        <v>1</v>
      </c>
      <c r="V161" s="39" t="s">
        <v>2</v>
      </c>
    </row>
    <row r="162" customFormat="false" ht="15" hidden="false" customHeight="false" outlineLevel="0" collapsed="false">
      <c r="C162" s="49" t="n">
        <f aca="false">IF(F162=F161,C161,IF(F162=(F161+10),C161,(C161+10)))</f>
        <v>460</v>
      </c>
      <c r="D162" s="38" t="s">
        <v>236</v>
      </c>
      <c r="E162" s="51" t="n">
        <f aca="false">IF(C161=C162,IF(AND(L162&lt;&gt;"M",L162&lt;&gt;"m-up"),E161+10,E161),10)</f>
        <v>30</v>
      </c>
      <c r="F162" s="39" t="n">
        <f aca="false">R162+(Q162*60)+(P162*3600)</f>
        <v>48476</v>
      </c>
      <c r="G162" s="39" t="str">
        <f aca="false">CONCATENATE(M162,N162,O162)</f>
        <v>2017512</v>
      </c>
      <c r="H162" s="39" t="n">
        <v>0</v>
      </c>
      <c r="L162" s="39" t="s">
        <v>21</v>
      </c>
      <c r="M162" s="39" t="n">
        <v>2017</v>
      </c>
      <c r="N162" s="39" t="n">
        <v>5</v>
      </c>
      <c r="O162" s="39" t="n">
        <v>12</v>
      </c>
      <c r="P162" s="39" t="n">
        <v>13</v>
      </c>
      <c r="Q162" s="39" t="n">
        <v>27</v>
      </c>
      <c r="R162" s="39" t="n">
        <v>56</v>
      </c>
      <c r="S162" s="39" t="n">
        <v>169</v>
      </c>
      <c r="T162" s="39" t="n">
        <v>1</v>
      </c>
      <c r="U162" s="39" t="s">
        <v>1</v>
      </c>
      <c r="V162" s="39" t="s">
        <v>2</v>
      </c>
    </row>
    <row r="163" customFormat="false" ht="15" hidden="false" customHeight="false" outlineLevel="0" collapsed="false">
      <c r="C163" s="49" t="n">
        <f aca="false">IF(F163=F162,C162,IF(F163=(F162+10),C162,(C162+10)))</f>
        <v>460</v>
      </c>
      <c r="D163" s="38" t="s">
        <v>236</v>
      </c>
      <c r="E163" s="51" t="n">
        <f aca="false">IF(C162=C163,IF(AND(L163&lt;&gt;"M",L163&lt;&gt;"m-up"),E162+10,E162),10)</f>
        <v>30</v>
      </c>
      <c r="F163" s="39" t="n">
        <f aca="false">R163+(Q163*60)+(P163*3600)</f>
        <v>48476</v>
      </c>
      <c r="G163" s="39" t="str">
        <f aca="false">CONCATENATE(M163,N163,O163)</f>
        <v>2017512</v>
      </c>
      <c r="H163" s="39" t="n">
        <v>0</v>
      </c>
      <c r="L163" s="39" t="s">
        <v>21</v>
      </c>
      <c r="M163" s="39" t="n">
        <v>2017</v>
      </c>
      <c r="N163" s="39" t="n">
        <v>5</v>
      </c>
      <c r="O163" s="39" t="n">
        <v>12</v>
      </c>
      <c r="P163" s="39" t="n">
        <v>13</v>
      </c>
      <c r="Q163" s="39" t="n">
        <v>27</v>
      </c>
      <c r="R163" s="39" t="n">
        <v>56</v>
      </c>
      <c r="S163" s="39" t="n">
        <v>175</v>
      </c>
      <c r="T163" s="39" t="n">
        <v>1</v>
      </c>
      <c r="U163" s="39" t="s">
        <v>1</v>
      </c>
      <c r="V163" s="39" t="s">
        <v>2</v>
      </c>
    </row>
    <row r="164" customFormat="false" ht="15" hidden="false" customHeight="false" outlineLevel="0" collapsed="false">
      <c r="C164" s="49" t="n">
        <f aca="false">IF(F164=F163,C163,IF(F164=(F163+10),C163,(C163+10)))</f>
        <v>460</v>
      </c>
      <c r="D164" s="38" t="s">
        <v>236</v>
      </c>
      <c r="E164" s="51" t="n">
        <f aca="false">IF(C163=C164,IF(AND(L164&lt;&gt;"M",L164&lt;&gt;"m-up"),E163+10,E163),10)</f>
        <v>30</v>
      </c>
      <c r="F164" s="39" t="n">
        <f aca="false">R164+(Q164*60)+(P164*3600)</f>
        <v>48476</v>
      </c>
      <c r="G164" s="39" t="str">
        <f aca="false">CONCATENATE(M164,N164,O164)</f>
        <v>2017512</v>
      </c>
      <c r="H164" s="39" t="n">
        <v>0</v>
      </c>
      <c r="L164" s="39" t="s">
        <v>21</v>
      </c>
      <c r="M164" s="39" t="n">
        <v>2017</v>
      </c>
      <c r="N164" s="39" t="n">
        <v>5</v>
      </c>
      <c r="O164" s="39" t="n">
        <v>12</v>
      </c>
      <c r="P164" s="39" t="n">
        <v>13</v>
      </c>
      <c r="Q164" s="39" t="n">
        <v>27</v>
      </c>
      <c r="R164" s="39" t="n">
        <v>56</v>
      </c>
      <c r="S164" s="39" t="n">
        <v>179</v>
      </c>
      <c r="T164" s="39" t="n">
        <v>1</v>
      </c>
      <c r="U164" s="39" t="s">
        <v>1</v>
      </c>
      <c r="V164" s="39" t="s">
        <v>2</v>
      </c>
    </row>
    <row r="165" customFormat="false" ht="15" hidden="false" customHeight="false" outlineLevel="0" collapsed="false">
      <c r="C165" s="49" t="n">
        <f aca="false">IF(F165=F164,C164,IF(F165=(F164+10),C164,(C164+10)))</f>
        <v>460</v>
      </c>
      <c r="D165" s="38" t="s">
        <v>236</v>
      </c>
      <c r="E165" s="51" t="n">
        <f aca="false">IF(C164=C165,IF(AND(L165&lt;&gt;"M",L165&lt;&gt;"m-up"),E164+10,E164),10)</f>
        <v>30</v>
      </c>
      <c r="F165" s="39" t="n">
        <f aca="false">R165+(Q165*60)+(P165*3600)</f>
        <v>48476</v>
      </c>
      <c r="G165" s="39" t="str">
        <f aca="false">CONCATENATE(M165,N165,O165)</f>
        <v>2017512</v>
      </c>
      <c r="H165" s="39" t="n">
        <v>0</v>
      </c>
      <c r="L165" s="39" t="s">
        <v>21</v>
      </c>
      <c r="M165" s="39" t="n">
        <v>2017</v>
      </c>
      <c r="N165" s="39" t="n">
        <v>5</v>
      </c>
      <c r="O165" s="39" t="n">
        <v>12</v>
      </c>
      <c r="P165" s="39" t="n">
        <v>13</v>
      </c>
      <c r="Q165" s="39" t="n">
        <v>27</v>
      </c>
      <c r="R165" s="39" t="n">
        <v>56</v>
      </c>
      <c r="S165" s="39" t="n">
        <v>181</v>
      </c>
      <c r="T165" s="39" t="n">
        <v>1</v>
      </c>
      <c r="U165" s="39" t="s">
        <v>1</v>
      </c>
      <c r="V165" s="39" t="s">
        <v>2</v>
      </c>
    </row>
    <row r="166" customFormat="false" ht="15" hidden="false" customHeight="false" outlineLevel="0" collapsed="false">
      <c r="C166" s="49" t="n">
        <f aca="false">IF(F166=F165,C165,IF(F166=(F165+10),C165,(C165+10)))</f>
        <v>460</v>
      </c>
      <c r="D166" s="38" t="s">
        <v>236</v>
      </c>
      <c r="E166" s="51" t="n">
        <f aca="false">IF(C165=C166,IF(AND(L166&lt;&gt;"M",L166&lt;&gt;"m-up"),E165+10,E165),10)</f>
        <v>30</v>
      </c>
      <c r="F166" s="39" t="n">
        <f aca="false">R166+(Q166*60)+(P166*3600)</f>
        <v>48476</v>
      </c>
      <c r="G166" s="39" t="str">
        <f aca="false">CONCATENATE(M166,N166,O166)</f>
        <v>2017512</v>
      </c>
      <c r="H166" s="39" t="n">
        <v>0</v>
      </c>
      <c r="L166" s="39" t="s">
        <v>21</v>
      </c>
      <c r="M166" s="39" t="n">
        <v>2017</v>
      </c>
      <c r="N166" s="39" t="n">
        <v>5</v>
      </c>
      <c r="O166" s="39" t="n">
        <v>12</v>
      </c>
      <c r="P166" s="39" t="n">
        <v>13</v>
      </c>
      <c r="Q166" s="39" t="n">
        <v>27</v>
      </c>
      <c r="R166" s="39" t="n">
        <v>56</v>
      </c>
      <c r="S166" s="39" t="n">
        <v>183</v>
      </c>
      <c r="T166" s="39" t="n">
        <v>1</v>
      </c>
      <c r="U166" s="39" t="s">
        <v>1</v>
      </c>
      <c r="V166" s="39" t="s">
        <v>2</v>
      </c>
    </row>
    <row r="167" customFormat="false" ht="15" hidden="false" customHeight="false" outlineLevel="0" collapsed="false">
      <c r="C167" s="49" t="n">
        <f aca="false">IF(F167=F166,C166,IF(F167=(F166+10),C166,(C166+10)))</f>
        <v>460</v>
      </c>
      <c r="D167" s="38" t="s">
        <v>236</v>
      </c>
      <c r="E167" s="51" t="n">
        <f aca="false">IF(C166=C167,IF(AND(L167&lt;&gt;"M",L167&lt;&gt;"m-up"),E166+10,E166),10)</f>
        <v>30</v>
      </c>
      <c r="F167" s="39" t="n">
        <f aca="false">R167+(Q167*60)+(P167*3600)</f>
        <v>48476</v>
      </c>
      <c r="G167" s="39" t="str">
        <f aca="false">CONCATENATE(M167,N167,O167)</f>
        <v>2017512</v>
      </c>
      <c r="H167" s="39" t="n">
        <v>0</v>
      </c>
      <c r="L167" s="39" t="s">
        <v>21</v>
      </c>
      <c r="M167" s="39" t="n">
        <v>2017</v>
      </c>
      <c r="N167" s="39" t="n">
        <v>5</v>
      </c>
      <c r="O167" s="39" t="n">
        <v>12</v>
      </c>
      <c r="P167" s="39" t="n">
        <v>13</v>
      </c>
      <c r="Q167" s="39" t="n">
        <v>27</v>
      </c>
      <c r="R167" s="39" t="n">
        <v>56</v>
      </c>
      <c r="S167" s="39" t="n">
        <v>184</v>
      </c>
      <c r="T167" s="39" t="n">
        <v>1</v>
      </c>
      <c r="U167" s="39" t="s">
        <v>1</v>
      </c>
      <c r="V167" s="39" t="s">
        <v>2</v>
      </c>
    </row>
    <row r="168" customFormat="false" ht="15" hidden="false" customHeight="false" outlineLevel="0" collapsed="false">
      <c r="C168" s="49" t="n">
        <f aca="false">IF(F168=F167,C167,IF(F168=(F167+10),C167,(C167+10)))</f>
        <v>460</v>
      </c>
      <c r="D168" s="38" t="s">
        <v>236</v>
      </c>
      <c r="E168" s="51" t="n">
        <f aca="false">IF(C167=C168,IF(AND(L168&lt;&gt;"M",L168&lt;&gt;"m-up"),E167+10,E167),10)</f>
        <v>30</v>
      </c>
      <c r="F168" s="39" t="n">
        <f aca="false">R168+(Q168*60)+(P168*3600)</f>
        <v>48476</v>
      </c>
      <c r="G168" s="39" t="str">
        <f aca="false">CONCATENATE(M168,N168,O168)</f>
        <v>2017512</v>
      </c>
      <c r="H168" s="39" t="n">
        <v>0</v>
      </c>
      <c r="L168" s="39" t="s">
        <v>21</v>
      </c>
      <c r="M168" s="39" t="n">
        <v>2017</v>
      </c>
      <c r="N168" s="39" t="n">
        <v>5</v>
      </c>
      <c r="O168" s="39" t="n">
        <v>12</v>
      </c>
      <c r="P168" s="39" t="n">
        <v>13</v>
      </c>
      <c r="Q168" s="39" t="n">
        <v>27</v>
      </c>
      <c r="R168" s="39" t="n">
        <v>56</v>
      </c>
      <c r="S168" s="39" t="n">
        <v>187</v>
      </c>
      <c r="T168" s="39" t="n">
        <v>1</v>
      </c>
      <c r="U168" s="39" t="s">
        <v>1</v>
      </c>
      <c r="V168" s="39" t="s">
        <v>2</v>
      </c>
    </row>
    <row r="169" customFormat="false" ht="15" hidden="false" customHeight="false" outlineLevel="0" collapsed="false">
      <c r="C169" s="49" t="n">
        <f aca="false">IF(F169=F168,C168,IF(F169=(F168+10),C168,(C168+10)))</f>
        <v>460</v>
      </c>
      <c r="D169" s="38" t="s">
        <v>236</v>
      </c>
      <c r="E169" s="51" t="n">
        <f aca="false">IF(C168=C169,IF(AND(L169&lt;&gt;"M",L169&lt;&gt;"m-up"),E168+10,E168),10)</f>
        <v>30</v>
      </c>
      <c r="F169" s="39" t="n">
        <f aca="false">R169+(Q169*60)+(P169*3600)</f>
        <v>48476</v>
      </c>
      <c r="G169" s="39" t="str">
        <f aca="false">CONCATENATE(M169,N169,O169)</f>
        <v>2017512</v>
      </c>
      <c r="H169" s="39" t="n">
        <v>0</v>
      </c>
      <c r="L169" s="39" t="s">
        <v>21</v>
      </c>
      <c r="M169" s="39" t="n">
        <v>2017</v>
      </c>
      <c r="N169" s="39" t="n">
        <v>5</v>
      </c>
      <c r="O169" s="39" t="n">
        <v>12</v>
      </c>
      <c r="P169" s="39" t="n">
        <v>13</v>
      </c>
      <c r="Q169" s="39" t="n">
        <v>27</v>
      </c>
      <c r="R169" s="39" t="n">
        <v>56</v>
      </c>
      <c r="S169" s="39" t="n">
        <v>191</v>
      </c>
      <c r="T169" s="39" t="n">
        <v>1</v>
      </c>
      <c r="U169" s="39" t="s">
        <v>1</v>
      </c>
      <c r="V169" s="39" t="s">
        <v>2</v>
      </c>
    </row>
    <row r="170" customFormat="false" ht="15" hidden="false" customHeight="false" outlineLevel="0" collapsed="false">
      <c r="C170" s="49" t="n">
        <f aca="false">IF(F170=F169,C169,IF(F170=(F169+10),C169,(C169+10)))</f>
        <v>460</v>
      </c>
      <c r="D170" s="38" t="s">
        <v>236</v>
      </c>
      <c r="E170" s="51" t="n">
        <f aca="false">IF(C169=C170,IF(AND(L170&lt;&gt;"M",L170&lt;&gt;"m-up"),E169+10,E169),10)</f>
        <v>30</v>
      </c>
      <c r="F170" s="39" t="n">
        <f aca="false">R170+(Q170*60)+(P170*3600)</f>
        <v>48476</v>
      </c>
      <c r="G170" s="39" t="str">
        <f aca="false">CONCATENATE(M170,N170,O170)</f>
        <v>2017512</v>
      </c>
      <c r="H170" s="39" t="n">
        <v>0</v>
      </c>
      <c r="L170" s="39" t="s">
        <v>21</v>
      </c>
      <c r="M170" s="39" t="n">
        <v>2017</v>
      </c>
      <c r="N170" s="39" t="n">
        <v>5</v>
      </c>
      <c r="O170" s="39" t="n">
        <v>12</v>
      </c>
      <c r="P170" s="39" t="n">
        <v>13</v>
      </c>
      <c r="Q170" s="39" t="n">
        <v>27</v>
      </c>
      <c r="R170" s="39" t="n">
        <v>56</v>
      </c>
      <c r="S170" s="39" t="n">
        <v>192</v>
      </c>
      <c r="T170" s="39" t="n">
        <v>1</v>
      </c>
      <c r="U170" s="39" t="s">
        <v>1</v>
      </c>
      <c r="V170" s="39" t="s">
        <v>2</v>
      </c>
    </row>
    <row r="171" customFormat="false" ht="15" hidden="false" customHeight="false" outlineLevel="0" collapsed="false">
      <c r="C171" s="49" t="n">
        <f aca="false">IF(F171=F170,C170,IF(F171=(F170+10),C170,(C170+10)))</f>
        <v>460</v>
      </c>
      <c r="D171" s="38" t="s">
        <v>236</v>
      </c>
      <c r="E171" s="51" t="n">
        <f aca="false">IF(C170=C171,IF(AND(L171&lt;&gt;"M",L171&lt;&gt;"m-up"),E170+10,E170),10)</f>
        <v>30</v>
      </c>
      <c r="F171" s="39" t="n">
        <f aca="false">R171+(Q171*60)+(P171*3600)</f>
        <v>48476</v>
      </c>
      <c r="G171" s="39" t="str">
        <f aca="false">CONCATENATE(M171,N171,O171)</f>
        <v>2017512</v>
      </c>
      <c r="H171" s="39" t="n">
        <v>0</v>
      </c>
      <c r="L171" s="39" t="s">
        <v>21</v>
      </c>
      <c r="M171" s="39" t="n">
        <v>2017</v>
      </c>
      <c r="N171" s="39" t="n">
        <v>5</v>
      </c>
      <c r="O171" s="39" t="n">
        <v>12</v>
      </c>
      <c r="P171" s="39" t="n">
        <v>13</v>
      </c>
      <c r="Q171" s="39" t="n">
        <v>27</v>
      </c>
      <c r="R171" s="39" t="n">
        <v>56</v>
      </c>
      <c r="S171" s="39" t="n">
        <v>197</v>
      </c>
      <c r="T171" s="39" t="n">
        <v>1</v>
      </c>
      <c r="U171" s="39" t="s">
        <v>1</v>
      </c>
      <c r="V171" s="39" t="s">
        <v>2</v>
      </c>
    </row>
    <row r="172" customFormat="false" ht="15" hidden="false" customHeight="false" outlineLevel="0" collapsed="false">
      <c r="C172" s="49" t="n">
        <f aca="false">IF(F172=F171,C171,IF(F172=(F171+10),C171,(C171+10)))</f>
        <v>460</v>
      </c>
      <c r="D172" s="38" t="s">
        <v>236</v>
      </c>
      <c r="E172" s="51" t="n">
        <f aca="false">IF(C171=C172,IF(AND(L172&lt;&gt;"M",L172&lt;&gt;"m-up"),E171+10,E171),10)</f>
        <v>30</v>
      </c>
      <c r="F172" s="39" t="n">
        <f aca="false">R172+(Q172*60)+(P172*3600)</f>
        <v>48476</v>
      </c>
      <c r="G172" s="39" t="str">
        <f aca="false">CONCATENATE(M172,N172,O172)</f>
        <v>2017512</v>
      </c>
      <c r="H172" s="39" t="n">
        <v>0</v>
      </c>
      <c r="L172" s="39" t="s">
        <v>21</v>
      </c>
      <c r="M172" s="39" t="n">
        <v>2017</v>
      </c>
      <c r="N172" s="39" t="n">
        <v>5</v>
      </c>
      <c r="O172" s="39" t="n">
        <v>12</v>
      </c>
      <c r="P172" s="39" t="n">
        <v>13</v>
      </c>
      <c r="Q172" s="39" t="n">
        <v>27</v>
      </c>
      <c r="R172" s="39" t="n">
        <v>56</v>
      </c>
      <c r="S172" s="39" t="n">
        <v>203</v>
      </c>
      <c r="T172" s="39" t="n">
        <v>1</v>
      </c>
      <c r="U172" s="39" t="s">
        <v>1</v>
      </c>
      <c r="V172" s="39" t="s">
        <v>2</v>
      </c>
    </row>
    <row r="173" customFormat="false" ht="15" hidden="false" customHeight="false" outlineLevel="0" collapsed="false">
      <c r="C173" s="49" t="n">
        <f aca="false">IF(F173=F172,C172,IF(F173=(F172+10),C172,(C172+10)))</f>
        <v>460</v>
      </c>
      <c r="D173" s="38" t="s">
        <v>236</v>
      </c>
      <c r="E173" s="51" t="n">
        <f aca="false">IF(C172=C173,IF(AND(L173&lt;&gt;"M",L173&lt;&gt;"m-up"),E172+10,E172),10)</f>
        <v>30</v>
      </c>
      <c r="F173" s="39" t="n">
        <f aca="false">R173+(Q173*60)+(P173*3600)</f>
        <v>48476</v>
      </c>
      <c r="G173" s="39" t="str">
        <f aca="false">CONCATENATE(M173,N173,O173)</f>
        <v>2017512</v>
      </c>
      <c r="H173" s="39" t="n">
        <v>0</v>
      </c>
      <c r="L173" s="39" t="s">
        <v>21</v>
      </c>
      <c r="M173" s="39" t="n">
        <v>2017</v>
      </c>
      <c r="N173" s="39" t="n">
        <v>5</v>
      </c>
      <c r="O173" s="39" t="n">
        <v>12</v>
      </c>
      <c r="P173" s="39" t="n">
        <v>13</v>
      </c>
      <c r="Q173" s="39" t="n">
        <v>27</v>
      </c>
      <c r="R173" s="39" t="n">
        <v>56</v>
      </c>
      <c r="S173" s="39" t="n">
        <v>205</v>
      </c>
      <c r="T173" s="39" t="n">
        <v>1</v>
      </c>
      <c r="U173" s="39" t="s">
        <v>1</v>
      </c>
      <c r="V173" s="39" t="s">
        <v>2</v>
      </c>
    </row>
    <row r="174" customFormat="false" ht="15" hidden="false" customHeight="false" outlineLevel="0" collapsed="false">
      <c r="C174" s="49" t="n">
        <f aca="false">IF(F174=F173,C173,IF(F174=(F173+10),C173,(C173+10)))</f>
        <v>460</v>
      </c>
      <c r="D174" s="38" t="s">
        <v>236</v>
      </c>
      <c r="E174" s="51" t="n">
        <f aca="false">IF(C173=C174,IF(AND(L174&lt;&gt;"M",L174&lt;&gt;"m-up"),E173+10,E173),10)</f>
        <v>30</v>
      </c>
      <c r="F174" s="39" t="n">
        <f aca="false">R174+(Q174*60)+(P174*3600)</f>
        <v>48476</v>
      </c>
      <c r="G174" s="39" t="str">
        <f aca="false">CONCATENATE(M174,N174,O174)</f>
        <v>2017512</v>
      </c>
      <c r="H174" s="39" t="n">
        <v>0</v>
      </c>
      <c r="L174" s="39" t="s">
        <v>21</v>
      </c>
      <c r="M174" s="39" t="n">
        <v>2017</v>
      </c>
      <c r="N174" s="39" t="n">
        <v>5</v>
      </c>
      <c r="O174" s="39" t="n">
        <v>12</v>
      </c>
      <c r="P174" s="39" t="n">
        <v>13</v>
      </c>
      <c r="Q174" s="39" t="n">
        <v>27</v>
      </c>
      <c r="R174" s="39" t="n">
        <v>56</v>
      </c>
      <c r="S174" s="39" t="n">
        <v>211</v>
      </c>
      <c r="T174" s="39" t="n">
        <v>1</v>
      </c>
      <c r="U174" s="39" t="s">
        <v>1</v>
      </c>
      <c r="V174" s="39" t="s">
        <v>2</v>
      </c>
    </row>
    <row r="175" customFormat="false" ht="15" hidden="false" customHeight="false" outlineLevel="0" collapsed="false">
      <c r="C175" s="49" t="n">
        <f aca="false">IF(F175=F174,C174,IF(F175=(F174+10),C174,(C174+10)))</f>
        <v>460</v>
      </c>
      <c r="D175" s="38" t="s">
        <v>236</v>
      </c>
      <c r="E175" s="51" t="n">
        <f aca="false">IF(C174=C175,IF(AND(L175&lt;&gt;"M",L175&lt;&gt;"m-up"),E174+10,E174),10)</f>
        <v>30</v>
      </c>
      <c r="F175" s="39" t="n">
        <f aca="false">R175+(Q175*60)+(P175*3600)</f>
        <v>48476</v>
      </c>
      <c r="G175" s="39" t="str">
        <f aca="false">CONCATENATE(M175,N175,O175)</f>
        <v>2017512</v>
      </c>
      <c r="H175" s="39" t="n">
        <v>0</v>
      </c>
      <c r="L175" s="39" t="s">
        <v>21</v>
      </c>
      <c r="M175" s="39" t="n">
        <v>2017</v>
      </c>
      <c r="N175" s="39" t="n">
        <v>5</v>
      </c>
      <c r="O175" s="39" t="n">
        <v>12</v>
      </c>
      <c r="P175" s="39" t="n">
        <v>13</v>
      </c>
      <c r="Q175" s="39" t="n">
        <v>27</v>
      </c>
      <c r="R175" s="39" t="n">
        <v>56</v>
      </c>
      <c r="S175" s="39" t="n">
        <v>216</v>
      </c>
      <c r="T175" s="39" t="n">
        <v>1</v>
      </c>
      <c r="U175" s="39" t="s">
        <v>1</v>
      </c>
      <c r="V175" s="39" t="s">
        <v>2</v>
      </c>
    </row>
    <row r="176" customFormat="false" ht="15" hidden="false" customHeight="false" outlineLevel="0" collapsed="false">
      <c r="C176" s="49" t="n">
        <f aca="false">IF(F176=F175,C175,IF(F176=(F175+10),C175,(C175+10)))</f>
        <v>460</v>
      </c>
      <c r="D176" s="38" t="s">
        <v>236</v>
      </c>
      <c r="E176" s="51" t="n">
        <f aca="false">IF(C175=C176,IF(AND(L176&lt;&gt;"M",L176&lt;&gt;"m-up"),E175+10,E175),10)</f>
        <v>30</v>
      </c>
      <c r="F176" s="39" t="n">
        <f aca="false">R176+(Q176*60)+(P176*3600)</f>
        <v>48476</v>
      </c>
      <c r="G176" s="39" t="str">
        <f aca="false">CONCATENATE(M176,N176,O176)</f>
        <v>2017512</v>
      </c>
      <c r="H176" s="39" t="n">
        <v>0</v>
      </c>
      <c r="L176" s="39" t="s">
        <v>21</v>
      </c>
      <c r="M176" s="39" t="n">
        <v>2017</v>
      </c>
      <c r="N176" s="39" t="n">
        <v>5</v>
      </c>
      <c r="O176" s="39" t="n">
        <v>12</v>
      </c>
      <c r="P176" s="39" t="n">
        <v>13</v>
      </c>
      <c r="Q176" s="39" t="n">
        <v>27</v>
      </c>
      <c r="R176" s="39" t="n">
        <v>56</v>
      </c>
      <c r="S176" s="39" t="n">
        <v>221</v>
      </c>
      <c r="T176" s="39" t="n">
        <v>1</v>
      </c>
      <c r="U176" s="39" t="s">
        <v>1</v>
      </c>
      <c r="V176" s="39" t="s">
        <v>2</v>
      </c>
    </row>
    <row r="177" customFormat="false" ht="15" hidden="false" customHeight="false" outlineLevel="0" collapsed="false">
      <c r="C177" s="49" t="n">
        <f aca="false">IF(F177=F176,C176,IF(F177=(F176+10),C176,(C176+10)))</f>
        <v>460</v>
      </c>
      <c r="D177" s="38" t="s">
        <v>236</v>
      </c>
      <c r="E177" s="51" t="n">
        <f aca="false">IF(C176=C177,IF(AND(L177&lt;&gt;"M",L177&lt;&gt;"m-up"),E176+10,E176),10)</f>
        <v>30</v>
      </c>
      <c r="F177" s="39" t="n">
        <f aca="false">R177+(Q177*60)+(P177*3600)</f>
        <v>48476</v>
      </c>
      <c r="G177" s="83" t="str">
        <f aca="false">CONCATENATE(M177,N177,O177)</f>
        <v>2017512</v>
      </c>
      <c r="H177" s="83" t="n">
        <v>0</v>
      </c>
      <c r="I177" s="83"/>
      <c r="J177" s="83"/>
      <c r="K177" s="83"/>
      <c r="L177" s="39" t="s">
        <v>21</v>
      </c>
      <c r="M177" s="83" t="n">
        <v>2017</v>
      </c>
      <c r="N177" s="83" t="n">
        <v>5</v>
      </c>
      <c r="O177" s="83" t="n">
        <v>12</v>
      </c>
      <c r="P177" s="83" t="n">
        <v>13</v>
      </c>
      <c r="Q177" s="83" t="n">
        <v>27</v>
      </c>
      <c r="R177" s="83" t="n">
        <v>56</v>
      </c>
      <c r="S177" s="83" t="n">
        <v>225</v>
      </c>
      <c r="T177" s="83" t="n">
        <v>1</v>
      </c>
      <c r="U177" s="83" t="s">
        <v>1</v>
      </c>
      <c r="V177" s="83" t="s">
        <v>2</v>
      </c>
      <c r="W177" s="83"/>
    </row>
    <row r="178" customFormat="false" ht="15" hidden="false" customHeight="false" outlineLevel="0" collapsed="false">
      <c r="C178" s="49" t="n">
        <f aca="false">IF(F178=F177,C177,IF(F178=(F177+10),C177,(C177+10)))</f>
        <v>460</v>
      </c>
      <c r="D178" s="38" t="s">
        <v>236</v>
      </c>
      <c r="E178" s="51" t="n">
        <f aca="false">IF(C177=C178,IF(AND(L178&lt;&gt;"M",L178&lt;&gt;"m-up"),E177+10,E177),10)</f>
        <v>30</v>
      </c>
      <c r="F178" s="39" t="n">
        <f aca="false">R178+(Q178*60)+(P178*3600)</f>
        <v>48476</v>
      </c>
      <c r="G178" s="39" t="str">
        <f aca="false">CONCATENATE(M178,N178,O178)</f>
        <v>2017512</v>
      </c>
      <c r="H178" s="39" t="n">
        <v>0</v>
      </c>
      <c r="L178" s="39" t="s">
        <v>21</v>
      </c>
      <c r="M178" s="39" t="n">
        <v>2017</v>
      </c>
      <c r="N178" s="39" t="n">
        <v>5</v>
      </c>
      <c r="O178" s="39" t="n">
        <v>12</v>
      </c>
      <c r="P178" s="39" t="n">
        <v>13</v>
      </c>
      <c r="Q178" s="39" t="n">
        <v>27</v>
      </c>
      <c r="R178" s="39" t="n">
        <v>56</v>
      </c>
      <c r="S178" s="39" t="n">
        <v>230</v>
      </c>
      <c r="T178" s="39" t="n">
        <v>1</v>
      </c>
      <c r="U178" s="39" t="s">
        <v>1</v>
      </c>
      <c r="V178" s="39" t="s">
        <v>2</v>
      </c>
    </row>
    <row r="179" customFormat="false" ht="15" hidden="false" customHeight="false" outlineLevel="0" collapsed="false">
      <c r="C179" s="49" t="n">
        <f aca="false">IF(F179=F178,C178,IF(F179=(F178+10),C178,(C178+10)))</f>
        <v>460</v>
      </c>
      <c r="D179" s="38" t="s">
        <v>236</v>
      </c>
      <c r="E179" s="51" t="n">
        <f aca="false">IF(C178=C179,IF(AND(L179&lt;&gt;"M",L179&lt;&gt;"m-up"),E178+10,E178),10)</f>
        <v>30</v>
      </c>
      <c r="F179" s="39" t="n">
        <f aca="false">R179+(Q179*60)+(P179*3600)</f>
        <v>48476</v>
      </c>
      <c r="G179" s="39" t="str">
        <f aca="false">CONCATENATE(M179,N179,O179)</f>
        <v>2017512</v>
      </c>
      <c r="H179" s="39" t="n">
        <v>0</v>
      </c>
      <c r="L179" s="39" t="s">
        <v>21</v>
      </c>
      <c r="M179" s="39" t="n">
        <v>2017</v>
      </c>
      <c r="N179" s="39" t="n">
        <v>5</v>
      </c>
      <c r="O179" s="39" t="n">
        <v>12</v>
      </c>
      <c r="P179" s="39" t="n">
        <v>13</v>
      </c>
      <c r="Q179" s="39" t="n">
        <v>27</v>
      </c>
      <c r="R179" s="39" t="n">
        <v>56</v>
      </c>
      <c r="S179" s="39" t="n">
        <v>233</v>
      </c>
      <c r="T179" s="39" t="n">
        <v>1</v>
      </c>
      <c r="U179" s="39" t="s">
        <v>1</v>
      </c>
      <c r="V179" s="39" t="s">
        <v>2</v>
      </c>
    </row>
    <row r="180" customFormat="false" ht="15" hidden="false" customHeight="false" outlineLevel="0" collapsed="false">
      <c r="C180" s="49" t="n">
        <f aca="false">IF(F180=F179,C179,IF(F180=(F179+10),C179,(C179+10)))</f>
        <v>460</v>
      </c>
      <c r="D180" s="38" t="s">
        <v>236</v>
      </c>
      <c r="E180" s="51" t="n">
        <f aca="false">IF(C179=C180,IF(AND(L180&lt;&gt;"M",L180&lt;&gt;"m-up"),E179+10,E179),10)</f>
        <v>30</v>
      </c>
      <c r="F180" s="39" t="n">
        <f aca="false">R180+(Q180*60)+(P180*3600)</f>
        <v>48476</v>
      </c>
      <c r="G180" s="39" t="str">
        <f aca="false">CONCATENATE(M180,N180,O180)</f>
        <v>2017512</v>
      </c>
      <c r="H180" s="39" t="n">
        <v>0</v>
      </c>
      <c r="L180" s="39" t="s">
        <v>21</v>
      </c>
      <c r="M180" s="39" t="n">
        <v>2017</v>
      </c>
      <c r="N180" s="39" t="n">
        <v>5</v>
      </c>
      <c r="O180" s="39" t="n">
        <v>12</v>
      </c>
      <c r="P180" s="39" t="n">
        <v>13</v>
      </c>
      <c r="Q180" s="39" t="n">
        <v>27</v>
      </c>
      <c r="R180" s="39" t="n">
        <v>56</v>
      </c>
      <c r="S180" s="39" t="n">
        <v>235</v>
      </c>
      <c r="T180" s="39" t="n">
        <v>1</v>
      </c>
      <c r="U180" s="39" t="s">
        <v>1</v>
      </c>
      <c r="V180" s="39" t="s">
        <v>2</v>
      </c>
    </row>
    <row r="181" customFormat="false" ht="15" hidden="false" customHeight="false" outlineLevel="0" collapsed="false">
      <c r="C181" s="49" t="n">
        <f aca="false">IF(F181=F180,C180,IF(F181=(F180+10),C180,(C180+10)))</f>
        <v>460</v>
      </c>
      <c r="D181" s="38" t="s">
        <v>236</v>
      </c>
      <c r="E181" s="51" t="n">
        <f aca="false">IF(C180=C181,IF(AND(L181&lt;&gt;"M",L181&lt;&gt;"m-up"),E180+10,E180),10)</f>
        <v>30</v>
      </c>
      <c r="F181" s="39" t="n">
        <f aca="false">R181+(Q181*60)+(P181*3600)</f>
        <v>48476</v>
      </c>
      <c r="G181" s="39" t="str">
        <f aca="false">CONCATENATE(M181,N181,O181)</f>
        <v>2017512</v>
      </c>
      <c r="H181" s="39" t="n">
        <v>0</v>
      </c>
      <c r="L181" s="39" t="s">
        <v>21</v>
      </c>
      <c r="M181" s="39" t="n">
        <v>2017</v>
      </c>
      <c r="N181" s="39" t="n">
        <v>5</v>
      </c>
      <c r="O181" s="39" t="n">
        <v>12</v>
      </c>
      <c r="P181" s="39" t="n">
        <v>13</v>
      </c>
      <c r="Q181" s="39" t="n">
        <v>27</v>
      </c>
      <c r="R181" s="39" t="n">
        <v>56</v>
      </c>
      <c r="S181" s="39" t="n">
        <v>237</v>
      </c>
      <c r="T181" s="39" t="n">
        <v>1</v>
      </c>
      <c r="U181" s="39" t="s">
        <v>1</v>
      </c>
      <c r="V181" s="39" t="s">
        <v>2</v>
      </c>
    </row>
    <row r="182" customFormat="false" ht="15" hidden="false" customHeight="false" outlineLevel="0" collapsed="false">
      <c r="C182" s="49" t="n">
        <f aca="false">IF(F182=F181,C181,IF(F182=(F181+10),C181,(C181+10)))</f>
        <v>460</v>
      </c>
      <c r="D182" s="38" t="s">
        <v>236</v>
      </c>
      <c r="E182" s="51" t="n">
        <f aca="false">IF(C181=C182,IF(AND(L182&lt;&gt;"M",L182&lt;&gt;"m-up"),E181+10,E181),10)</f>
        <v>30</v>
      </c>
      <c r="F182" s="39" t="n">
        <f aca="false">R182+(Q182*60)+(P182*3600)</f>
        <v>48476</v>
      </c>
      <c r="G182" s="39" t="str">
        <f aca="false">CONCATENATE(M182,N182,O182)</f>
        <v>2017512</v>
      </c>
      <c r="H182" s="39" t="n">
        <v>0</v>
      </c>
      <c r="L182" s="39" t="s">
        <v>21</v>
      </c>
      <c r="M182" s="39" t="n">
        <v>2017</v>
      </c>
      <c r="N182" s="39" t="n">
        <v>5</v>
      </c>
      <c r="O182" s="39" t="n">
        <v>12</v>
      </c>
      <c r="P182" s="39" t="n">
        <v>13</v>
      </c>
      <c r="Q182" s="39" t="n">
        <v>27</v>
      </c>
      <c r="R182" s="39" t="n">
        <v>56</v>
      </c>
      <c r="S182" s="39" t="n">
        <v>247</v>
      </c>
      <c r="T182" s="39" t="n">
        <v>1</v>
      </c>
      <c r="U182" s="39" t="s">
        <v>1</v>
      </c>
      <c r="V182" s="39" t="s">
        <v>2</v>
      </c>
    </row>
    <row r="183" customFormat="false" ht="15" hidden="false" customHeight="false" outlineLevel="0" collapsed="false">
      <c r="C183" s="49" t="n">
        <f aca="false">IF(F183=F182,C182,IF(F183=(F182+10),C182,(C182+10)))</f>
        <v>460</v>
      </c>
      <c r="D183" s="38" t="s">
        <v>236</v>
      </c>
      <c r="E183" s="51" t="n">
        <f aca="false">IF(C182=C183,IF(AND(L183&lt;&gt;"M",L183&lt;&gt;"m-up"),E182+10,E182),10)</f>
        <v>30</v>
      </c>
      <c r="F183" s="39" t="n">
        <f aca="false">R183+(Q183*60)+(P183*3600)</f>
        <v>48476</v>
      </c>
      <c r="G183" s="39" t="str">
        <f aca="false">CONCATENATE(M183,N183,O183)</f>
        <v>2017512</v>
      </c>
      <c r="H183" s="39" t="n">
        <v>0</v>
      </c>
      <c r="L183" s="39" t="s">
        <v>21</v>
      </c>
      <c r="M183" s="39" t="n">
        <v>2017</v>
      </c>
      <c r="N183" s="39" t="n">
        <v>5</v>
      </c>
      <c r="O183" s="39" t="n">
        <v>12</v>
      </c>
      <c r="P183" s="39" t="n">
        <v>13</v>
      </c>
      <c r="Q183" s="39" t="n">
        <v>27</v>
      </c>
      <c r="R183" s="39" t="n">
        <v>56</v>
      </c>
      <c r="S183" s="39" t="n">
        <v>249</v>
      </c>
      <c r="T183" s="39" t="n">
        <v>1</v>
      </c>
      <c r="U183" s="39" t="s">
        <v>1</v>
      </c>
      <c r="V183" s="39" t="s">
        <v>2</v>
      </c>
    </row>
    <row r="184" customFormat="false" ht="15" hidden="false" customHeight="false" outlineLevel="0" collapsed="false">
      <c r="C184" s="49" t="n">
        <f aca="false">IF(F184=F183,C183,IF(F184=(F183+10),C183,(C183+10)))</f>
        <v>460</v>
      </c>
      <c r="D184" s="38" t="s">
        <v>236</v>
      </c>
      <c r="E184" s="51" t="n">
        <f aca="false">IF(C183=C184,IF(AND(L184&lt;&gt;"M",L184&lt;&gt;"m-up"),E183+10,E183),10)</f>
        <v>30</v>
      </c>
      <c r="F184" s="39" t="n">
        <f aca="false">R184+(Q184*60)+(P184*3600)</f>
        <v>48476</v>
      </c>
      <c r="G184" s="83" t="str">
        <f aca="false">CONCATENATE(M184,N184,O184)</f>
        <v>2017512</v>
      </c>
      <c r="H184" s="83" t="n">
        <v>0</v>
      </c>
      <c r="I184" s="83"/>
      <c r="J184" s="83"/>
      <c r="K184" s="83"/>
      <c r="L184" s="83" t="s">
        <v>21</v>
      </c>
      <c r="M184" s="83" t="n">
        <v>2017</v>
      </c>
      <c r="N184" s="83" t="n">
        <v>5</v>
      </c>
      <c r="O184" s="83" t="n">
        <v>12</v>
      </c>
      <c r="P184" s="83" t="n">
        <v>13</v>
      </c>
      <c r="Q184" s="83" t="n">
        <v>27</v>
      </c>
      <c r="R184" s="83" t="n">
        <v>56</v>
      </c>
      <c r="S184" s="83" t="n">
        <v>260</v>
      </c>
      <c r="T184" s="83" t="n">
        <v>1</v>
      </c>
      <c r="U184" s="83" t="s">
        <v>1</v>
      </c>
      <c r="V184" s="83" t="s">
        <v>2</v>
      </c>
      <c r="W184" s="83"/>
    </row>
    <row r="185" customFormat="false" ht="15" hidden="false" customHeight="false" outlineLevel="0" collapsed="false">
      <c r="C185" s="49" t="n">
        <f aca="false">IF(F185=F184,C184,IF(F185=(F184+10),C184,(C184+10)))</f>
        <v>460</v>
      </c>
      <c r="D185" s="38" t="s">
        <v>236</v>
      </c>
      <c r="E185" s="51" t="n">
        <f aca="false">IF(C184=C185,IF(AND(L185&lt;&gt;"M",L185&lt;&gt;"m-up"),E184+10,E184),10)</f>
        <v>30</v>
      </c>
      <c r="F185" s="39" t="n">
        <f aca="false">R185+(Q185*60)+(P185*3600)</f>
        <v>48476</v>
      </c>
      <c r="G185" s="39" t="str">
        <f aca="false">CONCATENATE(M185,N185,O185)</f>
        <v>2017512</v>
      </c>
      <c r="H185" s="39" t="n">
        <v>0</v>
      </c>
      <c r="L185" s="39" t="s">
        <v>21</v>
      </c>
      <c r="M185" s="39" t="n">
        <v>2017</v>
      </c>
      <c r="N185" s="39" t="n">
        <v>5</v>
      </c>
      <c r="O185" s="39" t="n">
        <v>12</v>
      </c>
      <c r="P185" s="39" t="n">
        <v>13</v>
      </c>
      <c r="Q185" s="39" t="n">
        <v>27</v>
      </c>
      <c r="R185" s="39" t="n">
        <v>56</v>
      </c>
      <c r="S185" s="39" t="n">
        <v>262</v>
      </c>
      <c r="T185" s="39" t="n">
        <v>1</v>
      </c>
      <c r="U185" s="39" t="s">
        <v>1</v>
      </c>
      <c r="V185" s="39" t="s">
        <v>2</v>
      </c>
    </row>
    <row r="186" customFormat="false" ht="15" hidden="false" customHeight="false" outlineLevel="0" collapsed="false">
      <c r="A186" s="69"/>
      <c r="B186" s="69"/>
      <c r="C186" s="49" t="n">
        <f aca="false">IF(F186=F185,C185,IF(F186=(F185+10),C185,(C185+10)))</f>
        <v>470</v>
      </c>
      <c r="D186" s="70" t="s">
        <v>238</v>
      </c>
      <c r="E186" s="51" t="n">
        <f aca="false">IF(C185=C186,IF(AND(L186&lt;&gt;"M",L186&lt;&gt;"m-up"),E185+10,E185),10)</f>
        <v>10</v>
      </c>
      <c r="F186" s="71" t="n">
        <f aca="false">R186+(Q186*60)+(P186*3600)</f>
        <v>48694</v>
      </c>
      <c r="G186" s="85" t="str">
        <f aca="false">CONCATENATE(M186,N186,O186)</f>
        <v>2017512</v>
      </c>
      <c r="H186" s="85" t="n">
        <v>176</v>
      </c>
      <c r="I186" s="85"/>
      <c r="J186" s="85"/>
      <c r="K186" s="85"/>
      <c r="L186" s="85" t="s">
        <v>17</v>
      </c>
      <c r="M186" s="85" t="n">
        <v>2017</v>
      </c>
      <c r="N186" s="85" t="n">
        <v>5</v>
      </c>
      <c r="O186" s="85" t="n">
        <v>12</v>
      </c>
      <c r="P186" s="85" t="n">
        <v>13</v>
      </c>
      <c r="Q186" s="85" t="n">
        <v>31</v>
      </c>
      <c r="R186" s="85" t="n">
        <v>34</v>
      </c>
      <c r="S186" s="85" t="n">
        <v>774</v>
      </c>
      <c r="T186" s="85" t="n">
        <v>1</v>
      </c>
      <c r="U186" s="85" t="s">
        <v>1</v>
      </c>
      <c r="V186" s="85" t="s">
        <v>2</v>
      </c>
      <c r="W186" s="85"/>
      <c r="X186" s="72" t="s">
        <v>237</v>
      </c>
      <c r="WK186" s="72"/>
      <c r="WL186" s="72"/>
      <c r="WM186" s="72"/>
      <c r="WN186" s="72"/>
      <c r="WO186" s="72"/>
      <c r="WP186" s="72"/>
      <c r="WQ186" s="72"/>
      <c r="WR186" s="72"/>
      <c r="WS186" s="72"/>
      <c r="WT186" s="72"/>
      <c r="WU186" s="72"/>
      <c r="WV186" s="72"/>
      <c r="WW186" s="72"/>
      <c r="WX186" s="72"/>
      <c r="WY186" s="72"/>
      <c r="WZ186" s="72"/>
      <c r="XA186" s="72"/>
      <c r="XB186" s="72"/>
      <c r="XC186" s="72"/>
      <c r="XD186" s="72"/>
      <c r="XE186" s="72"/>
      <c r="XF186" s="72"/>
      <c r="XG186" s="72"/>
      <c r="XH186" s="72"/>
      <c r="XI186" s="72"/>
      <c r="XJ186" s="72"/>
      <c r="XK186" s="72"/>
      <c r="XL186" s="72"/>
      <c r="XM186" s="72"/>
      <c r="XN186" s="72"/>
      <c r="XO186" s="72"/>
      <c r="XP186" s="72"/>
      <c r="XQ186" s="72"/>
      <c r="XR186" s="72"/>
      <c r="XS186" s="72"/>
      <c r="XT186" s="72"/>
      <c r="XU186" s="72"/>
      <c r="XV186" s="72"/>
      <c r="XW186" s="72"/>
      <c r="XX186" s="72"/>
      <c r="XY186" s="72"/>
      <c r="XZ186" s="72"/>
      <c r="YA186" s="72"/>
      <c r="YB186" s="72"/>
      <c r="YC186" s="72"/>
      <c r="YD186" s="72"/>
      <c r="YE186" s="72"/>
      <c r="YF186" s="72"/>
      <c r="YG186" s="72"/>
      <c r="YH186" s="72"/>
      <c r="YI186" s="72"/>
      <c r="YJ186" s="72"/>
      <c r="YK186" s="72"/>
      <c r="YL186" s="72"/>
      <c r="YM186" s="72"/>
      <c r="YN186" s="72"/>
      <c r="YO186" s="72"/>
      <c r="YP186" s="72"/>
      <c r="YQ186" s="72"/>
      <c r="YR186" s="72"/>
      <c r="YS186" s="72"/>
      <c r="YT186" s="72"/>
      <c r="YU186" s="72"/>
      <c r="YV186" s="72"/>
      <c r="YW186" s="72"/>
      <c r="YX186" s="72"/>
      <c r="YY186" s="72"/>
      <c r="YZ186" s="72"/>
      <c r="ZA186" s="72"/>
      <c r="ZB186" s="72"/>
      <c r="ZC186" s="72"/>
      <c r="ZD186" s="72"/>
      <c r="ZE186" s="72"/>
      <c r="ZF186" s="72"/>
      <c r="ZG186" s="72"/>
      <c r="ZH186" s="72"/>
      <c r="ZI186" s="72"/>
      <c r="ZJ186" s="72"/>
      <c r="ZK186" s="72"/>
      <c r="ZL186" s="72"/>
      <c r="ZM186" s="72"/>
      <c r="ZN186" s="72"/>
      <c r="ZO186" s="72"/>
      <c r="ZP186" s="72"/>
      <c r="ZQ186" s="72"/>
      <c r="ZR186" s="72"/>
      <c r="ZS186" s="72"/>
      <c r="ZT186" s="72"/>
      <c r="ZU186" s="72"/>
      <c r="ZV186" s="72"/>
      <c r="ZW186" s="72"/>
      <c r="ZX186" s="72"/>
      <c r="ZY186" s="72"/>
      <c r="ZZ186" s="72"/>
      <c r="AAA186" s="72"/>
      <c r="AAB186" s="72"/>
      <c r="AAC186" s="72"/>
      <c r="AAD186" s="72"/>
      <c r="AAE186" s="72"/>
      <c r="AAF186" s="72"/>
      <c r="AAG186" s="72"/>
      <c r="AAH186" s="72"/>
      <c r="AAI186" s="72"/>
      <c r="AAJ186" s="72"/>
      <c r="AAK186" s="72"/>
      <c r="AAL186" s="72"/>
      <c r="AAM186" s="72"/>
      <c r="AAN186" s="72"/>
      <c r="AAO186" s="72"/>
      <c r="AAP186" s="72"/>
      <c r="AAQ186" s="72"/>
      <c r="AAR186" s="72"/>
      <c r="AAS186" s="72"/>
      <c r="AAT186" s="72"/>
      <c r="AAU186" s="72"/>
      <c r="AAV186" s="72"/>
      <c r="AAW186" s="72"/>
      <c r="AAX186" s="72"/>
      <c r="AAY186" s="72"/>
      <c r="AAZ186" s="72"/>
      <c r="ABA186" s="72"/>
      <c r="ABB186" s="72"/>
      <c r="ABC186" s="72"/>
      <c r="ABD186" s="72"/>
      <c r="ABE186" s="72"/>
      <c r="ABF186" s="72"/>
      <c r="ABG186" s="72"/>
      <c r="ABH186" s="72"/>
      <c r="ABI186" s="72"/>
      <c r="ABJ186" s="72"/>
      <c r="ABK186" s="72"/>
      <c r="ABL186" s="72"/>
      <c r="ABM186" s="72"/>
      <c r="ABN186" s="72"/>
      <c r="ABO186" s="72"/>
      <c r="ABP186" s="72"/>
      <c r="ABQ186" s="72"/>
      <c r="ABR186" s="72"/>
      <c r="ABS186" s="72"/>
      <c r="ABT186" s="72"/>
      <c r="ABU186" s="72"/>
      <c r="ABV186" s="72"/>
      <c r="ABW186" s="72"/>
      <c r="ABX186" s="72"/>
      <c r="ABY186" s="72"/>
      <c r="ABZ186" s="72"/>
      <c r="ACA186" s="72"/>
      <c r="ACB186" s="72"/>
      <c r="ACC186" s="72"/>
      <c r="ACD186" s="72"/>
      <c r="ACE186" s="72"/>
      <c r="ACF186" s="72"/>
      <c r="ACG186" s="72"/>
      <c r="ACH186" s="72"/>
      <c r="ACI186" s="72"/>
      <c r="ACJ186" s="72"/>
      <c r="ACK186" s="72"/>
      <c r="ACL186" s="72"/>
      <c r="ACM186" s="72"/>
      <c r="ACN186" s="72"/>
      <c r="ACO186" s="72"/>
      <c r="ACP186" s="72"/>
      <c r="ACQ186" s="72"/>
      <c r="ACR186" s="72"/>
      <c r="ACS186" s="72"/>
      <c r="ACT186" s="72"/>
      <c r="ACU186" s="72"/>
      <c r="ACV186" s="72"/>
      <c r="ACW186" s="72"/>
      <c r="ACX186" s="72"/>
      <c r="ACY186" s="72"/>
      <c r="ACZ186" s="72"/>
      <c r="ADA186" s="72"/>
      <c r="ADB186" s="72"/>
      <c r="ADC186" s="72"/>
      <c r="ADD186" s="72"/>
      <c r="ADE186" s="72"/>
      <c r="ADF186" s="72"/>
      <c r="ADG186" s="72"/>
      <c r="ADH186" s="72"/>
      <c r="ADI186" s="72"/>
      <c r="ADJ186" s="72"/>
      <c r="ADK186" s="72"/>
      <c r="ADL186" s="72"/>
      <c r="ADM186" s="72"/>
      <c r="ADN186" s="72"/>
      <c r="ADO186" s="72"/>
      <c r="ADP186" s="72"/>
      <c r="ADQ186" s="72"/>
      <c r="ADR186" s="72"/>
      <c r="ADS186" s="72"/>
      <c r="ADT186" s="72"/>
      <c r="ADU186" s="72"/>
      <c r="ADV186" s="72"/>
      <c r="ADW186" s="72"/>
      <c r="ADX186" s="72"/>
      <c r="ADY186" s="72"/>
      <c r="ADZ186" s="72"/>
      <c r="AEA186" s="72"/>
      <c r="AEB186" s="72"/>
      <c r="AEC186" s="72"/>
      <c r="AED186" s="72"/>
      <c r="AEE186" s="72"/>
      <c r="AEF186" s="72"/>
      <c r="AEG186" s="72"/>
      <c r="AEH186" s="72"/>
      <c r="AEI186" s="72"/>
      <c r="AEJ186" s="72"/>
      <c r="AEK186" s="72"/>
      <c r="AEL186" s="72"/>
      <c r="AEM186" s="72"/>
      <c r="AEN186" s="72"/>
      <c r="AEO186" s="72"/>
      <c r="AEP186" s="72"/>
      <c r="AEQ186" s="72"/>
      <c r="AER186" s="72"/>
      <c r="AES186" s="72"/>
      <c r="AET186" s="72"/>
      <c r="AEU186" s="72"/>
      <c r="AEV186" s="72"/>
      <c r="AEW186" s="72"/>
      <c r="AEX186" s="72"/>
      <c r="AEY186" s="72"/>
      <c r="AEZ186" s="72"/>
      <c r="AFA186" s="72"/>
      <c r="AFB186" s="72"/>
      <c r="AFC186" s="72"/>
      <c r="AFD186" s="72"/>
      <c r="AFE186" s="72"/>
      <c r="AFF186" s="72"/>
      <c r="AFG186" s="72"/>
      <c r="AFH186" s="72"/>
      <c r="AFI186" s="72"/>
      <c r="AFJ186" s="72"/>
      <c r="AFK186" s="72"/>
      <c r="AFL186" s="72"/>
      <c r="AFM186" s="72"/>
      <c r="AFN186" s="72"/>
      <c r="AFO186" s="72"/>
      <c r="AFP186" s="72"/>
      <c r="AFQ186" s="72"/>
      <c r="AFR186" s="72"/>
      <c r="AFS186" s="72"/>
      <c r="AFT186" s="72"/>
      <c r="AFU186" s="72"/>
      <c r="AFV186" s="72"/>
      <c r="AFW186" s="72"/>
      <c r="AFX186" s="72"/>
      <c r="AFY186" s="72"/>
      <c r="AFZ186" s="72"/>
      <c r="AGA186" s="72"/>
      <c r="AGB186" s="72"/>
      <c r="AGC186" s="72"/>
      <c r="AGD186" s="72"/>
      <c r="AGE186" s="72"/>
      <c r="AGF186" s="72"/>
      <c r="AGG186" s="72"/>
      <c r="AGH186" s="72"/>
      <c r="AGI186" s="72"/>
      <c r="AGJ186" s="72"/>
      <c r="AGK186" s="72"/>
      <c r="AGL186" s="72"/>
      <c r="AGM186" s="72"/>
      <c r="AGN186" s="72"/>
      <c r="AGO186" s="72"/>
      <c r="AGP186" s="72"/>
      <c r="AGQ186" s="72"/>
      <c r="AGR186" s="72"/>
      <c r="AGS186" s="72"/>
      <c r="AGT186" s="72"/>
      <c r="AGU186" s="72"/>
      <c r="AGV186" s="72"/>
      <c r="AGW186" s="72"/>
      <c r="AGX186" s="72"/>
      <c r="AGY186" s="72"/>
      <c r="AGZ186" s="72"/>
      <c r="AHA186" s="72"/>
      <c r="AHB186" s="72"/>
      <c r="AHC186" s="72"/>
      <c r="AHD186" s="72"/>
      <c r="AHE186" s="72"/>
      <c r="AHF186" s="72"/>
      <c r="AHG186" s="72"/>
      <c r="AHH186" s="72"/>
      <c r="AHI186" s="72"/>
      <c r="AHJ186" s="72"/>
      <c r="AHK186" s="72"/>
      <c r="AHL186" s="72"/>
      <c r="AHM186" s="72"/>
      <c r="AHN186" s="72"/>
      <c r="AHO186" s="72"/>
      <c r="AHP186" s="72"/>
      <c r="AHQ186" s="72"/>
      <c r="AHR186" s="72"/>
      <c r="AHS186" s="72"/>
      <c r="AHT186" s="72"/>
      <c r="AHU186" s="72"/>
      <c r="AHV186" s="72"/>
      <c r="AHW186" s="72"/>
      <c r="AHX186" s="72"/>
      <c r="AHY186" s="72"/>
      <c r="AHZ186" s="72"/>
      <c r="AIA186" s="72"/>
      <c r="AIB186" s="72"/>
      <c r="AIC186" s="72"/>
      <c r="AID186" s="72"/>
      <c r="AIE186" s="72"/>
      <c r="AIF186" s="72"/>
      <c r="AIG186" s="72"/>
      <c r="AIH186" s="72"/>
      <c r="AII186" s="72"/>
      <c r="AIJ186" s="72"/>
      <c r="AIK186" s="72"/>
      <c r="AIL186" s="72"/>
      <c r="AIM186" s="72"/>
      <c r="AIN186" s="72"/>
      <c r="AIO186" s="72"/>
      <c r="AIP186" s="72"/>
      <c r="AIQ186" s="72"/>
      <c r="AIR186" s="72"/>
      <c r="AIS186" s="72"/>
      <c r="AIT186" s="72"/>
      <c r="AIU186" s="72"/>
      <c r="AIV186" s="72"/>
      <c r="AIW186" s="72"/>
      <c r="AIX186" s="72"/>
      <c r="AIY186" s="72"/>
      <c r="AIZ186" s="72"/>
      <c r="AJA186" s="72"/>
      <c r="AJB186" s="72"/>
      <c r="AJC186" s="72"/>
      <c r="AJD186" s="72"/>
      <c r="AJE186" s="72"/>
      <c r="AJF186" s="72"/>
      <c r="AJG186" s="72"/>
      <c r="AJH186" s="72"/>
      <c r="AJI186" s="72"/>
      <c r="AJJ186" s="72"/>
      <c r="AJK186" s="72"/>
      <c r="AJL186" s="72"/>
      <c r="AJM186" s="72"/>
      <c r="AJN186" s="72"/>
      <c r="AJO186" s="72"/>
      <c r="AJP186" s="72"/>
      <c r="AJQ186" s="72"/>
      <c r="AJR186" s="72"/>
      <c r="AJS186" s="72"/>
      <c r="AJT186" s="72"/>
      <c r="AJU186" s="72"/>
      <c r="AJV186" s="72"/>
      <c r="AJW186" s="72"/>
      <c r="AJX186" s="72"/>
      <c r="AJY186" s="72"/>
      <c r="AJZ186" s="72"/>
      <c r="AKA186" s="72"/>
      <c r="AKB186" s="72"/>
      <c r="AKC186" s="72"/>
      <c r="AKD186" s="72"/>
      <c r="AKE186" s="72"/>
      <c r="AKF186" s="72"/>
      <c r="AKG186" s="72"/>
      <c r="AKH186" s="72"/>
      <c r="AKI186" s="72"/>
      <c r="AKJ186" s="72"/>
      <c r="AKK186" s="72"/>
      <c r="AKL186" s="72"/>
      <c r="AKM186" s="72"/>
      <c r="AKN186" s="72"/>
      <c r="AKO186" s="72"/>
      <c r="AKP186" s="72"/>
      <c r="AKQ186" s="72"/>
      <c r="AKR186" s="72"/>
      <c r="AKS186" s="72"/>
      <c r="AKT186" s="72"/>
      <c r="AKU186" s="72"/>
      <c r="AKV186" s="72"/>
      <c r="AKW186" s="72"/>
      <c r="AKX186" s="72"/>
      <c r="AKY186" s="72"/>
      <c r="AKZ186" s="72"/>
      <c r="ALA186" s="72"/>
      <c r="ALB186" s="72"/>
      <c r="ALC186" s="72"/>
      <c r="ALD186" s="72"/>
      <c r="ALE186" s="72"/>
      <c r="ALF186" s="72"/>
      <c r="ALG186" s="72"/>
      <c r="ALH186" s="72"/>
      <c r="ALI186" s="72"/>
      <c r="ALJ186" s="72"/>
      <c r="ALK186" s="72"/>
      <c r="ALL186" s="72"/>
      <c r="ALM186" s="72"/>
      <c r="ALN186" s="72"/>
      <c r="ALO186" s="72"/>
      <c r="ALP186" s="72"/>
      <c r="ALQ186" s="72"/>
      <c r="ALR186" s="72"/>
      <c r="ALS186" s="72"/>
      <c r="ALT186" s="72"/>
      <c r="ALU186" s="72"/>
      <c r="ALV186" s="72"/>
      <c r="ALW186" s="72"/>
      <c r="ALX186" s="72"/>
      <c r="ALY186" s="72"/>
      <c r="ALZ186" s="72"/>
      <c r="AMA186" s="72"/>
      <c r="AMB186" s="72"/>
      <c r="AMC186" s="72"/>
      <c r="AMD186" s="72"/>
      <c r="AME186" s="72"/>
      <c r="AMF186" s="72"/>
      <c r="AMG186" s="72"/>
      <c r="AMH186" s="72"/>
      <c r="AMI186" s="72"/>
      <c r="AMJ186" s="72"/>
    </row>
    <row r="187" customFormat="false" ht="15" hidden="false" customHeight="false" outlineLevel="0" collapsed="false">
      <c r="C187" s="49" t="n">
        <f aca="false">IF(F187=F186,C186,IF(F187=(F186+10),C186,(C186+10)))</f>
        <v>470</v>
      </c>
      <c r="D187" s="38" t="s">
        <v>238</v>
      </c>
      <c r="E187" s="51" t="n">
        <f aca="false">IF(C186=C187,IF(AND(L187&lt;&gt;"M",L187&lt;&gt;"m-up"),E186+10,E186),10)</f>
        <v>10</v>
      </c>
      <c r="F187" s="39" t="n">
        <f aca="false">R187+(Q187*60)+(P187*3600)</f>
        <v>48694</v>
      </c>
      <c r="G187" s="83" t="str">
        <f aca="false">CONCATENATE(M187,N187,O187)</f>
        <v>2017512</v>
      </c>
      <c r="H187" s="86" t="n">
        <v>0</v>
      </c>
      <c r="I187" s="83"/>
      <c r="J187" s="83"/>
      <c r="K187" s="83"/>
      <c r="L187" s="86" t="s">
        <v>21</v>
      </c>
      <c r="M187" s="83" t="n">
        <v>2017</v>
      </c>
      <c r="N187" s="83" t="n">
        <v>5</v>
      </c>
      <c r="O187" s="83" t="n">
        <v>12</v>
      </c>
      <c r="P187" s="83" t="n">
        <v>13</v>
      </c>
      <c r="Q187" s="83" t="n">
        <v>31</v>
      </c>
      <c r="R187" s="83" t="n">
        <v>34</v>
      </c>
      <c r="S187" s="83" t="n">
        <v>810</v>
      </c>
      <c r="T187" s="86" t="n">
        <v>1</v>
      </c>
      <c r="U187" s="86" t="s">
        <v>1</v>
      </c>
      <c r="V187" s="86" t="s">
        <v>2</v>
      </c>
      <c r="W187" s="86"/>
    </row>
    <row r="188" customFormat="false" ht="15" hidden="false" customHeight="false" outlineLevel="0" collapsed="false">
      <c r="C188" s="49" t="n">
        <f aca="false">IF(F188=F187,C187,IF(F188=(F187+10),C187,(C187+10)))</f>
        <v>470</v>
      </c>
      <c r="D188" s="38" t="s">
        <v>238</v>
      </c>
      <c r="E188" s="51" t="n">
        <f aca="false">IF(C187=C188,IF(AND(L188&lt;&gt;"M",L188&lt;&gt;"m-up"),E187+10,E187),10)</f>
        <v>10</v>
      </c>
      <c r="F188" s="39" t="n">
        <f aca="false">R188+(Q188*60)+(P188*3600)</f>
        <v>48694</v>
      </c>
      <c r="G188" s="87" t="str">
        <f aca="false">CONCATENATE(M188,N188,O188)</f>
        <v>2017512</v>
      </c>
      <c r="H188" s="86" t="n">
        <v>0</v>
      </c>
      <c r="I188" s="87"/>
      <c r="J188" s="87"/>
      <c r="K188" s="87"/>
      <c r="L188" s="86" t="s">
        <v>21</v>
      </c>
      <c r="M188" s="86" t="n">
        <v>2017</v>
      </c>
      <c r="N188" s="86" t="n">
        <v>5</v>
      </c>
      <c r="O188" s="86" t="n">
        <v>12</v>
      </c>
      <c r="P188" s="86" t="n">
        <v>13</v>
      </c>
      <c r="Q188" s="86" t="n">
        <v>31</v>
      </c>
      <c r="R188" s="86" t="n">
        <v>34</v>
      </c>
      <c r="S188" s="86" t="n">
        <v>818</v>
      </c>
      <c r="T188" s="86" t="n">
        <v>1</v>
      </c>
      <c r="U188" s="86" t="s">
        <v>1</v>
      </c>
      <c r="V188" s="86" t="s">
        <v>2</v>
      </c>
      <c r="W188" s="86"/>
    </row>
    <row r="189" customFormat="false" ht="15" hidden="false" customHeight="false" outlineLevel="0" collapsed="false">
      <c r="C189" s="49" t="n">
        <f aca="false">IF(F189=F188,C188,IF(F189=(F188+10),C188,(C188+10)))</f>
        <v>470</v>
      </c>
      <c r="D189" s="38" t="s">
        <v>238</v>
      </c>
      <c r="E189" s="51" t="n">
        <f aca="false">IF(C188=C189,IF(AND(L189&lt;&gt;"M",L189&lt;&gt;"m-up"),E188+10,E188),10)</f>
        <v>10</v>
      </c>
      <c r="F189" s="39" t="n">
        <f aca="false">R189+(Q189*60)+(P189*3600)</f>
        <v>48694</v>
      </c>
      <c r="G189" s="39" t="str">
        <f aca="false">CONCATENATE(M189,N189,O189)</f>
        <v>2017512</v>
      </c>
      <c r="H189" s="39" t="n">
        <v>0</v>
      </c>
      <c r="L189" s="39" t="s">
        <v>21</v>
      </c>
      <c r="M189" s="39" t="n">
        <v>2017</v>
      </c>
      <c r="N189" s="39" t="n">
        <v>5</v>
      </c>
      <c r="O189" s="39" t="n">
        <v>12</v>
      </c>
      <c r="P189" s="39" t="n">
        <v>13</v>
      </c>
      <c r="Q189" s="39" t="n">
        <v>31</v>
      </c>
      <c r="R189" s="39" t="n">
        <v>34</v>
      </c>
      <c r="S189" s="39" t="n">
        <v>828</v>
      </c>
      <c r="T189" s="39" t="n">
        <v>1</v>
      </c>
      <c r="U189" s="39" t="s">
        <v>1</v>
      </c>
      <c r="V189" s="39" t="s">
        <v>2</v>
      </c>
    </row>
    <row r="190" customFormat="false" ht="15" hidden="false" customHeight="false" outlineLevel="0" collapsed="false">
      <c r="C190" s="49" t="n">
        <f aca="false">IF(F190=F189,C189,IF(F190=(F189+10),C189,(C189+10)))</f>
        <v>470</v>
      </c>
      <c r="D190" s="38" t="s">
        <v>238</v>
      </c>
      <c r="E190" s="51" t="n">
        <f aca="false">IF(C189=C190,IF(AND(L190&lt;&gt;"M",L190&lt;&gt;"m-up"),E189+10,E189),10)</f>
        <v>10</v>
      </c>
      <c r="F190" s="39" t="n">
        <f aca="false">R190+(Q190*60)+(P190*3600)</f>
        <v>48694</v>
      </c>
      <c r="G190" s="39" t="str">
        <f aca="false">CONCATENATE(M190,N190,O190)</f>
        <v>2017512</v>
      </c>
      <c r="H190" s="39" t="n">
        <v>0</v>
      </c>
      <c r="L190" s="39" t="s">
        <v>21</v>
      </c>
      <c r="M190" s="39" t="n">
        <v>2017</v>
      </c>
      <c r="N190" s="39" t="n">
        <v>5</v>
      </c>
      <c r="O190" s="39" t="n">
        <v>12</v>
      </c>
      <c r="P190" s="39" t="n">
        <v>13</v>
      </c>
      <c r="Q190" s="39" t="n">
        <v>31</v>
      </c>
      <c r="R190" s="39" t="n">
        <v>34</v>
      </c>
      <c r="S190" s="39" t="n">
        <v>838</v>
      </c>
      <c r="T190" s="39" t="n">
        <v>1</v>
      </c>
      <c r="U190" s="39" t="s">
        <v>1</v>
      </c>
      <c r="V190" s="39" t="s">
        <v>2</v>
      </c>
    </row>
    <row r="191" customFormat="false" ht="15" hidden="false" customHeight="false" outlineLevel="0" collapsed="false">
      <c r="A191" s="69"/>
      <c r="B191" s="69"/>
      <c r="C191" s="49" t="n">
        <f aca="false">IF(F191=F190,C190,IF(F191=(F190+10),C190,(C190+10)))</f>
        <v>480</v>
      </c>
      <c r="D191" s="70" t="s">
        <v>239</v>
      </c>
      <c r="E191" s="51" t="n">
        <f aca="false">IF(C190=C191,IF(AND(L191&lt;&gt;"M",L191&lt;&gt;"m-up"),E190+10,E190),10)</f>
        <v>10</v>
      </c>
      <c r="F191" s="71" t="n">
        <f aca="false">R191+(Q191*60)+(P191*3600)</f>
        <v>48789</v>
      </c>
      <c r="G191" s="71" t="str">
        <f aca="false">CONCATENATE(M191,N191,O191)</f>
        <v>2017512</v>
      </c>
      <c r="H191" s="71" t="n">
        <v>158</v>
      </c>
      <c r="I191" s="71"/>
      <c r="J191" s="71"/>
      <c r="K191" s="71"/>
      <c r="L191" s="71" t="s">
        <v>17</v>
      </c>
      <c r="M191" s="71" t="n">
        <v>2017</v>
      </c>
      <c r="N191" s="71" t="n">
        <v>5</v>
      </c>
      <c r="O191" s="71" t="n">
        <v>12</v>
      </c>
      <c r="P191" s="71" t="n">
        <v>13</v>
      </c>
      <c r="Q191" s="71" t="n">
        <v>33</v>
      </c>
      <c r="R191" s="71" t="n">
        <v>9</v>
      </c>
      <c r="S191" s="71" t="n">
        <v>264</v>
      </c>
      <c r="T191" s="71" t="n">
        <v>1</v>
      </c>
      <c r="U191" s="71" t="s">
        <v>1</v>
      </c>
      <c r="V191" s="71" t="s">
        <v>2</v>
      </c>
      <c r="W191" s="71"/>
      <c r="X191" s="72" t="s">
        <v>237</v>
      </c>
      <c r="WK191" s="72"/>
      <c r="WL191" s="72"/>
      <c r="WM191" s="72"/>
      <c r="WN191" s="72"/>
      <c r="WO191" s="72"/>
      <c r="WP191" s="72"/>
      <c r="WQ191" s="72"/>
      <c r="WR191" s="72"/>
      <c r="WS191" s="72"/>
      <c r="WT191" s="72"/>
      <c r="WU191" s="72"/>
      <c r="WV191" s="72"/>
      <c r="WW191" s="72"/>
      <c r="WX191" s="72"/>
      <c r="WY191" s="72"/>
      <c r="WZ191" s="72"/>
      <c r="XA191" s="72"/>
      <c r="XB191" s="72"/>
      <c r="XC191" s="72"/>
      <c r="XD191" s="72"/>
      <c r="XE191" s="72"/>
      <c r="XF191" s="72"/>
      <c r="XG191" s="72"/>
      <c r="XH191" s="72"/>
      <c r="XI191" s="72"/>
      <c r="XJ191" s="72"/>
      <c r="XK191" s="72"/>
      <c r="XL191" s="72"/>
      <c r="XM191" s="72"/>
      <c r="XN191" s="72"/>
      <c r="XO191" s="72"/>
      <c r="XP191" s="72"/>
      <c r="XQ191" s="72"/>
      <c r="XR191" s="72"/>
      <c r="XS191" s="72"/>
      <c r="XT191" s="72"/>
      <c r="XU191" s="72"/>
      <c r="XV191" s="72"/>
      <c r="XW191" s="72"/>
      <c r="XX191" s="72"/>
      <c r="XY191" s="72"/>
      <c r="XZ191" s="72"/>
      <c r="YA191" s="72"/>
      <c r="YB191" s="72"/>
      <c r="YC191" s="72"/>
      <c r="YD191" s="72"/>
      <c r="YE191" s="72"/>
      <c r="YF191" s="72"/>
      <c r="YG191" s="72"/>
      <c r="YH191" s="72"/>
      <c r="YI191" s="72"/>
      <c r="YJ191" s="72"/>
      <c r="YK191" s="72"/>
      <c r="YL191" s="72"/>
      <c r="YM191" s="72"/>
      <c r="YN191" s="72"/>
      <c r="YO191" s="72"/>
      <c r="YP191" s="72"/>
      <c r="YQ191" s="72"/>
      <c r="YR191" s="72"/>
      <c r="YS191" s="72"/>
      <c r="YT191" s="72"/>
      <c r="YU191" s="72"/>
      <c r="YV191" s="72"/>
      <c r="YW191" s="72"/>
      <c r="YX191" s="72"/>
      <c r="YY191" s="72"/>
      <c r="YZ191" s="72"/>
      <c r="ZA191" s="72"/>
      <c r="ZB191" s="72"/>
      <c r="ZC191" s="72"/>
      <c r="ZD191" s="72"/>
      <c r="ZE191" s="72"/>
      <c r="ZF191" s="72"/>
      <c r="ZG191" s="72"/>
      <c r="ZH191" s="72"/>
      <c r="ZI191" s="72"/>
      <c r="ZJ191" s="72"/>
      <c r="ZK191" s="72"/>
      <c r="ZL191" s="72"/>
      <c r="ZM191" s="72"/>
      <c r="ZN191" s="72"/>
      <c r="ZO191" s="72"/>
      <c r="ZP191" s="72"/>
      <c r="ZQ191" s="72"/>
      <c r="ZR191" s="72"/>
      <c r="ZS191" s="72"/>
      <c r="ZT191" s="72"/>
      <c r="ZU191" s="72"/>
      <c r="ZV191" s="72"/>
      <c r="ZW191" s="72"/>
      <c r="ZX191" s="72"/>
      <c r="ZY191" s="72"/>
      <c r="ZZ191" s="72"/>
      <c r="AAA191" s="72"/>
      <c r="AAB191" s="72"/>
      <c r="AAC191" s="72"/>
      <c r="AAD191" s="72"/>
      <c r="AAE191" s="72"/>
      <c r="AAF191" s="72"/>
      <c r="AAG191" s="72"/>
      <c r="AAH191" s="72"/>
      <c r="AAI191" s="72"/>
      <c r="AAJ191" s="72"/>
      <c r="AAK191" s="72"/>
      <c r="AAL191" s="72"/>
      <c r="AAM191" s="72"/>
      <c r="AAN191" s="72"/>
      <c r="AAO191" s="72"/>
      <c r="AAP191" s="72"/>
      <c r="AAQ191" s="72"/>
      <c r="AAR191" s="72"/>
      <c r="AAS191" s="72"/>
      <c r="AAT191" s="72"/>
      <c r="AAU191" s="72"/>
      <c r="AAV191" s="72"/>
      <c r="AAW191" s="72"/>
      <c r="AAX191" s="72"/>
      <c r="AAY191" s="72"/>
      <c r="AAZ191" s="72"/>
      <c r="ABA191" s="72"/>
      <c r="ABB191" s="72"/>
      <c r="ABC191" s="72"/>
      <c r="ABD191" s="72"/>
      <c r="ABE191" s="72"/>
      <c r="ABF191" s="72"/>
      <c r="ABG191" s="72"/>
      <c r="ABH191" s="72"/>
      <c r="ABI191" s="72"/>
      <c r="ABJ191" s="72"/>
      <c r="ABK191" s="72"/>
      <c r="ABL191" s="72"/>
      <c r="ABM191" s="72"/>
      <c r="ABN191" s="72"/>
      <c r="ABO191" s="72"/>
      <c r="ABP191" s="72"/>
      <c r="ABQ191" s="72"/>
      <c r="ABR191" s="72"/>
      <c r="ABS191" s="72"/>
      <c r="ABT191" s="72"/>
      <c r="ABU191" s="72"/>
      <c r="ABV191" s="72"/>
      <c r="ABW191" s="72"/>
      <c r="ABX191" s="72"/>
      <c r="ABY191" s="72"/>
      <c r="ABZ191" s="72"/>
      <c r="ACA191" s="72"/>
      <c r="ACB191" s="72"/>
      <c r="ACC191" s="72"/>
      <c r="ACD191" s="72"/>
      <c r="ACE191" s="72"/>
      <c r="ACF191" s="72"/>
      <c r="ACG191" s="72"/>
      <c r="ACH191" s="72"/>
      <c r="ACI191" s="72"/>
      <c r="ACJ191" s="72"/>
      <c r="ACK191" s="72"/>
      <c r="ACL191" s="72"/>
      <c r="ACM191" s="72"/>
      <c r="ACN191" s="72"/>
      <c r="ACO191" s="72"/>
      <c r="ACP191" s="72"/>
      <c r="ACQ191" s="72"/>
      <c r="ACR191" s="72"/>
      <c r="ACS191" s="72"/>
      <c r="ACT191" s="72"/>
      <c r="ACU191" s="72"/>
      <c r="ACV191" s="72"/>
      <c r="ACW191" s="72"/>
      <c r="ACX191" s="72"/>
      <c r="ACY191" s="72"/>
      <c r="ACZ191" s="72"/>
      <c r="ADA191" s="72"/>
      <c r="ADB191" s="72"/>
      <c r="ADC191" s="72"/>
      <c r="ADD191" s="72"/>
      <c r="ADE191" s="72"/>
      <c r="ADF191" s="72"/>
      <c r="ADG191" s="72"/>
      <c r="ADH191" s="72"/>
      <c r="ADI191" s="72"/>
      <c r="ADJ191" s="72"/>
      <c r="ADK191" s="72"/>
      <c r="ADL191" s="72"/>
      <c r="ADM191" s="72"/>
      <c r="ADN191" s="72"/>
      <c r="ADO191" s="72"/>
      <c r="ADP191" s="72"/>
      <c r="ADQ191" s="72"/>
      <c r="ADR191" s="72"/>
      <c r="ADS191" s="72"/>
      <c r="ADT191" s="72"/>
      <c r="ADU191" s="72"/>
      <c r="ADV191" s="72"/>
      <c r="ADW191" s="72"/>
      <c r="ADX191" s="72"/>
      <c r="ADY191" s="72"/>
      <c r="ADZ191" s="72"/>
      <c r="AEA191" s="72"/>
      <c r="AEB191" s="72"/>
      <c r="AEC191" s="72"/>
      <c r="AED191" s="72"/>
      <c r="AEE191" s="72"/>
      <c r="AEF191" s="72"/>
      <c r="AEG191" s="72"/>
      <c r="AEH191" s="72"/>
      <c r="AEI191" s="72"/>
      <c r="AEJ191" s="72"/>
      <c r="AEK191" s="72"/>
      <c r="AEL191" s="72"/>
      <c r="AEM191" s="72"/>
      <c r="AEN191" s="72"/>
      <c r="AEO191" s="72"/>
      <c r="AEP191" s="72"/>
      <c r="AEQ191" s="72"/>
      <c r="AER191" s="72"/>
      <c r="AES191" s="72"/>
      <c r="AET191" s="72"/>
      <c r="AEU191" s="72"/>
      <c r="AEV191" s="72"/>
      <c r="AEW191" s="72"/>
      <c r="AEX191" s="72"/>
      <c r="AEY191" s="72"/>
      <c r="AEZ191" s="72"/>
      <c r="AFA191" s="72"/>
      <c r="AFB191" s="72"/>
      <c r="AFC191" s="72"/>
      <c r="AFD191" s="72"/>
      <c r="AFE191" s="72"/>
      <c r="AFF191" s="72"/>
      <c r="AFG191" s="72"/>
      <c r="AFH191" s="72"/>
      <c r="AFI191" s="72"/>
      <c r="AFJ191" s="72"/>
      <c r="AFK191" s="72"/>
      <c r="AFL191" s="72"/>
      <c r="AFM191" s="72"/>
      <c r="AFN191" s="72"/>
      <c r="AFO191" s="72"/>
      <c r="AFP191" s="72"/>
      <c r="AFQ191" s="72"/>
      <c r="AFR191" s="72"/>
      <c r="AFS191" s="72"/>
      <c r="AFT191" s="72"/>
      <c r="AFU191" s="72"/>
      <c r="AFV191" s="72"/>
      <c r="AFW191" s="72"/>
      <c r="AFX191" s="72"/>
      <c r="AFY191" s="72"/>
      <c r="AFZ191" s="72"/>
      <c r="AGA191" s="72"/>
      <c r="AGB191" s="72"/>
      <c r="AGC191" s="72"/>
      <c r="AGD191" s="72"/>
      <c r="AGE191" s="72"/>
      <c r="AGF191" s="72"/>
      <c r="AGG191" s="72"/>
      <c r="AGH191" s="72"/>
      <c r="AGI191" s="72"/>
      <c r="AGJ191" s="72"/>
      <c r="AGK191" s="72"/>
      <c r="AGL191" s="72"/>
      <c r="AGM191" s="72"/>
      <c r="AGN191" s="72"/>
      <c r="AGO191" s="72"/>
      <c r="AGP191" s="72"/>
      <c r="AGQ191" s="72"/>
      <c r="AGR191" s="72"/>
      <c r="AGS191" s="72"/>
      <c r="AGT191" s="72"/>
      <c r="AGU191" s="72"/>
      <c r="AGV191" s="72"/>
      <c r="AGW191" s="72"/>
      <c r="AGX191" s="72"/>
      <c r="AGY191" s="72"/>
      <c r="AGZ191" s="72"/>
      <c r="AHA191" s="72"/>
      <c r="AHB191" s="72"/>
      <c r="AHC191" s="72"/>
      <c r="AHD191" s="72"/>
      <c r="AHE191" s="72"/>
      <c r="AHF191" s="72"/>
      <c r="AHG191" s="72"/>
      <c r="AHH191" s="72"/>
      <c r="AHI191" s="72"/>
      <c r="AHJ191" s="72"/>
      <c r="AHK191" s="72"/>
      <c r="AHL191" s="72"/>
      <c r="AHM191" s="72"/>
      <c r="AHN191" s="72"/>
      <c r="AHO191" s="72"/>
      <c r="AHP191" s="72"/>
      <c r="AHQ191" s="72"/>
      <c r="AHR191" s="72"/>
      <c r="AHS191" s="72"/>
      <c r="AHT191" s="72"/>
      <c r="AHU191" s="72"/>
      <c r="AHV191" s="72"/>
      <c r="AHW191" s="72"/>
      <c r="AHX191" s="72"/>
      <c r="AHY191" s="72"/>
      <c r="AHZ191" s="72"/>
      <c r="AIA191" s="72"/>
      <c r="AIB191" s="72"/>
      <c r="AIC191" s="72"/>
      <c r="AID191" s="72"/>
      <c r="AIE191" s="72"/>
      <c r="AIF191" s="72"/>
      <c r="AIG191" s="72"/>
      <c r="AIH191" s="72"/>
      <c r="AII191" s="72"/>
      <c r="AIJ191" s="72"/>
      <c r="AIK191" s="72"/>
      <c r="AIL191" s="72"/>
      <c r="AIM191" s="72"/>
      <c r="AIN191" s="72"/>
      <c r="AIO191" s="72"/>
      <c r="AIP191" s="72"/>
      <c r="AIQ191" s="72"/>
      <c r="AIR191" s="72"/>
      <c r="AIS191" s="72"/>
      <c r="AIT191" s="72"/>
      <c r="AIU191" s="72"/>
      <c r="AIV191" s="72"/>
      <c r="AIW191" s="72"/>
      <c r="AIX191" s="72"/>
      <c r="AIY191" s="72"/>
      <c r="AIZ191" s="72"/>
      <c r="AJA191" s="72"/>
      <c r="AJB191" s="72"/>
      <c r="AJC191" s="72"/>
      <c r="AJD191" s="72"/>
      <c r="AJE191" s="72"/>
      <c r="AJF191" s="72"/>
      <c r="AJG191" s="72"/>
      <c r="AJH191" s="72"/>
      <c r="AJI191" s="72"/>
      <c r="AJJ191" s="72"/>
      <c r="AJK191" s="72"/>
      <c r="AJL191" s="72"/>
      <c r="AJM191" s="72"/>
      <c r="AJN191" s="72"/>
      <c r="AJO191" s="72"/>
      <c r="AJP191" s="72"/>
      <c r="AJQ191" s="72"/>
      <c r="AJR191" s="72"/>
      <c r="AJS191" s="72"/>
      <c r="AJT191" s="72"/>
      <c r="AJU191" s="72"/>
      <c r="AJV191" s="72"/>
      <c r="AJW191" s="72"/>
      <c r="AJX191" s="72"/>
      <c r="AJY191" s="72"/>
      <c r="AJZ191" s="72"/>
      <c r="AKA191" s="72"/>
      <c r="AKB191" s="72"/>
      <c r="AKC191" s="72"/>
      <c r="AKD191" s="72"/>
      <c r="AKE191" s="72"/>
      <c r="AKF191" s="72"/>
      <c r="AKG191" s="72"/>
      <c r="AKH191" s="72"/>
      <c r="AKI191" s="72"/>
      <c r="AKJ191" s="72"/>
      <c r="AKK191" s="72"/>
      <c r="AKL191" s="72"/>
      <c r="AKM191" s="72"/>
      <c r="AKN191" s="72"/>
      <c r="AKO191" s="72"/>
      <c r="AKP191" s="72"/>
      <c r="AKQ191" s="72"/>
      <c r="AKR191" s="72"/>
      <c r="AKS191" s="72"/>
      <c r="AKT191" s="72"/>
      <c r="AKU191" s="72"/>
      <c r="AKV191" s="72"/>
      <c r="AKW191" s="72"/>
      <c r="AKX191" s="72"/>
      <c r="AKY191" s="72"/>
      <c r="AKZ191" s="72"/>
      <c r="ALA191" s="72"/>
      <c r="ALB191" s="72"/>
      <c r="ALC191" s="72"/>
      <c r="ALD191" s="72"/>
      <c r="ALE191" s="72"/>
      <c r="ALF191" s="72"/>
      <c r="ALG191" s="72"/>
      <c r="ALH191" s="72"/>
      <c r="ALI191" s="72"/>
      <c r="ALJ191" s="72"/>
      <c r="ALK191" s="72"/>
      <c r="ALL191" s="72"/>
      <c r="ALM191" s="72"/>
      <c r="ALN191" s="72"/>
      <c r="ALO191" s="72"/>
      <c r="ALP191" s="72"/>
      <c r="ALQ191" s="72"/>
      <c r="ALR191" s="72"/>
      <c r="ALS191" s="72"/>
      <c r="ALT191" s="72"/>
      <c r="ALU191" s="72"/>
      <c r="ALV191" s="72"/>
      <c r="ALW191" s="72"/>
      <c r="ALX191" s="72"/>
      <c r="ALY191" s="72"/>
      <c r="ALZ191" s="72"/>
      <c r="AMA191" s="72"/>
      <c r="AMB191" s="72"/>
      <c r="AMC191" s="72"/>
      <c r="AMD191" s="72"/>
      <c r="AME191" s="72"/>
      <c r="AMF191" s="72"/>
      <c r="AMG191" s="72"/>
      <c r="AMH191" s="72"/>
      <c r="AMI191" s="72"/>
      <c r="AMJ191" s="72"/>
    </row>
    <row r="192" customFormat="false" ht="15" hidden="false" customHeight="false" outlineLevel="0" collapsed="false">
      <c r="C192" s="49" t="n">
        <f aca="false">IF(F192=F191,C191,IF(F192=(F191+10),C191,(C191+10)))</f>
        <v>490</v>
      </c>
      <c r="D192" s="80" t="s">
        <v>240</v>
      </c>
      <c r="E192" s="51" t="n">
        <f aca="false">IF(C191=C192,IF(AND(L192&lt;&gt;"M",L192&lt;&gt;"m-up"),E191+10,E191),10)</f>
        <v>10</v>
      </c>
      <c r="F192" s="53" t="n">
        <f aca="false">R192+(Q192*60)+(P192*3600)</f>
        <v>66156</v>
      </c>
      <c r="G192" s="53" t="str">
        <f aca="false">CONCATENATE(M192,N192,O192)</f>
        <v>2017925</v>
      </c>
      <c r="H192" s="53" t="n">
        <v>237</v>
      </c>
      <c r="I192" s="53"/>
      <c r="J192" s="53"/>
      <c r="K192" s="53"/>
      <c r="L192" s="81" t="s">
        <v>17</v>
      </c>
      <c r="M192" s="53" t="n">
        <v>2017</v>
      </c>
      <c r="N192" s="53" t="n">
        <v>9</v>
      </c>
      <c r="O192" s="53" t="n">
        <v>25</v>
      </c>
      <c r="P192" s="53" t="n">
        <v>18</v>
      </c>
      <c r="Q192" s="53" t="n">
        <v>22</v>
      </c>
      <c r="R192" s="53" t="n">
        <v>36</v>
      </c>
      <c r="S192" s="53" t="n">
        <v>164</v>
      </c>
      <c r="T192" s="53" t="n">
        <v>1</v>
      </c>
      <c r="U192" s="53" t="s">
        <v>1</v>
      </c>
      <c r="V192" s="53" t="s">
        <v>2</v>
      </c>
      <c r="W192" s="53"/>
      <c r="X192" s="54" t="s">
        <v>18</v>
      </c>
    </row>
    <row r="193" customFormat="false" ht="15" hidden="false" customHeight="false" outlineLevel="0" collapsed="false">
      <c r="C193" s="49" t="n">
        <f aca="false">IF(F193=F192,C192,IF(F193=(F192+10),C192,(C192+10)))</f>
        <v>500</v>
      </c>
      <c r="D193" s="80" t="s">
        <v>241</v>
      </c>
      <c r="E193" s="51" t="n">
        <f aca="false">IF(C192=C193,IF(AND(L193&lt;&gt;"M",L193&lt;&gt;"m-up"),E192+10,E192),10)</f>
        <v>10</v>
      </c>
      <c r="F193" s="53" t="n">
        <f aca="false">R193+(Q193*60)+(P193*3600)</f>
        <v>66314</v>
      </c>
      <c r="G193" s="53" t="str">
        <f aca="false">CONCATENATE(M193,N193,O193)</f>
        <v>2017925</v>
      </c>
      <c r="H193" s="53" t="n">
        <v>103</v>
      </c>
      <c r="I193" s="53"/>
      <c r="J193" s="53"/>
      <c r="K193" s="53"/>
      <c r="L193" s="81" t="s">
        <v>17</v>
      </c>
      <c r="M193" s="53" t="n">
        <v>2017</v>
      </c>
      <c r="N193" s="53" t="n">
        <v>9</v>
      </c>
      <c r="O193" s="53" t="n">
        <v>25</v>
      </c>
      <c r="P193" s="53" t="n">
        <v>18</v>
      </c>
      <c r="Q193" s="53" t="n">
        <v>25</v>
      </c>
      <c r="R193" s="53" t="n">
        <v>14</v>
      </c>
      <c r="S193" s="53" t="n">
        <v>997</v>
      </c>
      <c r="T193" s="53" t="n">
        <v>1</v>
      </c>
      <c r="U193" s="53" t="s">
        <v>1</v>
      </c>
      <c r="V193" s="53" t="s">
        <v>2</v>
      </c>
      <c r="W193" s="53"/>
      <c r="X193" s="54" t="s">
        <v>19</v>
      </c>
    </row>
    <row r="194" customFormat="false" ht="15" hidden="false" customHeight="false" outlineLevel="0" collapsed="false">
      <c r="C194" s="49" t="n">
        <f aca="false">IF(F194=F193,C193,IF(F194=(F193+10),C193,(C193+10)))</f>
        <v>510</v>
      </c>
      <c r="D194" s="80"/>
      <c r="E194" s="51" t="n">
        <f aca="false">IF(C193=C194,IF(AND(L194&lt;&gt;"M",L194&lt;&gt;"m-up"),E193+10,E193),10)</f>
        <v>10</v>
      </c>
      <c r="F194" s="53" t="n">
        <f aca="false">R194+(Q194*60)+(P194*3600)</f>
        <v>66478</v>
      </c>
      <c r="G194" s="53" t="str">
        <f aca="false">CONCATENATE(M194,N194,O194)</f>
        <v>2017925</v>
      </c>
      <c r="H194" s="53" t="n">
        <v>584</v>
      </c>
      <c r="I194" s="53"/>
      <c r="J194" s="53"/>
      <c r="K194" s="53"/>
      <c r="L194" s="53" t="s">
        <v>17</v>
      </c>
      <c r="M194" s="53" t="n">
        <v>2017</v>
      </c>
      <c r="N194" s="53" t="n">
        <v>9</v>
      </c>
      <c r="O194" s="53" t="n">
        <v>25</v>
      </c>
      <c r="P194" s="53" t="n">
        <v>18</v>
      </c>
      <c r="Q194" s="53" t="n">
        <v>27</v>
      </c>
      <c r="R194" s="53" t="n">
        <v>58</v>
      </c>
      <c r="S194" s="53" t="n">
        <v>905</v>
      </c>
      <c r="T194" s="53" t="n">
        <v>1</v>
      </c>
      <c r="U194" s="53" t="s">
        <v>1</v>
      </c>
      <c r="V194" s="53" t="s">
        <v>2</v>
      </c>
      <c r="W194" s="53"/>
      <c r="X194" s="54" t="s">
        <v>20</v>
      </c>
    </row>
    <row r="195" customFormat="false" ht="15" hidden="false" customHeight="false" outlineLevel="0" collapsed="false">
      <c r="C195" s="49" t="n">
        <f aca="false">IF(F195=F194,C194,IF(F195=(F194+10),C194,(C194+10)))</f>
        <v>520</v>
      </c>
      <c r="E195" s="51" t="n">
        <f aca="false">IF(C194=C195,IF(AND(L195&lt;&gt;"M",L195&lt;&gt;"m-up"),E194+10,E194),10)</f>
        <v>10</v>
      </c>
      <c r="F195" s="39" t="n">
        <f aca="false">R195+(Q195*60)+(P195*3600)</f>
        <v>66479</v>
      </c>
      <c r="G195" s="39" t="str">
        <f aca="false">CONCATENATE(M195,N195,O195)</f>
        <v>2017925</v>
      </c>
      <c r="H195" s="39" t="n">
        <v>0</v>
      </c>
      <c r="L195" s="79" t="s">
        <v>21</v>
      </c>
      <c r="M195" s="39" t="n">
        <v>2017</v>
      </c>
      <c r="N195" s="39" t="n">
        <v>9</v>
      </c>
      <c r="O195" s="39" t="n">
        <v>25</v>
      </c>
      <c r="P195" s="39" t="n">
        <v>18</v>
      </c>
      <c r="Q195" s="39" t="n">
        <v>27</v>
      </c>
      <c r="R195" s="39" t="n">
        <v>59</v>
      </c>
      <c r="S195" s="39" t="n">
        <v>153</v>
      </c>
      <c r="T195" s="39" t="n">
        <v>1</v>
      </c>
      <c r="U195" s="39" t="s">
        <v>1</v>
      </c>
      <c r="V195" s="39" t="s">
        <v>2</v>
      </c>
    </row>
    <row r="196" customFormat="false" ht="15" hidden="false" customHeight="false" outlineLevel="0" collapsed="false">
      <c r="C196" s="49" t="n">
        <f aca="false">IF(F196=F195,C195,IF(F196=(F195+10),C195,(C195+10)))</f>
        <v>520</v>
      </c>
      <c r="E196" s="51" t="n">
        <f aca="false">IF(C195=C196,IF(AND(L196&lt;&gt;"M",L196&lt;&gt;"m-up"),E195+10,E195),10)</f>
        <v>10</v>
      </c>
      <c r="F196" s="39" t="n">
        <f aca="false">R196+(Q196*60)+(P196*3600)</f>
        <v>66479</v>
      </c>
      <c r="G196" s="39" t="str">
        <f aca="false">CONCATENATE(M196,N196,O196)</f>
        <v>2017925</v>
      </c>
      <c r="H196" s="39" t="n">
        <v>0</v>
      </c>
      <c r="L196" s="79" t="s">
        <v>21</v>
      </c>
      <c r="M196" s="39" t="n">
        <v>2017</v>
      </c>
      <c r="N196" s="39" t="n">
        <v>9</v>
      </c>
      <c r="O196" s="39" t="n">
        <v>25</v>
      </c>
      <c r="P196" s="39" t="n">
        <v>18</v>
      </c>
      <c r="Q196" s="39" t="n">
        <v>27</v>
      </c>
      <c r="R196" s="39" t="n">
        <v>59</v>
      </c>
      <c r="S196" s="39" t="n">
        <v>170</v>
      </c>
      <c r="T196" s="39" t="n">
        <v>1</v>
      </c>
      <c r="U196" s="39" t="s">
        <v>1</v>
      </c>
      <c r="V196" s="39" t="s">
        <v>2</v>
      </c>
    </row>
    <row r="197" customFormat="false" ht="15" hidden="false" customHeight="false" outlineLevel="0" collapsed="false">
      <c r="C197" s="49" t="n">
        <f aca="false">IF(F197=F196,C196,IF(F197=(F196+10),C196,(C196+10)))</f>
        <v>520</v>
      </c>
      <c r="E197" s="51" t="n">
        <f aca="false">IF(C196=C197,IF(AND(L197&lt;&gt;"M",L197&lt;&gt;"m-up"),E196+10,E196),10)</f>
        <v>10</v>
      </c>
      <c r="F197" s="39" t="n">
        <f aca="false">R197+(Q197*60)+(P197*3600)</f>
        <v>66479</v>
      </c>
      <c r="G197" s="39" t="str">
        <f aca="false">CONCATENATE(M197,N197,O197)</f>
        <v>2017925</v>
      </c>
      <c r="H197" s="39" t="n">
        <v>0</v>
      </c>
      <c r="L197" s="79" t="s">
        <v>21</v>
      </c>
      <c r="M197" s="39" t="n">
        <v>2017</v>
      </c>
      <c r="N197" s="39" t="n">
        <v>9</v>
      </c>
      <c r="O197" s="39" t="n">
        <v>25</v>
      </c>
      <c r="P197" s="39" t="n">
        <v>18</v>
      </c>
      <c r="Q197" s="39" t="n">
        <v>27</v>
      </c>
      <c r="R197" s="39" t="n">
        <v>59</v>
      </c>
      <c r="S197" s="39" t="n">
        <v>177</v>
      </c>
      <c r="T197" s="39" t="n">
        <v>1</v>
      </c>
      <c r="U197" s="39" t="s">
        <v>1</v>
      </c>
      <c r="V197" s="39" t="s">
        <v>2</v>
      </c>
    </row>
    <row r="198" customFormat="false" ht="15" hidden="false" customHeight="false" outlineLevel="0" collapsed="false">
      <c r="C198" s="49" t="n">
        <f aca="false">IF(F198=F197,C197,IF(F198=(F197+10),C197,(C197+10)))</f>
        <v>520</v>
      </c>
      <c r="E198" s="51" t="n">
        <f aca="false">IF(C197=C198,IF(AND(L198&lt;&gt;"M",L198&lt;&gt;"m-up"),E197+10,E197),10)</f>
        <v>10</v>
      </c>
      <c r="F198" s="39" t="n">
        <f aca="false">R198+(Q198*60)+(P198*3600)</f>
        <v>66479</v>
      </c>
      <c r="G198" s="39" t="str">
        <f aca="false">CONCATENATE(M198,N198,O198)</f>
        <v>2017925</v>
      </c>
      <c r="H198" s="39" t="n">
        <v>0</v>
      </c>
      <c r="L198" s="79" t="s">
        <v>21</v>
      </c>
      <c r="M198" s="39" t="n">
        <v>2017</v>
      </c>
      <c r="N198" s="39" t="n">
        <v>9</v>
      </c>
      <c r="O198" s="39" t="n">
        <v>25</v>
      </c>
      <c r="P198" s="39" t="n">
        <v>18</v>
      </c>
      <c r="Q198" s="39" t="n">
        <v>27</v>
      </c>
      <c r="R198" s="39" t="n">
        <v>59</v>
      </c>
      <c r="S198" s="39" t="n">
        <v>200</v>
      </c>
      <c r="T198" s="39" t="n">
        <v>1</v>
      </c>
      <c r="U198" s="39" t="s">
        <v>1</v>
      </c>
      <c r="V198" s="39" t="s">
        <v>2</v>
      </c>
    </row>
    <row r="199" customFormat="false" ht="15" hidden="false" customHeight="false" outlineLevel="0" collapsed="false">
      <c r="C199" s="49" t="n">
        <f aca="false">IF(F199=F198,C198,IF(F199=(F198+10),C198,(C198+10)))</f>
        <v>520</v>
      </c>
      <c r="E199" s="51" t="n">
        <f aca="false">IF(C198=C199,IF(AND(L199&lt;&gt;"M",L199&lt;&gt;"m-up"),E198+10,E198),10)</f>
        <v>10</v>
      </c>
      <c r="F199" s="39" t="n">
        <f aca="false">R199+(Q199*60)+(P199*3600)</f>
        <v>66479</v>
      </c>
      <c r="G199" s="39" t="str">
        <f aca="false">CONCATENATE(M199,N199,O199)</f>
        <v>2017925</v>
      </c>
      <c r="H199" s="39" t="n">
        <v>0</v>
      </c>
      <c r="L199" s="79" t="s">
        <v>21</v>
      </c>
      <c r="M199" s="39" t="n">
        <v>2017</v>
      </c>
      <c r="N199" s="39" t="n">
        <v>9</v>
      </c>
      <c r="O199" s="39" t="n">
        <v>25</v>
      </c>
      <c r="P199" s="39" t="n">
        <v>18</v>
      </c>
      <c r="Q199" s="39" t="n">
        <v>27</v>
      </c>
      <c r="R199" s="39" t="n">
        <v>59</v>
      </c>
      <c r="S199" s="39" t="n">
        <v>213</v>
      </c>
      <c r="T199" s="39" t="n">
        <v>1</v>
      </c>
      <c r="U199" s="39" t="s">
        <v>1</v>
      </c>
      <c r="V199" s="39" t="s">
        <v>2</v>
      </c>
    </row>
    <row r="200" customFormat="false" ht="15" hidden="false" customHeight="false" outlineLevel="0" collapsed="false">
      <c r="C200" s="49" t="n">
        <f aca="false">IF(F200=F199,C199,IF(F200=(F199+10),C199,(C199+10)))</f>
        <v>520</v>
      </c>
      <c r="E200" s="51" t="n">
        <f aca="false">IF(C199=C200,IF(AND(L200&lt;&gt;"M",L200&lt;&gt;"m-up"),E199+10,E199),10)</f>
        <v>10</v>
      </c>
      <c r="F200" s="39" t="n">
        <f aca="false">R200+(Q200*60)+(P200*3600)</f>
        <v>66479</v>
      </c>
      <c r="G200" s="39" t="str">
        <f aca="false">CONCATENATE(M200,N200,O200)</f>
        <v>2017925</v>
      </c>
      <c r="H200" s="39" t="n">
        <v>0</v>
      </c>
      <c r="L200" s="79" t="s">
        <v>21</v>
      </c>
      <c r="M200" s="39" t="n">
        <v>2017</v>
      </c>
      <c r="N200" s="39" t="n">
        <v>9</v>
      </c>
      <c r="O200" s="39" t="n">
        <v>25</v>
      </c>
      <c r="P200" s="39" t="n">
        <v>18</v>
      </c>
      <c r="Q200" s="39" t="n">
        <v>27</v>
      </c>
      <c r="R200" s="39" t="n">
        <v>59</v>
      </c>
      <c r="S200" s="39" t="n">
        <v>225</v>
      </c>
      <c r="T200" s="39" t="n">
        <v>1</v>
      </c>
      <c r="U200" s="39" t="s">
        <v>1</v>
      </c>
      <c r="V200" s="39" t="s">
        <v>2</v>
      </c>
    </row>
    <row r="201" customFormat="false" ht="15" hidden="false" customHeight="false" outlineLevel="0" collapsed="false">
      <c r="C201" s="49" t="n">
        <f aca="false">IF(F201=F200,C200,IF(F201=(F200+10),C200,(C200+10)))</f>
        <v>520</v>
      </c>
      <c r="E201" s="51" t="n">
        <f aca="false">IF(C200=C201,IF(AND(L201&lt;&gt;"M",L201&lt;&gt;"m-up"),E200+10,E200),10)</f>
        <v>10</v>
      </c>
      <c r="F201" s="39" t="n">
        <f aca="false">R201+(Q201*60)+(P201*3600)</f>
        <v>66479</v>
      </c>
      <c r="G201" s="83" t="str">
        <f aca="false">CONCATENATE(M201,N201,O201)</f>
        <v>2017925</v>
      </c>
      <c r="H201" s="83" t="n">
        <v>0</v>
      </c>
      <c r="I201" s="83"/>
      <c r="J201" s="83"/>
      <c r="K201" s="83"/>
      <c r="L201" s="88" t="s">
        <v>21</v>
      </c>
      <c r="M201" s="83" t="n">
        <v>2017</v>
      </c>
      <c r="N201" s="83" t="n">
        <v>9</v>
      </c>
      <c r="O201" s="83" t="n">
        <v>25</v>
      </c>
      <c r="P201" s="83" t="n">
        <v>18</v>
      </c>
      <c r="Q201" s="83" t="n">
        <v>27</v>
      </c>
      <c r="R201" s="83" t="n">
        <v>59</v>
      </c>
      <c r="S201" s="83" t="n">
        <v>234</v>
      </c>
      <c r="T201" s="83" t="n">
        <v>1</v>
      </c>
      <c r="U201" s="83" t="s">
        <v>1</v>
      </c>
      <c r="V201" s="83" t="s">
        <v>2</v>
      </c>
      <c r="W201" s="83"/>
    </row>
    <row r="202" customFormat="false" ht="15" hidden="false" customHeight="false" outlineLevel="0" collapsed="false">
      <c r="C202" s="49" t="n">
        <f aca="false">IF(F202=F201,C201,IF(F202=(F201+10),C201,(C201+10)))</f>
        <v>520</v>
      </c>
      <c r="E202" s="51" t="n">
        <f aca="false">IF(C201=C202,IF(AND(L202&lt;&gt;"M",L202&lt;&gt;"m-up"),E201+10,E201),10)</f>
        <v>10</v>
      </c>
      <c r="F202" s="39" t="n">
        <f aca="false">R202+(Q202*60)+(P202*3600)</f>
        <v>66479</v>
      </c>
      <c r="G202" s="39" t="str">
        <f aca="false">CONCATENATE(M202,N202,O202)</f>
        <v>2017925</v>
      </c>
      <c r="H202" s="39" t="n">
        <v>0</v>
      </c>
      <c r="L202" s="79" t="s">
        <v>21</v>
      </c>
      <c r="M202" s="39" t="n">
        <v>2017</v>
      </c>
      <c r="N202" s="39" t="n">
        <v>9</v>
      </c>
      <c r="O202" s="39" t="n">
        <v>25</v>
      </c>
      <c r="P202" s="39" t="n">
        <v>18</v>
      </c>
      <c r="Q202" s="39" t="n">
        <v>27</v>
      </c>
      <c r="R202" s="39" t="n">
        <v>59</v>
      </c>
      <c r="S202" s="39" t="n">
        <v>238</v>
      </c>
      <c r="T202" s="39" t="n">
        <v>1</v>
      </c>
      <c r="U202" s="39" t="s">
        <v>1</v>
      </c>
      <c r="V202" s="39" t="s">
        <v>2</v>
      </c>
    </row>
    <row r="203" customFormat="false" ht="15" hidden="false" customHeight="false" outlineLevel="0" collapsed="false">
      <c r="C203" s="49" t="n">
        <f aca="false">IF(F203=F202,C202,IF(F203=(F202+10),C202,(C202+10)))</f>
        <v>520</v>
      </c>
      <c r="E203" s="51" t="n">
        <f aca="false">IF(C202=C203,IF(AND(L203&lt;&gt;"M",L203&lt;&gt;"m-up"),E202+10,E202),10)</f>
        <v>10</v>
      </c>
      <c r="F203" s="39" t="n">
        <f aca="false">R203+(Q203*60)+(P203*3600)</f>
        <v>66479</v>
      </c>
      <c r="G203" s="39" t="str">
        <f aca="false">CONCATENATE(M203,N203,O203)</f>
        <v>2017925</v>
      </c>
      <c r="H203" s="39" t="n">
        <v>0</v>
      </c>
      <c r="L203" s="79" t="s">
        <v>21</v>
      </c>
      <c r="M203" s="39" t="n">
        <v>2017</v>
      </c>
      <c r="N203" s="39" t="n">
        <v>9</v>
      </c>
      <c r="O203" s="39" t="n">
        <v>25</v>
      </c>
      <c r="P203" s="39" t="n">
        <v>18</v>
      </c>
      <c r="Q203" s="39" t="n">
        <v>27</v>
      </c>
      <c r="R203" s="39" t="n">
        <v>59</v>
      </c>
      <c r="S203" s="39" t="n">
        <v>341</v>
      </c>
      <c r="T203" s="39" t="n">
        <v>1</v>
      </c>
      <c r="U203" s="39" t="s">
        <v>1</v>
      </c>
      <c r="V203" s="39" t="s">
        <v>2</v>
      </c>
    </row>
    <row r="204" customFormat="false" ht="15" hidden="false" customHeight="false" outlineLevel="0" collapsed="false">
      <c r="C204" s="49" t="n">
        <f aca="false">IF(F204=F203,C203,IF(F204=(F203+10),C203,(C203+10)))</f>
        <v>520</v>
      </c>
      <c r="E204" s="51" t="n">
        <f aca="false">IF(C203=C204,IF(AND(L204&lt;&gt;"M",L204&lt;&gt;"m-up"),E203+10,E203),10)</f>
        <v>10</v>
      </c>
      <c r="F204" s="39" t="n">
        <f aca="false">R204+(Q204*60)+(P204*3600)</f>
        <v>66479</v>
      </c>
      <c r="G204" s="39" t="str">
        <f aca="false">CONCATENATE(M204,N204,O204)</f>
        <v>2017925</v>
      </c>
      <c r="H204" s="39" t="n">
        <v>0</v>
      </c>
      <c r="L204" s="79" t="s">
        <v>21</v>
      </c>
      <c r="M204" s="39" t="n">
        <v>2017</v>
      </c>
      <c r="N204" s="39" t="n">
        <v>9</v>
      </c>
      <c r="O204" s="39" t="n">
        <v>25</v>
      </c>
      <c r="P204" s="39" t="n">
        <v>18</v>
      </c>
      <c r="Q204" s="39" t="n">
        <v>27</v>
      </c>
      <c r="R204" s="39" t="n">
        <v>59</v>
      </c>
      <c r="S204" s="39" t="n">
        <v>356</v>
      </c>
      <c r="T204" s="39" t="n">
        <v>1</v>
      </c>
      <c r="U204" s="39" t="s">
        <v>1</v>
      </c>
      <c r="V204" s="39" t="s">
        <v>2</v>
      </c>
    </row>
    <row r="205" customFormat="false" ht="15" hidden="false" customHeight="false" outlineLevel="0" collapsed="false">
      <c r="C205" s="49" t="n">
        <f aca="false">IF(F205=F204,C204,IF(F205=(F204+10),C204,(C204+10)))</f>
        <v>520</v>
      </c>
      <c r="E205" s="51" t="n">
        <f aca="false">IF(C204=C205,IF(AND(L205&lt;&gt;"M",L205&lt;&gt;"m-up"),E204+10,E204),10)</f>
        <v>10</v>
      </c>
      <c r="F205" s="39" t="n">
        <f aca="false">R205+(Q205*60)+(P205*3600)</f>
        <v>66479</v>
      </c>
      <c r="G205" s="39" t="str">
        <f aca="false">CONCATENATE(M205,N205,O205)</f>
        <v>2017925</v>
      </c>
      <c r="H205" s="39" t="n">
        <v>0</v>
      </c>
      <c r="L205" s="79" t="s">
        <v>21</v>
      </c>
      <c r="M205" s="39" t="n">
        <v>2017</v>
      </c>
      <c r="N205" s="39" t="n">
        <v>9</v>
      </c>
      <c r="O205" s="39" t="n">
        <v>25</v>
      </c>
      <c r="P205" s="39" t="n">
        <v>18</v>
      </c>
      <c r="Q205" s="39" t="n">
        <v>27</v>
      </c>
      <c r="R205" s="39" t="n">
        <v>59</v>
      </c>
      <c r="S205" s="39" t="n">
        <v>358</v>
      </c>
      <c r="T205" s="39" t="n">
        <v>1</v>
      </c>
      <c r="U205" s="39" t="s">
        <v>1</v>
      </c>
      <c r="V205" s="39" t="s">
        <v>2</v>
      </c>
    </row>
    <row r="206" customFormat="false" ht="15" hidden="false" customHeight="false" outlineLevel="0" collapsed="false">
      <c r="C206" s="49" t="n">
        <f aca="false">IF(F206=F205,C205,IF(F206=(F205+10),C205,(C205+10)))</f>
        <v>520</v>
      </c>
      <c r="E206" s="51" t="n">
        <f aca="false">IF(C205=C206,IF(AND(L206&lt;&gt;"M",L206&lt;&gt;"m-up"),E205+10,E205),10)</f>
        <v>10</v>
      </c>
      <c r="F206" s="39" t="n">
        <f aca="false">R206+(Q206*60)+(P206*3600)</f>
        <v>66479</v>
      </c>
      <c r="G206" s="39" t="str">
        <f aca="false">CONCATENATE(M206,N206,O206)</f>
        <v>2017925</v>
      </c>
      <c r="H206" s="39" t="n">
        <v>0</v>
      </c>
      <c r="L206" s="79" t="s">
        <v>21</v>
      </c>
      <c r="M206" s="39" t="n">
        <v>2017</v>
      </c>
      <c r="N206" s="39" t="n">
        <v>9</v>
      </c>
      <c r="O206" s="39" t="n">
        <v>25</v>
      </c>
      <c r="P206" s="39" t="n">
        <v>18</v>
      </c>
      <c r="Q206" s="39" t="n">
        <v>27</v>
      </c>
      <c r="R206" s="39" t="n">
        <v>59</v>
      </c>
      <c r="S206" s="39" t="n">
        <v>392</v>
      </c>
      <c r="T206" s="39" t="n">
        <v>1</v>
      </c>
      <c r="U206" s="39" t="s">
        <v>1</v>
      </c>
      <c r="V206" s="39" t="s">
        <v>2</v>
      </c>
    </row>
    <row r="207" customFormat="false" ht="15" hidden="false" customHeight="false" outlineLevel="0" collapsed="false">
      <c r="C207" s="49" t="n">
        <f aca="false">IF(F207=F206,C206,IF(F207=(F206+10),C206,(C206+10)))</f>
        <v>520</v>
      </c>
      <c r="E207" s="51" t="n">
        <f aca="false">IF(C206=C207,IF(AND(L207&lt;&gt;"M",L207&lt;&gt;"m-up"),E206+10,E206),10)</f>
        <v>20</v>
      </c>
      <c r="F207" s="39" t="n">
        <f aca="false">R207+(Q207*60)+(P207*3600)</f>
        <v>66479</v>
      </c>
      <c r="G207" s="39" t="str">
        <f aca="false">CONCATENATE(M207,N207,O207)</f>
        <v>2017925</v>
      </c>
      <c r="H207" s="39" t="n">
        <v>0</v>
      </c>
      <c r="L207" s="39" t="s">
        <v>16</v>
      </c>
      <c r="M207" s="39" t="n">
        <v>2017</v>
      </c>
      <c r="N207" s="39" t="n">
        <v>9</v>
      </c>
      <c r="O207" s="39" t="n">
        <v>25</v>
      </c>
      <c r="P207" s="39" t="n">
        <v>18</v>
      </c>
      <c r="Q207" s="39" t="n">
        <v>27</v>
      </c>
      <c r="R207" s="39" t="n">
        <v>59</v>
      </c>
      <c r="S207" s="39" t="n">
        <v>418</v>
      </c>
      <c r="T207" s="39" t="n">
        <v>1</v>
      </c>
      <c r="U207" s="39" t="s">
        <v>242</v>
      </c>
      <c r="V207" s="39" t="s">
        <v>2</v>
      </c>
    </row>
    <row r="208" customFormat="false" ht="15" hidden="false" customHeight="false" outlineLevel="0" collapsed="false">
      <c r="C208" s="49" t="n">
        <f aca="false">IF(F208=F207,C207,IF(F208=(F207+10),C207,(C207+10)))</f>
        <v>530</v>
      </c>
      <c r="D208" s="80" t="s">
        <v>243</v>
      </c>
      <c r="E208" s="51" t="n">
        <f aca="false">IF(C207=C208,IF(AND(L208&lt;&gt;"M",L208&lt;&gt;"m-up"),E207+10,E207),10)</f>
        <v>10</v>
      </c>
      <c r="F208" s="53" t="n">
        <f aca="false">R208+(Q208*60)+(P208*3600)</f>
        <v>66728</v>
      </c>
      <c r="G208" s="53" t="str">
        <f aca="false">CONCATENATE(M208,N208,O208)</f>
        <v>2017925</v>
      </c>
      <c r="H208" s="53" t="n">
        <v>643</v>
      </c>
      <c r="I208" s="53"/>
      <c r="J208" s="53"/>
      <c r="K208" s="53"/>
      <c r="L208" s="81" t="s">
        <v>17</v>
      </c>
      <c r="M208" s="53" t="n">
        <v>2017</v>
      </c>
      <c r="N208" s="53" t="n">
        <v>9</v>
      </c>
      <c r="O208" s="53" t="n">
        <v>25</v>
      </c>
      <c r="P208" s="53" t="n">
        <v>18</v>
      </c>
      <c r="Q208" s="53" t="n">
        <v>32</v>
      </c>
      <c r="R208" s="53" t="n">
        <v>8</v>
      </c>
      <c r="S208" s="53" t="n">
        <v>806</v>
      </c>
      <c r="T208" s="53" t="n">
        <v>1</v>
      </c>
      <c r="U208" s="53" t="s">
        <v>1</v>
      </c>
      <c r="V208" s="53" t="s">
        <v>2</v>
      </c>
      <c r="W208" s="53"/>
      <c r="X208" s="54" t="s">
        <v>19</v>
      </c>
    </row>
    <row r="209" customFormat="false" ht="15" hidden="false" customHeight="false" outlineLevel="0" collapsed="false">
      <c r="C209" s="49" t="n">
        <f aca="false">IF(F209=F208,C208,IF(F209=(F208+10),C208,(C208+10)))</f>
        <v>540</v>
      </c>
      <c r="D209" s="38" t="s">
        <v>243</v>
      </c>
      <c r="E209" s="51" t="n">
        <f aca="false">IF(C208=C209,IF(AND(L209&lt;&gt;"M",L209&lt;&gt;"m-up"),E208+10,E208),10)</f>
        <v>10</v>
      </c>
      <c r="F209" s="39" t="n">
        <f aca="false">R209+(Q209*60)+(P209*3600)</f>
        <v>66729</v>
      </c>
      <c r="G209" s="39" t="str">
        <f aca="false">CONCATENATE(M209,N209,O209)</f>
        <v>2017925</v>
      </c>
      <c r="H209" s="39" t="n">
        <v>0</v>
      </c>
      <c r="L209" s="79" t="s">
        <v>21</v>
      </c>
      <c r="M209" s="39" t="n">
        <v>2017</v>
      </c>
      <c r="N209" s="39" t="n">
        <v>9</v>
      </c>
      <c r="O209" s="39" t="n">
        <v>25</v>
      </c>
      <c r="P209" s="39" t="n">
        <v>18</v>
      </c>
      <c r="Q209" s="39" t="n">
        <v>32</v>
      </c>
      <c r="R209" s="39" t="n">
        <v>9</v>
      </c>
      <c r="S209" s="39" t="n">
        <v>36</v>
      </c>
      <c r="T209" s="39" t="n">
        <v>1</v>
      </c>
      <c r="U209" s="39" t="s">
        <v>1</v>
      </c>
      <c r="V209" s="39" t="s">
        <v>2</v>
      </c>
    </row>
    <row r="210" customFormat="false" ht="15" hidden="false" customHeight="false" outlineLevel="0" collapsed="false">
      <c r="C210" s="49" t="n">
        <f aca="false">IF(F210=F209,C209,IF(F210=(F209+10),C209,(C209+10)))</f>
        <v>540</v>
      </c>
      <c r="D210" s="38" t="s">
        <v>243</v>
      </c>
      <c r="E210" s="51" t="n">
        <f aca="false">IF(C209=C210,IF(AND(L210&lt;&gt;"M",L210&lt;&gt;"m-up"),E209+10,E209),10)</f>
        <v>10</v>
      </c>
      <c r="F210" s="39" t="n">
        <f aca="false">R210+(Q210*60)+(P210*3600)</f>
        <v>66729</v>
      </c>
      <c r="G210" s="39" t="str">
        <f aca="false">CONCATENATE(M210,N210,O210)</f>
        <v>2017925</v>
      </c>
      <c r="H210" s="39" t="n">
        <v>0</v>
      </c>
      <c r="L210" s="79" t="s">
        <v>21</v>
      </c>
      <c r="M210" s="39" t="n">
        <v>2017</v>
      </c>
      <c r="N210" s="39" t="n">
        <v>9</v>
      </c>
      <c r="O210" s="39" t="n">
        <v>25</v>
      </c>
      <c r="P210" s="39" t="n">
        <v>18</v>
      </c>
      <c r="Q210" s="39" t="n">
        <v>32</v>
      </c>
      <c r="R210" s="39" t="n">
        <v>9</v>
      </c>
      <c r="S210" s="39" t="n">
        <v>56</v>
      </c>
      <c r="T210" s="39" t="n">
        <v>1</v>
      </c>
      <c r="U210" s="39" t="s">
        <v>1</v>
      </c>
      <c r="V210" s="39" t="s">
        <v>2</v>
      </c>
    </row>
    <row r="211" customFormat="false" ht="15" hidden="false" customHeight="false" outlineLevel="0" collapsed="false">
      <c r="C211" s="49" t="n">
        <f aca="false">IF(F211=F210,C210,IF(F211=(F210+10),C210,(C210+10)))</f>
        <v>540</v>
      </c>
      <c r="D211" s="38" t="s">
        <v>243</v>
      </c>
      <c r="E211" s="51" t="n">
        <f aca="false">IF(C210=C211,IF(AND(L211&lt;&gt;"M",L211&lt;&gt;"m-up"),E210+10,E210),10)</f>
        <v>10</v>
      </c>
      <c r="F211" s="39" t="n">
        <f aca="false">R211+(Q211*60)+(P211*3600)</f>
        <v>66729</v>
      </c>
      <c r="G211" s="39" t="str">
        <f aca="false">CONCATENATE(M211,N211,O211)</f>
        <v>2017925</v>
      </c>
      <c r="H211" s="39" t="n">
        <v>0</v>
      </c>
      <c r="L211" s="79" t="s">
        <v>21</v>
      </c>
      <c r="M211" s="39" t="n">
        <v>2017</v>
      </c>
      <c r="N211" s="39" t="n">
        <v>9</v>
      </c>
      <c r="O211" s="39" t="n">
        <v>25</v>
      </c>
      <c r="P211" s="39" t="n">
        <v>18</v>
      </c>
      <c r="Q211" s="39" t="n">
        <v>32</v>
      </c>
      <c r="R211" s="39" t="n">
        <v>9</v>
      </c>
      <c r="S211" s="39" t="n">
        <v>69</v>
      </c>
      <c r="T211" s="39" t="n">
        <v>1</v>
      </c>
      <c r="U211" s="39" t="s">
        <v>1</v>
      </c>
      <c r="V211" s="39" t="s">
        <v>2</v>
      </c>
    </row>
    <row r="212" customFormat="false" ht="15" hidden="false" customHeight="false" outlineLevel="0" collapsed="false">
      <c r="C212" s="49" t="n">
        <f aca="false">IF(F212=F211,C211,IF(F212=(F211+10),C211,(C211+10)))</f>
        <v>540</v>
      </c>
      <c r="D212" s="38" t="s">
        <v>243</v>
      </c>
      <c r="E212" s="51" t="n">
        <f aca="false">IF(C211=C212,IF(AND(L212&lt;&gt;"M",L212&lt;&gt;"m-up"),E211+10,E211),10)</f>
        <v>10</v>
      </c>
      <c r="F212" s="39" t="n">
        <f aca="false">R212+(Q212*60)+(P212*3600)</f>
        <v>66729</v>
      </c>
      <c r="G212" s="39" t="str">
        <f aca="false">CONCATENATE(M212,N212,O212)</f>
        <v>2017925</v>
      </c>
      <c r="H212" s="39" t="n">
        <v>0</v>
      </c>
      <c r="L212" s="79" t="s">
        <v>21</v>
      </c>
      <c r="M212" s="39" t="n">
        <v>2017</v>
      </c>
      <c r="N212" s="39" t="n">
        <v>9</v>
      </c>
      <c r="O212" s="39" t="n">
        <v>25</v>
      </c>
      <c r="P212" s="39" t="n">
        <v>18</v>
      </c>
      <c r="Q212" s="39" t="n">
        <v>32</v>
      </c>
      <c r="R212" s="39" t="n">
        <v>9</v>
      </c>
      <c r="S212" s="39" t="n">
        <v>82</v>
      </c>
      <c r="T212" s="39" t="n">
        <v>1</v>
      </c>
      <c r="U212" s="39" t="s">
        <v>1</v>
      </c>
      <c r="V212" s="39" t="s">
        <v>2</v>
      </c>
    </row>
    <row r="213" customFormat="false" ht="15" hidden="false" customHeight="false" outlineLevel="0" collapsed="false">
      <c r="C213" s="49" t="n">
        <f aca="false">IF(F213=F212,C212,IF(F213=(F212+10),C212,(C212+10)))</f>
        <v>540</v>
      </c>
      <c r="D213" s="38" t="s">
        <v>243</v>
      </c>
      <c r="E213" s="51" t="n">
        <f aca="false">IF(C212=C213,IF(AND(L213&lt;&gt;"M",L213&lt;&gt;"m-up"),E212+10,E212),10)</f>
        <v>10</v>
      </c>
      <c r="F213" s="39" t="n">
        <f aca="false">R213+(Q213*60)+(P213*3600)</f>
        <v>66729</v>
      </c>
      <c r="G213" s="39" t="str">
        <f aca="false">CONCATENATE(M213,N213,O213)</f>
        <v>2017925</v>
      </c>
      <c r="H213" s="39" t="n">
        <v>0</v>
      </c>
      <c r="L213" s="79" t="s">
        <v>21</v>
      </c>
      <c r="M213" s="39" t="n">
        <v>2017</v>
      </c>
      <c r="N213" s="39" t="n">
        <v>9</v>
      </c>
      <c r="O213" s="39" t="n">
        <v>25</v>
      </c>
      <c r="P213" s="39" t="n">
        <v>18</v>
      </c>
      <c r="Q213" s="39" t="n">
        <v>32</v>
      </c>
      <c r="R213" s="39" t="n">
        <v>9</v>
      </c>
      <c r="S213" s="39" t="n">
        <v>103</v>
      </c>
      <c r="T213" s="39" t="n">
        <v>1</v>
      </c>
      <c r="U213" s="39" t="s">
        <v>1</v>
      </c>
      <c r="V213" s="39" t="s">
        <v>2</v>
      </c>
    </row>
    <row r="214" customFormat="false" ht="15" hidden="false" customHeight="false" outlineLevel="0" collapsed="false">
      <c r="C214" s="49" t="n">
        <f aca="false">IF(F214=F213,C213,IF(F214=(F213+10),C213,(C213+10)))</f>
        <v>540</v>
      </c>
      <c r="D214" s="38" t="s">
        <v>243</v>
      </c>
      <c r="E214" s="51" t="n">
        <f aca="false">IF(C213=C214,IF(AND(L214&lt;&gt;"M",L214&lt;&gt;"m-up"),E213+10,E213),10)</f>
        <v>10</v>
      </c>
      <c r="F214" s="39" t="n">
        <f aca="false">R214+(Q214*60)+(P214*3600)</f>
        <v>66729</v>
      </c>
      <c r="G214" s="39" t="str">
        <f aca="false">CONCATENATE(M214,N214,O214)</f>
        <v>2017925</v>
      </c>
      <c r="H214" s="39" t="n">
        <v>0</v>
      </c>
      <c r="L214" s="79" t="s">
        <v>21</v>
      </c>
      <c r="M214" s="39" t="n">
        <v>2017</v>
      </c>
      <c r="N214" s="39" t="n">
        <v>9</v>
      </c>
      <c r="O214" s="39" t="n">
        <v>25</v>
      </c>
      <c r="P214" s="39" t="n">
        <v>18</v>
      </c>
      <c r="Q214" s="39" t="n">
        <v>32</v>
      </c>
      <c r="R214" s="39" t="n">
        <v>9</v>
      </c>
      <c r="S214" s="39" t="n">
        <v>128</v>
      </c>
      <c r="T214" s="39" t="n">
        <v>1</v>
      </c>
      <c r="U214" s="39" t="s">
        <v>1</v>
      </c>
      <c r="V214" s="39" t="s">
        <v>2</v>
      </c>
    </row>
    <row r="215" customFormat="false" ht="15" hidden="false" customHeight="false" outlineLevel="0" collapsed="false">
      <c r="C215" s="49" t="n">
        <f aca="false">IF(F215=F214,C214,IF(F215=(F214+10),C214,(C214+10)))</f>
        <v>540</v>
      </c>
      <c r="D215" s="38" t="s">
        <v>243</v>
      </c>
      <c r="E215" s="51" t="n">
        <f aca="false">IF(C214=C215,IF(AND(L215&lt;&gt;"M",L215&lt;&gt;"m-up"),E214+10,E214),10)</f>
        <v>10</v>
      </c>
      <c r="F215" s="39" t="n">
        <f aca="false">R215+(Q215*60)+(P215*3600)</f>
        <v>66729</v>
      </c>
      <c r="G215" s="39" t="str">
        <f aca="false">CONCATENATE(M215,N215,O215)</f>
        <v>2017925</v>
      </c>
      <c r="H215" s="39" t="n">
        <v>0</v>
      </c>
      <c r="L215" s="79" t="s">
        <v>21</v>
      </c>
      <c r="M215" s="39" t="n">
        <v>2017</v>
      </c>
      <c r="N215" s="39" t="n">
        <v>9</v>
      </c>
      <c r="O215" s="39" t="n">
        <v>25</v>
      </c>
      <c r="P215" s="39" t="n">
        <v>18</v>
      </c>
      <c r="Q215" s="39" t="n">
        <v>32</v>
      </c>
      <c r="R215" s="39" t="n">
        <v>9</v>
      </c>
      <c r="S215" s="39" t="n">
        <v>163</v>
      </c>
      <c r="T215" s="39" t="n">
        <v>1</v>
      </c>
      <c r="U215" s="39" t="s">
        <v>1</v>
      </c>
      <c r="V215" s="39" t="s">
        <v>2</v>
      </c>
    </row>
    <row r="216" customFormat="false" ht="15" hidden="false" customHeight="false" outlineLevel="0" collapsed="false">
      <c r="C216" s="49" t="n">
        <f aca="false">IF(F216=F215,C215,IF(F216=(F215+10),C215,(C215+10)))</f>
        <v>540</v>
      </c>
      <c r="D216" s="38" t="s">
        <v>243</v>
      </c>
      <c r="E216" s="51" t="n">
        <f aca="false">IF(C215=C216,IF(AND(L216&lt;&gt;"M",L216&lt;&gt;"m-up"),E215+10,E215),10)</f>
        <v>10</v>
      </c>
      <c r="F216" s="39" t="n">
        <f aca="false">R216+(Q216*60)+(P216*3600)</f>
        <v>66729</v>
      </c>
      <c r="G216" s="39" t="str">
        <f aca="false">CONCATENATE(M216,N216,O216)</f>
        <v>2017925</v>
      </c>
      <c r="H216" s="39" t="n">
        <v>0</v>
      </c>
      <c r="L216" s="79" t="s">
        <v>21</v>
      </c>
      <c r="M216" s="39" t="n">
        <v>2017</v>
      </c>
      <c r="N216" s="39" t="n">
        <v>9</v>
      </c>
      <c r="O216" s="39" t="n">
        <v>25</v>
      </c>
      <c r="P216" s="39" t="n">
        <v>18</v>
      </c>
      <c r="Q216" s="39" t="n">
        <v>32</v>
      </c>
      <c r="R216" s="39" t="n">
        <v>9</v>
      </c>
      <c r="S216" s="39" t="n">
        <v>202</v>
      </c>
      <c r="T216" s="39" t="n">
        <v>1</v>
      </c>
      <c r="U216" s="39" t="s">
        <v>1</v>
      </c>
      <c r="V216" s="39" t="s">
        <v>2</v>
      </c>
      <c r="X216" s="40" t="s">
        <v>22</v>
      </c>
    </row>
    <row r="217" customFormat="false" ht="15" hidden="false" customHeight="false" outlineLevel="0" collapsed="false">
      <c r="C217" s="49" t="n">
        <f aca="false">IF(F217=F216,C216,IF(F217=(F216+10),C216,(C216+10)))</f>
        <v>540</v>
      </c>
      <c r="D217" s="38" t="s">
        <v>243</v>
      </c>
      <c r="E217" s="51" t="n">
        <f aca="false">IF(C216=C217,IF(AND(L217&lt;&gt;"M",L217&lt;&gt;"m-up"),E216+10,E216),10)</f>
        <v>10</v>
      </c>
      <c r="F217" s="39" t="n">
        <f aca="false">R217+(Q217*60)+(P217*3600)</f>
        <v>66729</v>
      </c>
      <c r="G217" s="39" t="str">
        <f aca="false">CONCATENATE(M217,N217,O217)</f>
        <v>2017925</v>
      </c>
      <c r="H217" s="39" t="n">
        <v>0</v>
      </c>
      <c r="L217" s="79" t="s">
        <v>21</v>
      </c>
      <c r="M217" s="39" t="n">
        <v>2017</v>
      </c>
      <c r="N217" s="39" t="n">
        <v>9</v>
      </c>
      <c r="O217" s="39" t="n">
        <v>25</v>
      </c>
      <c r="P217" s="39" t="n">
        <v>18</v>
      </c>
      <c r="Q217" s="39" t="n">
        <v>32</v>
      </c>
      <c r="R217" s="39" t="n">
        <v>9</v>
      </c>
      <c r="S217" s="39" t="n">
        <v>372</v>
      </c>
      <c r="T217" s="39" t="n">
        <v>1</v>
      </c>
      <c r="U217" s="39" t="s">
        <v>1</v>
      </c>
      <c r="V217" s="39" t="s">
        <v>2</v>
      </c>
    </row>
    <row r="218" customFormat="false" ht="15" hidden="false" customHeight="false" outlineLevel="0" collapsed="false">
      <c r="C218" s="49" t="n">
        <f aca="false">IF(F218=F217,C217,IF(F218=(F217+10),C217,(C217+10)))</f>
        <v>540</v>
      </c>
      <c r="D218" s="38" t="s">
        <v>243</v>
      </c>
      <c r="E218" s="51" t="n">
        <f aca="false">IF(C217=C218,IF(AND(L218&lt;&gt;"M",L218&lt;&gt;"m-up"),E217+10,E217),10)</f>
        <v>10</v>
      </c>
      <c r="F218" s="39" t="n">
        <f aca="false">R218+(Q218*60)+(P218*3600)</f>
        <v>66729</v>
      </c>
      <c r="G218" s="39" t="str">
        <f aca="false">CONCATENATE(M218,N218,O218)</f>
        <v>2017925</v>
      </c>
      <c r="H218" s="39" t="n">
        <v>0</v>
      </c>
      <c r="L218" s="79" t="s">
        <v>21</v>
      </c>
      <c r="M218" s="39" t="n">
        <v>2017</v>
      </c>
      <c r="N218" s="39" t="n">
        <v>9</v>
      </c>
      <c r="O218" s="39" t="n">
        <v>25</v>
      </c>
      <c r="P218" s="39" t="n">
        <v>18</v>
      </c>
      <c r="Q218" s="39" t="n">
        <v>32</v>
      </c>
      <c r="R218" s="39" t="n">
        <v>9</v>
      </c>
      <c r="S218" s="39" t="n">
        <v>401</v>
      </c>
      <c r="T218" s="39" t="n">
        <v>1</v>
      </c>
      <c r="U218" s="39" t="s">
        <v>1</v>
      </c>
      <c r="V218" s="39" t="s">
        <v>2</v>
      </c>
    </row>
    <row r="219" customFormat="false" ht="15" hidden="false" customHeight="false" outlineLevel="0" collapsed="false">
      <c r="C219" s="49" t="n">
        <f aca="false">IF(F219=F218,C218,IF(F219=(F218+10),C218,(C218+10)))</f>
        <v>540</v>
      </c>
      <c r="D219" s="38" t="s">
        <v>243</v>
      </c>
      <c r="E219" s="51" t="n">
        <f aca="false">IF(C218=C219,IF(AND(L219&lt;&gt;"M",L219&lt;&gt;"m-up"),E218+10,E218),10)</f>
        <v>10</v>
      </c>
      <c r="F219" s="39" t="n">
        <f aca="false">R219+(Q219*60)+(P219*3600)</f>
        <v>66729</v>
      </c>
      <c r="G219" s="39" t="str">
        <f aca="false">CONCATENATE(M219,N219,O219)</f>
        <v>2017925</v>
      </c>
      <c r="H219" s="39" t="n">
        <v>0</v>
      </c>
      <c r="L219" s="79" t="s">
        <v>21</v>
      </c>
      <c r="M219" s="39" t="n">
        <v>2017</v>
      </c>
      <c r="N219" s="39" t="n">
        <v>9</v>
      </c>
      <c r="O219" s="39" t="n">
        <v>25</v>
      </c>
      <c r="P219" s="39" t="n">
        <v>18</v>
      </c>
      <c r="Q219" s="39" t="n">
        <v>32</v>
      </c>
      <c r="R219" s="39" t="n">
        <v>9</v>
      </c>
      <c r="S219" s="39" t="n">
        <v>416</v>
      </c>
      <c r="T219" s="39" t="n">
        <v>1</v>
      </c>
      <c r="U219" s="39" t="s">
        <v>1</v>
      </c>
      <c r="V219" s="39" t="s">
        <v>2</v>
      </c>
    </row>
    <row r="220" customFormat="false" ht="15" hidden="false" customHeight="false" outlineLevel="0" collapsed="false">
      <c r="C220" s="49" t="n">
        <f aca="false">IF(F220=F219,C219,IF(F220=(F219+10),C219,(C219+10)))</f>
        <v>540</v>
      </c>
      <c r="D220" s="38" t="s">
        <v>243</v>
      </c>
      <c r="E220" s="51" t="n">
        <f aca="false">IF(C219=C220,IF(AND(L220&lt;&gt;"M",L220&lt;&gt;"m-up"),E219+10,E219),10)</f>
        <v>10</v>
      </c>
      <c r="F220" s="39" t="n">
        <f aca="false">R220+(Q220*60)+(P220*3600)</f>
        <v>66729</v>
      </c>
      <c r="G220" s="39" t="str">
        <f aca="false">CONCATENATE(M220,N220,O220)</f>
        <v>2017925</v>
      </c>
      <c r="H220" s="39" t="n">
        <v>0</v>
      </c>
      <c r="L220" s="79" t="s">
        <v>21</v>
      </c>
      <c r="M220" s="39" t="n">
        <v>2017</v>
      </c>
      <c r="N220" s="39" t="n">
        <v>9</v>
      </c>
      <c r="O220" s="39" t="n">
        <v>25</v>
      </c>
      <c r="P220" s="39" t="n">
        <v>18</v>
      </c>
      <c r="Q220" s="39" t="n">
        <v>32</v>
      </c>
      <c r="R220" s="39" t="n">
        <v>9</v>
      </c>
      <c r="S220" s="39" t="n">
        <v>433</v>
      </c>
      <c r="T220" s="39" t="n">
        <v>1</v>
      </c>
      <c r="U220" s="39" t="s">
        <v>1</v>
      </c>
      <c r="V220" s="39" t="s">
        <v>2</v>
      </c>
    </row>
    <row r="221" customFormat="false" ht="15" hidden="false" customHeight="false" outlineLevel="0" collapsed="false">
      <c r="C221" s="49" t="n">
        <f aca="false">IF(F221=F220,C220,IF(F221=(F220+10),C220,(C220+10)))</f>
        <v>540</v>
      </c>
      <c r="D221" s="38" t="s">
        <v>243</v>
      </c>
      <c r="E221" s="51" t="n">
        <f aca="false">IF(C220=C221,IF(AND(L221&lt;&gt;"M",L221&lt;&gt;"m-up"),E220+10,E220),10)</f>
        <v>20</v>
      </c>
      <c r="F221" s="39" t="n">
        <f aca="false">R221+(Q221*60)+(P221*3600)</f>
        <v>66729</v>
      </c>
      <c r="G221" s="39" t="str">
        <f aca="false">CONCATENATE(M221,N221,O221)</f>
        <v>2017925</v>
      </c>
      <c r="H221" s="39" t="n">
        <v>15</v>
      </c>
      <c r="L221" s="39" t="s">
        <v>23</v>
      </c>
      <c r="M221" s="39" t="n">
        <v>2017</v>
      </c>
      <c r="N221" s="39" t="n">
        <v>9</v>
      </c>
      <c r="O221" s="39" t="n">
        <v>25</v>
      </c>
      <c r="P221" s="39" t="n">
        <v>18</v>
      </c>
      <c r="Q221" s="39" t="n">
        <v>32</v>
      </c>
      <c r="R221" s="39" t="n">
        <v>9</v>
      </c>
      <c r="S221" s="39" t="n">
        <v>459</v>
      </c>
      <c r="T221" s="39" t="n">
        <v>1</v>
      </c>
      <c r="U221" s="39" t="s">
        <v>1</v>
      </c>
      <c r="V221" s="39" t="s">
        <v>2</v>
      </c>
    </row>
    <row r="222" customFormat="false" ht="15" hidden="false" customHeight="false" outlineLevel="0" collapsed="false">
      <c r="C222" s="49" t="n">
        <f aca="false">IF(F222=F221,C221,IF(F222=(F221+10),C221,(C221+10)))</f>
        <v>550</v>
      </c>
      <c r="D222" s="80" t="s">
        <v>244</v>
      </c>
      <c r="E222" s="51" t="n">
        <f aca="false">IF(C221=C222,IF(AND(L222&lt;&gt;"M",L222&lt;&gt;"m-up"),E221+10,E221),10)</f>
        <v>10</v>
      </c>
      <c r="F222" s="53" t="n">
        <f aca="false">R222+(Q222*60)+(P222*3600)</f>
        <v>62299</v>
      </c>
      <c r="G222" s="53" t="str">
        <f aca="false">CONCATENATE(M222,N222,O222)</f>
        <v>20171021</v>
      </c>
      <c r="H222" s="53" t="n">
        <v>3</v>
      </c>
      <c r="I222" s="53"/>
      <c r="J222" s="53"/>
      <c r="K222" s="53"/>
      <c r="L222" s="81" t="s">
        <v>0</v>
      </c>
      <c r="M222" s="53" t="n">
        <v>2017</v>
      </c>
      <c r="N222" s="53" t="n">
        <v>10</v>
      </c>
      <c r="O222" s="53" t="n">
        <v>21</v>
      </c>
      <c r="P222" s="53" t="n">
        <v>17</v>
      </c>
      <c r="Q222" s="53" t="n">
        <v>18</v>
      </c>
      <c r="R222" s="53" t="n">
        <v>19</v>
      </c>
      <c r="S222" s="53" t="n">
        <v>896</v>
      </c>
      <c r="T222" s="53" t="n">
        <v>1</v>
      </c>
      <c r="U222" s="53" t="s">
        <v>1</v>
      </c>
      <c r="V222" s="53" t="s">
        <v>2</v>
      </c>
      <c r="W222" s="53"/>
      <c r="X222" s="54"/>
    </row>
    <row r="223" customFormat="false" ht="15" hidden="false" customHeight="false" outlineLevel="0" collapsed="false">
      <c r="C223" s="49" t="n">
        <f aca="false">IF(F223=F222,C222,IF(F223=(F222+10),C222,(C222+10)))</f>
        <v>550</v>
      </c>
      <c r="D223" s="38" t="s">
        <v>244</v>
      </c>
      <c r="E223" s="51" t="n">
        <f aca="false">IF(C222=C223,IF(AND(L223&lt;&gt;"M",L223&lt;&gt;"m-up"),E222+10,E222),10)</f>
        <v>20</v>
      </c>
      <c r="F223" s="39" t="n">
        <f aca="false">R223+(Q223*60)+(P223*3600)</f>
        <v>62299</v>
      </c>
      <c r="G223" s="39" t="str">
        <f aca="false">CONCATENATE(M223,N223,O223)</f>
        <v>20171021</v>
      </c>
      <c r="H223" s="39" t="n">
        <v>1</v>
      </c>
      <c r="L223" s="39" t="s">
        <v>0</v>
      </c>
      <c r="M223" s="39" t="n">
        <v>2017</v>
      </c>
      <c r="N223" s="39" t="n">
        <v>10</v>
      </c>
      <c r="O223" s="39" t="n">
        <v>21</v>
      </c>
      <c r="P223" s="39" t="n">
        <v>17</v>
      </c>
      <c r="Q223" s="39" t="n">
        <v>18</v>
      </c>
      <c r="R223" s="39" t="n">
        <v>19</v>
      </c>
      <c r="S223" s="39" t="n">
        <v>983</v>
      </c>
      <c r="T223" s="39" t="n">
        <v>1</v>
      </c>
      <c r="U223" s="39" t="s">
        <v>1</v>
      </c>
      <c r="V223" s="39" t="s">
        <v>2</v>
      </c>
      <c r="X223" s="89" t="s">
        <v>245</v>
      </c>
    </row>
    <row r="224" customFormat="false" ht="15" hidden="false" customHeight="false" outlineLevel="0" collapsed="false">
      <c r="C224" s="49" t="n">
        <f aca="false">IF(F224=F223,C223,IF(F224=(F223+10),C223,(C223+10)))</f>
        <v>560</v>
      </c>
      <c r="D224" s="38" t="s">
        <v>244</v>
      </c>
      <c r="E224" s="51" t="n">
        <f aca="false">IF(C223=C224,IF(AND(L224&lt;&gt;"M",L224&lt;&gt;"m-up"),E223+10,E223),10)</f>
        <v>10</v>
      </c>
      <c r="F224" s="39" t="n">
        <f aca="false">R224+(Q224*60)+(P224*3600)</f>
        <v>62300</v>
      </c>
      <c r="G224" s="83" t="str">
        <f aca="false">CONCATENATE(M224,N224,O224)</f>
        <v>20171021</v>
      </c>
      <c r="H224" s="83" t="n">
        <v>1</v>
      </c>
      <c r="I224" s="83"/>
      <c r="J224" s="83"/>
      <c r="K224" s="83"/>
      <c r="L224" s="83" t="s">
        <v>0</v>
      </c>
      <c r="M224" s="83" t="n">
        <v>2017</v>
      </c>
      <c r="N224" s="83" t="n">
        <v>10</v>
      </c>
      <c r="O224" s="83" t="n">
        <v>21</v>
      </c>
      <c r="P224" s="83" t="n">
        <v>17</v>
      </c>
      <c r="Q224" s="83" t="n">
        <v>18</v>
      </c>
      <c r="R224" s="83" t="n">
        <v>20</v>
      </c>
      <c r="S224" s="83" t="n">
        <v>55</v>
      </c>
      <c r="T224" s="83" t="n">
        <v>1</v>
      </c>
      <c r="U224" s="83" t="s">
        <v>1</v>
      </c>
      <c r="V224" s="83" t="s">
        <v>2</v>
      </c>
      <c r="W224" s="83"/>
    </row>
    <row r="225" customFormat="false" ht="15" hidden="false" customHeight="false" outlineLevel="0" collapsed="false">
      <c r="C225" s="49" t="n">
        <f aca="false">IF(F225=F224,C224,IF(F225=(F224+10),C224,(C224+10)))</f>
        <v>560</v>
      </c>
      <c r="D225" s="38" t="s">
        <v>244</v>
      </c>
      <c r="E225" s="51" t="n">
        <f aca="false">IF(C224=C225,IF(AND(L225&lt;&gt;"M",L225&lt;&gt;"m-up"),E224+10,E224),10)</f>
        <v>20</v>
      </c>
      <c r="F225" s="39" t="n">
        <f aca="false">R225+(Q225*60)+(P225*3600)</f>
        <v>62300</v>
      </c>
      <c r="G225" s="39" t="str">
        <f aca="false">CONCATENATE(M225,N225,O225)</f>
        <v>20171021</v>
      </c>
      <c r="H225" s="39" t="n">
        <v>1</v>
      </c>
      <c r="L225" s="39" t="s">
        <v>0</v>
      </c>
      <c r="M225" s="39" t="n">
        <v>2017</v>
      </c>
      <c r="N225" s="39" t="n">
        <v>10</v>
      </c>
      <c r="O225" s="39" t="n">
        <v>21</v>
      </c>
      <c r="P225" s="39" t="n">
        <v>17</v>
      </c>
      <c r="Q225" s="39" t="n">
        <v>18</v>
      </c>
      <c r="R225" s="39" t="n">
        <v>20</v>
      </c>
      <c r="S225" s="39" t="n">
        <v>120</v>
      </c>
      <c r="T225" s="39" t="n">
        <v>1</v>
      </c>
      <c r="U225" s="39" t="s">
        <v>1</v>
      </c>
      <c r="V225" s="39" t="s">
        <v>2</v>
      </c>
    </row>
    <row r="226" customFormat="false" ht="15" hidden="false" customHeight="false" outlineLevel="0" collapsed="false">
      <c r="C226" s="49" t="n">
        <f aca="false">IF(F226=F225,C225,IF(F226=(F225+10),C225,(C225+10)))</f>
        <v>560</v>
      </c>
      <c r="D226" s="38" t="s">
        <v>244</v>
      </c>
      <c r="E226" s="51" t="n">
        <f aca="false">IF(C225=C226,IF(AND(L226&lt;&gt;"M",L226&lt;&gt;"m-up"),E225+10,E225),10)</f>
        <v>30</v>
      </c>
      <c r="F226" s="39" t="n">
        <f aca="false">R226+(Q226*60)+(P226*3600)</f>
        <v>62300</v>
      </c>
      <c r="G226" s="39" t="str">
        <f aca="false">CONCATENATE(M226,N226,O226)</f>
        <v>20171021</v>
      </c>
      <c r="H226" s="39" t="n">
        <v>1</v>
      </c>
      <c r="L226" s="39" t="s">
        <v>0</v>
      </c>
      <c r="M226" s="39" t="n">
        <v>2017</v>
      </c>
      <c r="N226" s="39" t="n">
        <v>10</v>
      </c>
      <c r="O226" s="39" t="n">
        <v>21</v>
      </c>
      <c r="P226" s="39" t="n">
        <v>17</v>
      </c>
      <c r="Q226" s="39" t="n">
        <v>18</v>
      </c>
      <c r="R226" s="39" t="n">
        <v>20</v>
      </c>
      <c r="S226" s="39" t="n">
        <v>169</v>
      </c>
      <c r="T226" s="39" t="n">
        <v>1</v>
      </c>
      <c r="U226" s="39" t="s">
        <v>1</v>
      </c>
      <c r="V226" s="39" t="s">
        <v>2</v>
      </c>
    </row>
    <row r="227" customFormat="false" ht="15" hidden="false" customHeight="false" outlineLevel="0" collapsed="false">
      <c r="C227" s="49" t="n">
        <f aca="false">IF(F227=F226,C226,IF(F227=(F226+10),C226,(C226+10)))</f>
        <v>560</v>
      </c>
      <c r="D227" s="38" t="s">
        <v>244</v>
      </c>
      <c r="E227" s="51" t="n">
        <f aca="false">IF(C226=C227,IF(AND(L227&lt;&gt;"M",L227&lt;&gt;"m-up"),E226+10,E226),10)</f>
        <v>40</v>
      </c>
      <c r="F227" s="39" t="n">
        <f aca="false">R227+(Q227*60)+(P227*3600)</f>
        <v>62300</v>
      </c>
      <c r="G227" s="39" t="str">
        <f aca="false">CONCATENATE(M227,N227,O227)</f>
        <v>20171021</v>
      </c>
      <c r="H227" s="39" t="n">
        <v>1</v>
      </c>
      <c r="L227" s="39" t="s">
        <v>0</v>
      </c>
      <c r="M227" s="39" t="n">
        <v>2017</v>
      </c>
      <c r="N227" s="39" t="n">
        <v>10</v>
      </c>
      <c r="O227" s="39" t="n">
        <v>21</v>
      </c>
      <c r="P227" s="39" t="n">
        <v>17</v>
      </c>
      <c r="Q227" s="39" t="n">
        <v>18</v>
      </c>
      <c r="R227" s="39" t="n">
        <v>20</v>
      </c>
      <c r="S227" s="39" t="n">
        <v>195</v>
      </c>
      <c r="T227" s="39" t="n">
        <v>1</v>
      </c>
      <c r="U227" s="39" t="s">
        <v>1</v>
      </c>
      <c r="V227" s="39" t="s">
        <v>2</v>
      </c>
    </row>
    <row r="228" customFormat="false" ht="15" hidden="false" customHeight="false" outlineLevel="0" collapsed="false">
      <c r="C228" s="49" t="n">
        <f aca="false">IF(F228=F227,C227,IF(F228=(F227+10),C227,(C227+10)))</f>
        <v>560</v>
      </c>
      <c r="D228" s="38" t="s">
        <v>244</v>
      </c>
      <c r="E228" s="51" t="n">
        <f aca="false">IF(C227=C228,IF(AND(L228&lt;&gt;"M",L228&lt;&gt;"m-up"),E227+10,E227),10)</f>
        <v>50</v>
      </c>
      <c r="F228" s="39" t="n">
        <f aca="false">R228+(Q228*60)+(P228*3600)</f>
        <v>62300</v>
      </c>
      <c r="G228" s="39" t="str">
        <f aca="false">CONCATENATE(M228,N228,O228)</f>
        <v>20171021</v>
      </c>
      <c r="H228" s="39" t="n">
        <v>1</v>
      </c>
      <c r="L228" s="39" t="s">
        <v>0</v>
      </c>
      <c r="M228" s="39" t="n">
        <v>2017</v>
      </c>
      <c r="N228" s="39" t="n">
        <v>10</v>
      </c>
      <c r="O228" s="39" t="n">
        <v>21</v>
      </c>
      <c r="P228" s="39" t="n">
        <v>17</v>
      </c>
      <c r="Q228" s="39" t="n">
        <v>18</v>
      </c>
      <c r="R228" s="39" t="n">
        <v>20</v>
      </c>
      <c r="S228" s="39" t="n">
        <v>221</v>
      </c>
      <c r="T228" s="39" t="n">
        <v>1</v>
      </c>
      <c r="U228" s="39" t="s">
        <v>1</v>
      </c>
      <c r="V228" s="39" t="s">
        <v>2</v>
      </c>
    </row>
    <row r="229" customFormat="false" ht="15" hidden="false" customHeight="false" outlineLevel="0" collapsed="false">
      <c r="C229" s="49" t="n">
        <f aca="false">IF(F229=F228,C228,IF(F229=(F228+10),C228,(C228+10)))</f>
        <v>560</v>
      </c>
      <c r="D229" s="38" t="s">
        <v>244</v>
      </c>
      <c r="E229" s="51" t="n">
        <f aca="false">IF(C228=C229,IF(AND(L229&lt;&gt;"M",L229&lt;&gt;"m-up"),E228+10,E228),10)</f>
        <v>60</v>
      </c>
      <c r="F229" s="39" t="n">
        <f aca="false">R229+(Q229*60)+(P229*3600)</f>
        <v>62300</v>
      </c>
      <c r="G229" s="39" t="str">
        <f aca="false">CONCATENATE(M229,N229,O229)</f>
        <v>20171021</v>
      </c>
      <c r="H229" s="39" t="n">
        <v>1</v>
      </c>
      <c r="L229" s="39" t="s">
        <v>0</v>
      </c>
      <c r="M229" s="39" t="n">
        <v>2017</v>
      </c>
      <c r="N229" s="39" t="n">
        <v>10</v>
      </c>
      <c r="O229" s="39" t="n">
        <v>21</v>
      </c>
      <c r="P229" s="39" t="n">
        <v>17</v>
      </c>
      <c r="Q229" s="39" t="n">
        <v>18</v>
      </c>
      <c r="R229" s="39" t="n">
        <v>20</v>
      </c>
      <c r="S229" s="39" t="n">
        <v>244</v>
      </c>
      <c r="T229" s="39" t="n">
        <v>1</v>
      </c>
      <c r="U229" s="39" t="s">
        <v>1</v>
      </c>
      <c r="V229" s="39" t="s">
        <v>2</v>
      </c>
    </row>
    <row r="230" customFormat="false" ht="15" hidden="false" customHeight="false" outlineLevel="0" collapsed="false">
      <c r="C230" s="49" t="n">
        <f aca="false">IF(F230=F229,C229,IF(F230=(F229+10),C229,(C229+10)))</f>
        <v>560</v>
      </c>
      <c r="D230" s="38" t="s">
        <v>244</v>
      </c>
      <c r="E230" s="51" t="n">
        <f aca="false">IF(C229=C230,IF(AND(L230&lt;&gt;"M",L230&lt;&gt;"m-up"),E229+10,E229),10)</f>
        <v>70</v>
      </c>
      <c r="F230" s="39" t="n">
        <f aca="false">R230+(Q230*60)+(P230*3600)</f>
        <v>62300</v>
      </c>
      <c r="G230" s="39" t="str">
        <f aca="false">CONCATENATE(M230,N230,O230)</f>
        <v>20171021</v>
      </c>
      <c r="H230" s="39" t="n">
        <v>7</v>
      </c>
      <c r="L230" s="39" t="s">
        <v>0</v>
      </c>
      <c r="M230" s="39" t="n">
        <v>2017</v>
      </c>
      <c r="N230" s="39" t="n">
        <v>10</v>
      </c>
      <c r="O230" s="39" t="n">
        <v>21</v>
      </c>
      <c r="P230" s="39" t="n">
        <v>17</v>
      </c>
      <c r="Q230" s="39" t="n">
        <v>18</v>
      </c>
      <c r="R230" s="39" t="n">
        <v>20</v>
      </c>
      <c r="S230" s="39" t="n">
        <v>318</v>
      </c>
      <c r="T230" s="39" t="n">
        <v>1</v>
      </c>
      <c r="U230" s="39" t="s">
        <v>1</v>
      </c>
      <c r="V230" s="39" t="s">
        <v>2</v>
      </c>
    </row>
    <row r="231" customFormat="false" ht="15" hidden="false" customHeight="false" outlineLevel="0" collapsed="false">
      <c r="C231" s="49" t="n">
        <f aca="false">IF(F231=F230,C230,IF(F231=(F230+10),C230,(C230+10)))</f>
        <v>570</v>
      </c>
      <c r="D231" s="80" t="s">
        <v>246</v>
      </c>
      <c r="E231" s="51" t="n">
        <f aca="false">IF(C230=C231,IF(AND(L231&lt;&gt;"M",L231&lt;&gt;"m-up"),E230+10,E230),10)</f>
        <v>10</v>
      </c>
      <c r="F231" s="53" t="n">
        <f aca="false">R231+(Q231*60)+(P231*3600)</f>
        <v>62466</v>
      </c>
      <c r="G231" s="53" t="str">
        <f aca="false">CONCATENATE(M231,N231,O231)</f>
        <v>20171021</v>
      </c>
      <c r="H231" s="53" t="n">
        <v>2</v>
      </c>
      <c r="I231" s="53"/>
      <c r="J231" s="53"/>
      <c r="K231" s="53"/>
      <c r="L231" s="53" t="s">
        <v>0</v>
      </c>
      <c r="M231" s="53" t="n">
        <v>2017</v>
      </c>
      <c r="N231" s="53" t="n">
        <v>10</v>
      </c>
      <c r="O231" s="53" t="n">
        <v>21</v>
      </c>
      <c r="P231" s="53" t="n">
        <v>17</v>
      </c>
      <c r="Q231" s="53" t="n">
        <v>21</v>
      </c>
      <c r="R231" s="53" t="n">
        <v>6</v>
      </c>
      <c r="S231" s="53" t="n">
        <v>143</v>
      </c>
      <c r="T231" s="53" t="n">
        <v>1</v>
      </c>
      <c r="U231" s="53" t="s">
        <v>1</v>
      </c>
      <c r="V231" s="53" t="s">
        <v>2</v>
      </c>
      <c r="W231" s="53"/>
      <c r="X231" s="54"/>
    </row>
    <row r="232" customFormat="false" ht="15" hidden="false" customHeight="false" outlineLevel="0" collapsed="false">
      <c r="C232" s="49" t="n">
        <f aca="false">IF(F232=F231,C231,IF(F232=(F231+10),C231,(C231+10)))</f>
        <v>570</v>
      </c>
      <c r="D232" s="38" t="s">
        <v>246</v>
      </c>
      <c r="E232" s="51" t="n">
        <f aca="false">IF(C231=C232,IF(AND(L232&lt;&gt;"M",L232&lt;&gt;"m-up"),E231+10,E231),10)</f>
        <v>20</v>
      </c>
      <c r="F232" s="39" t="n">
        <f aca="false">R232+(Q232*60)+(P232*3600)</f>
        <v>62466</v>
      </c>
      <c r="G232" s="83" t="str">
        <f aca="false">CONCATENATE(M232,N232,O232)</f>
        <v>20171021</v>
      </c>
      <c r="H232" s="83" t="n">
        <v>1</v>
      </c>
      <c r="I232" s="83"/>
      <c r="J232" s="83"/>
      <c r="K232" s="83"/>
      <c r="L232" s="83" t="s">
        <v>0</v>
      </c>
      <c r="M232" s="83" t="n">
        <v>2017</v>
      </c>
      <c r="N232" s="83" t="n">
        <v>10</v>
      </c>
      <c r="O232" s="83" t="n">
        <v>21</v>
      </c>
      <c r="P232" s="83" t="n">
        <v>17</v>
      </c>
      <c r="Q232" s="83" t="n">
        <v>21</v>
      </c>
      <c r="R232" s="83" t="n">
        <v>6</v>
      </c>
      <c r="S232" s="83" t="n">
        <v>157</v>
      </c>
      <c r="T232" s="83" t="n">
        <v>1</v>
      </c>
      <c r="U232" s="83" t="s">
        <v>1</v>
      </c>
      <c r="V232" s="83" t="s">
        <v>2</v>
      </c>
      <c r="W232" s="83"/>
    </row>
    <row r="233" customFormat="false" ht="15" hidden="false" customHeight="false" outlineLevel="0" collapsed="false">
      <c r="C233" s="49" t="n">
        <f aca="false">IF(F233=F232,C232,IF(F233=(F232+10),C232,(C232+10)))</f>
        <v>570</v>
      </c>
      <c r="D233" s="38" t="s">
        <v>246</v>
      </c>
      <c r="E233" s="51" t="n">
        <f aca="false">IF(C232=C233,IF(AND(L233&lt;&gt;"M",L233&lt;&gt;"m-up"),E232+10,E232),10)</f>
        <v>30</v>
      </c>
      <c r="F233" s="39" t="n">
        <f aca="false">R233+(Q233*60)+(P233*3600)</f>
        <v>62466</v>
      </c>
      <c r="G233" s="39" t="str">
        <f aca="false">CONCATENATE(M233,N233,O233)</f>
        <v>20171021</v>
      </c>
      <c r="H233" s="39" t="n">
        <v>2</v>
      </c>
      <c r="L233" s="39" t="s">
        <v>0</v>
      </c>
      <c r="M233" s="39" t="n">
        <v>2017</v>
      </c>
      <c r="N233" s="39" t="n">
        <v>10</v>
      </c>
      <c r="O233" s="39" t="n">
        <v>21</v>
      </c>
      <c r="P233" s="39" t="n">
        <v>17</v>
      </c>
      <c r="Q233" s="39" t="n">
        <v>21</v>
      </c>
      <c r="R233" s="39" t="n">
        <v>6</v>
      </c>
      <c r="S233" s="39" t="n">
        <v>188</v>
      </c>
      <c r="T233" s="39" t="n">
        <v>1</v>
      </c>
      <c r="U233" s="39" t="s">
        <v>1</v>
      </c>
      <c r="V233" s="39" t="s">
        <v>2</v>
      </c>
    </row>
    <row r="234" customFormat="false" ht="15" hidden="false" customHeight="false" outlineLevel="0" collapsed="false">
      <c r="C234" s="49" t="n">
        <f aca="false">IF(F234=F233,C233,IF(F234=(F233+10),C233,(C233+10)))</f>
        <v>570</v>
      </c>
      <c r="D234" s="38" t="s">
        <v>246</v>
      </c>
      <c r="E234" s="51" t="n">
        <f aca="false">IF(C233=C234,IF(AND(L234&lt;&gt;"M",L234&lt;&gt;"m-up"),E233+10,E233),10)</f>
        <v>40</v>
      </c>
      <c r="F234" s="39" t="n">
        <f aca="false">R234+(Q234*60)+(P234*3600)</f>
        <v>62466</v>
      </c>
      <c r="G234" s="83" t="str">
        <f aca="false">CONCATENATE(M234,N234,O234)</f>
        <v>20171021</v>
      </c>
      <c r="H234" s="83" t="n">
        <v>4</v>
      </c>
      <c r="I234" s="83"/>
      <c r="J234" s="83"/>
      <c r="K234" s="83"/>
      <c r="L234" s="83" t="s">
        <v>0</v>
      </c>
      <c r="M234" s="83" t="n">
        <v>2017</v>
      </c>
      <c r="N234" s="83" t="n">
        <v>10</v>
      </c>
      <c r="O234" s="83" t="n">
        <v>21</v>
      </c>
      <c r="P234" s="83" t="n">
        <v>17</v>
      </c>
      <c r="Q234" s="83" t="n">
        <v>21</v>
      </c>
      <c r="R234" s="83" t="n">
        <v>6</v>
      </c>
      <c r="S234" s="83" t="n">
        <v>205</v>
      </c>
      <c r="T234" s="83" t="n">
        <v>1</v>
      </c>
      <c r="U234" s="83" t="s">
        <v>1</v>
      </c>
      <c r="V234" s="83" t="s">
        <v>2</v>
      </c>
      <c r="W234" s="83"/>
    </row>
    <row r="235" customFormat="false" ht="15" hidden="false" customHeight="false" outlineLevel="0" collapsed="false">
      <c r="C235" s="49" t="n">
        <f aca="false">IF(F235=F234,C234,IF(F235=(F234+10),C234,(C234+10)))</f>
        <v>570</v>
      </c>
      <c r="D235" s="38" t="s">
        <v>246</v>
      </c>
      <c r="E235" s="51" t="n">
        <f aca="false">IF(C234=C235,IF(AND(L235&lt;&gt;"M",L235&lt;&gt;"m-up"),E234+10,E234),10)</f>
        <v>50</v>
      </c>
      <c r="F235" s="39" t="n">
        <f aca="false">R235+(Q235*60)+(P235*3600)</f>
        <v>62466</v>
      </c>
      <c r="G235" s="87" t="str">
        <f aca="false">CONCATENATE(M235,N235,O235)</f>
        <v>20171021</v>
      </c>
      <c r="H235" s="86" t="n">
        <v>13</v>
      </c>
      <c r="I235" s="87"/>
      <c r="J235" s="87"/>
      <c r="K235" s="87"/>
      <c r="L235" s="86" t="s">
        <v>0</v>
      </c>
      <c r="M235" s="86" t="n">
        <v>2017</v>
      </c>
      <c r="N235" s="86" t="n">
        <v>10</v>
      </c>
      <c r="O235" s="86" t="n">
        <v>21</v>
      </c>
      <c r="P235" s="86" t="n">
        <v>17</v>
      </c>
      <c r="Q235" s="86" t="n">
        <v>21</v>
      </c>
      <c r="R235" s="86" t="n">
        <v>6</v>
      </c>
      <c r="S235" s="86" t="n">
        <v>241</v>
      </c>
      <c r="T235" s="87" t="n">
        <v>1</v>
      </c>
      <c r="U235" s="86" t="s">
        <v>1</v>
      </c>
      <c r="V235" s="86" t="s">
        <v>2</v>
      </c>
      <c r="W235" s="86"/>
      <c r="X235" s="40" t="s">
        <v>15</v>
      </c>
    </row>
    <row r="236" customFormat="false" ht="15" hidden="false" customHeight="false" outlineLevel="0" collapsed="false">
      <c r="C236" s="49" t="n">
        <f aca="false">IF(F236=F235,C235,IF(F236=(F235+10),C235,(C235+10)))</f>
        <v>570</v>
      </c>
      <c r="D236" s="38" t="s">
        <v>246</v>
      </c>
      <c r="E236" s="51" t="n">
        <f aca="false">IF(C235=C236,IF(AND(L236&lt;&gt;"M",L236&lt;&gt;"m-up"),E235+10,E235),10)</f>
        <v>60</v>
      </c>
      <c r="F236" s="39" t="n">
        <f aca="false">R236+(Q236*60)+(P236*3600)</f>
        <v>62466</v>
      </c>
      <c r="G236" s="39" t="str">
        <f aca="false">CONCATENATE(M236,N236,O236)</f>
        <v>20171021</v>
      </c>
      <c r="H236" s="39" t="n">
        <v>3</v>
      </c>
      <c r="L236" s="39" t="s">
        <v>0</v>
      </c>
      <c r="M236" s="39" t="n">
        <v>2017</v>
      </c>
      <c r="N236" s="39" t="n">
        <v>10</v>
      </c>
      <c r="O236" s="39" t="n">
        <v>21</v>
      </c>
      <c r="P236" s="39" t="n">
        <v>17</v>
      </c>
      <c r="Q236" s="39" t="n">
        <v>21</v>
      </c>
      <c r="R236" s="39" t="n">
        <v>6</v>
      </c>
      <c r="S236" s="39" t="n">
        <v>306</v>
      </c>
      <c r="T236" s="39" t="n">
        <v>1</v>
      </c>
      <c r="U236" s="39" t="s">
        <v>1</v>
      </c>
      <c r="V236" s="39" t="s">
        <v>2</v>
      </c>
    </row>
    <row r="237" customFormat="false" ht="15" hidden="false" customHeight="false" outlineLevel="0" collapsed="false">
      <c r="C237" s="49" t="n">
        <f aca="false">IF(F237=F236,C236,IF(F237=(F236+10),C236,(C236+10)))</f>
        <v>570</v>
      </c>
      <c r="D237" s="38" t="s">
        <v>246</v>
      </c>
      <c r="E237" s="51" t="n">
        <f aca="false">IF(C236=C237,IF(AND(L237&lt;&gt;"M",L237&lt;&gt;"m-up"),E236+10,E236),10)</f>
        <v>70</v>
      </c>
      <c r="F237" s="39" t="n">
        <f aca="false">R237+(Q237*60)+(P237*3600)</f>
        <v>62466</v>
      </c>
      <c r="G237" s="39" t="str">
        <f aca="false">CONCATENATE(M237,N237,O237)</f>
        <v>20171021</v>
      </c>
      <c r="H237" s="39" t="n">
        <v>4</v>
      </c>
      <c r="L237" s="39" t="s">
        <v>0</v>
      </c>
      <c r="M237" s="39" t="n">
        <v>2017</v>
      </c>
      <c r="N237" s="39" t="n">
        <v>10</v>
      </c>
      <c r="O237" s="39" t="n">
        <v>21</v>
      </c>
      <c r="P237" s="39" t="n">
        <v>17</v>
      </c>
      <c r="Q237" s="39" t="n">
        <v>21</v>
      </c>
      <c r="R237" s="39" t="n">
        <v>6</v>
      </c>
      <c r="S237" s="39" t="n">
        <v>368</v>
      </c>
      <c r="T237" s="39" t="n">
        <v>1</v>
      </c>
      <c r="U237" s="39" t="s">
        <v>1</v>
      </c>
      <c r="V237" s="39" t="s">
        <v>2</v>
      </c>
      <c r="X237" s="40" t="s">
        <v>15</v>
      </c>
    </row>
    <row r="238" customFormat="false" ht="15" hidden="false" customHeight="false" outlineLevel="0" collapsed="false">
      <c r="C238" s="49" t="n">
        <f aca="false">IF(F238=F237,C237,IF(F238=(F237+10),C237,(C237+10)))</f>
        <v>570</v>
      </c>
      <c r="D238" s="38" t="s">
        <v>246</v>
      </c>
      <c r="E238" s="51" t="n">
        <f aca="false">IF(C237=C238,IF(AND(L238&lt;&gt;"M",L238&lt;&gt;"m-up"),E237+10,E237),10)</f>
        <v>80</v>
      </c>
      <c r="F238" s="39" t="n">
        <f aca="false">R238+(Q238*60)+(P238*3600)</f>
        <v>62466</v>
      </c>
      <c r="G238" s="39" t="str">
        <f aca="false">CONCATENATE(M238,N238,O238)</f>
        <v>20171021</v>
      </c>
      <c r="H238" s="39" t="n">
        <v>9</v>
      </c>
      <c r="L238" s="39" t="s">
        <v>0</v>
      </c>
      <c r="M238" s="39" t="n">
        <v>2017</v>
      </c>
      <c r="N238" s="39" t="n">
        <v>10</v>
      </c>
      <c r="O238" s="39" t="n">
        <v>21</v>
      </c>
      <c r="P238" s="39" t="n">
        <v>17</v>
      </c>
      <c r="Q238" s="39" t="n">
        <v>21</v>
      </c>
      <c r="R238" s="39" t="n">
        <v>6</v>
      </c>
      <c r="S238" s="39" t="n">
        <v>426</v>
      </c>
      <c r="T238" s="39" t="n">
        <v>1</v>
      </c>
      <c r="U238" s="39" t="s">
        <v>1</v>
      </c>
      <c r="V238" s="39" t="s">
        <v>2</v>
      </c>
      <c r="X238" s="40" t="s">
        <v>15</v>
      </c>
    </row>
    <row r="239" customFormat="false" ht="15" hidden="false" customHeight="false" outlineLevel="0" collapsed="false">
      <c r="C239" s="49" t="n">
        <f aca="false">IF(F239=F238,C238,IF(F239=(F238+10),C238,(C238+10)))</f>
        <v>570</v>
      </c>
      <c r="D239" s="38" t="s">
        <v>246</v>
      </c>
      <c r="E239" s="51" t="n">
        <f aca="false">IF(C238=C239,IF(AND(L239&lt;&gt;"M",L239&lt;&gt;"m-up"),E238+10,E238),10)</f>
        <v>90</v>
      </c>
      <c r="F239" s="39" t="n">
        <f aca="false">R239+(Q239*60)+(P239*3600)</f>
        <v>62466</v>
      </c>
      <c r="G239" s="39" t="str">
        <f aca="false">CONCATENATE(M239,N239,O239)</f>
        <v>20171021</v>
      </c>
      <c r="H239" s="39" t="n">
        <v>11</v>
      </c>
      <c r="L239" s="39" t="s">
        <v>0</v>
      </c>
      <c r="M239" s="39" t="n">
        <v>2017</v>
      </c>
      <c r="N239" s="39" t="n">
        <v>10</v>
      </c>
      <c r="O239" s="39" t="n">
        <v>21</v>
      </c>
      <c r="P239" s="39" t="n">
        <v>17</v>
      </c>
      <c r="Q239" s="39" t="n">
        <v>21</v>
      </c>
      <c r="R239" s="39" t="n">
        <v>6</v>
      </c>
      <c r="S239" s="39" t="n">
        <v>483</v>
      </c>
      <c r="T239" s="39" t="n">
        <v>1</v>
      </c>
      <c r="U239" s="39" t="s">
        <v>1</v>
      </c>
      <c r="V239" s="39" t="s">
        <v>2</v>
      </c>
      <c r="X239" s="40" t="s">
        <v>15</v>
      </c>
    </row>
    <row r="240" customFormat="false" ht="15" hidden="false" customHeight="false" outlineLevel="0" collapsed="false">
      <c r="C240" s="49" t="n">
        <f aca="false">IF(F240=F239,C239,IF(F240=(F239+10),C239,(C239+10)))</f>
        <v>570</v>
      </c>
      <c r="D240" s="38" t="s">
        <v>246</v>
      </c>
      <c r="E240" s="51" t="n">
        <f aca="false">IF(C239=C240,IF(AND(L240&lt;&gt;"M",L240&lt;&gt;"m-up"),E239+10,E239),10)</f>
        <v>100</v>
      </c>
      <c r="F240" s="39" t="n">
        <f aca="false">R240+(Q240*60)+(P240*3600)</f>
        <v>62466</v>
      </c>
      <c r="G240" s="39" t="str">
        <f aca="false">CONCATENATE(M240,N240,O240)</f>
        <v>20171021</v>
      </c>
      <c r="H240" s="39" t="n">
        <v>60</v>
      </c>
      <c r="L240" s="39" t="s">
        <v>0</v>
      </c>
      <c r="M240" s="39" t="n">
        <v>2017</v>
      </c>
      <c r="N240" s="39" t="n">
        <v>10</v>
      </c>
      <c r="O240" s="39" t="n">
        <v>21</v>
      </c>
      <c r="P240" s="39" t="n">
        <v>17</v>
      </c>
      <c r="Q240" s="39" t="n">
        <v>21</v>
      </c>
      <c r="R240" s="39" t="n">
        <v>6</v>
      </c>
      <c r="S240" s="39" t="n">
        <v>521</v>
      </c>
      <c r="T240" s="39" t="n">
        <v>1</v>
      </c>
      <c r="U240" s="39" t="s">
        <v>1</v>
      </c>
      <c r="V240" s="39" t="s">
        <v>2</v>
      </c>
    </row>
    <row r="241" customFormat="false" ht="15" hidden="false" customHeight="false" outlineLevel="0" collapsed="false">
      <c r="C241" s="49" t="n">
        <f aca="false">IF(F241=F240,C240,IF(F241=(F240+10),C240,(C240+10)))</f>
        <v>570</v>
      </c>
      <c r="D241" s="38" t="s">
        <v>246</v>
      </c>
      <c r="E241" s="51" t="n">
        <f aca="false">IF(C240=C241,IF(AND(L241&lt;&gt;"M",L241&lt;&gt;"m-up"),E240+10,E240),10)</f>
        <v>100</v>
      </c>
      <c r="F241" s="39" t="n">
        <f aca="false">R241+(Q241*60)+(P241*3600)</f>
        <v>62466</v>
      </c>
      <c r="G241" s="39" t="str">
        <f aca="false">CONCATENATE(M241,N241,O241)</f>
        <v>20171021</v>
      </c>
      <c r="H241" s="39" t="n">
        <v>0</v>
      </c>
      <c r="L241" s="39" t="s">
        <v>4</v>
      </c>
      <c r="M241" s="39" t="n">
        <v>2017</v>
      </c>
      <c r="N241" s="39" t="n">
        <v>10</v>
      </c>
      <c r="O241" s="39" t="n">
        <v>21</v>
      </c>
      <c r="P241" s="39" t="n">
        <v>17</v>
      </c>
      <c r="Q241" s="39" t="n">
        <v>21</v>
      </c>
      <c r="R241" s="39" t="n">
        <v>6</v>
      </c>
      <c r="S241" s="39" t="n">
        <v>523</v>
      </c>
      <c r="T241" s="39" t="n">
        <v>1</v>
      </c>
      <c r="U241" s="39" t="s">
        <v>1</v>
      </c>
      <c r="V241" s="39" t="s">
        <v>2</v>
      </c>
    </row>
    <row r="242" customFormat="false" ht="15" hidden="false" customHeight="false" outlineLevel="0" collapsed="false">
      <c r="C242" s="49" t="n">
        <f aca="false">IF(F242=F241,C241,IF(F242=(F241+10),C241,(C241+10)))</f>
        <v>570</v>
      </c>
      <c r="D242" s="38" t="s">
        <v>246</v>
      </c>
      <c r="E242" s="51" t="n">
        <f aca="false">IF(C241=C242,IF(AND(L242&lt;&gt;"M",L242&lt;&gt;"m-up"),E241+10,E241),10)</f>
        <v>100</v>
      </c>
      <c r="F242" s="39" t="n">
        <f aca="false">R242+(Q242*60)+(P242*3600)</f>
        <v>62466</v>
      </c>
      <c r="G242" s="39" t="str">
        <f aca="false">CONCATENATE(M242,N242,O242)</f>
        <v>20171021</v>
      </c>
      <c r="H242" s="39" t="n">
        <v>0</v>
      </c>
      <c r="L242" s="39" t="s">
        <v>4</v>
      </c>
      <c r="M242" s="39" t="n">
        <v>2017</v>
      </c>
      <c r="N242" s="39" t="n">
        <v>10</v>
      </c>
      <c r="O242" s="39" t="n">
        <v>21</v>
      </c>
      <c r="P242" s="39" t="n">
        <v>17</v>
      </c>
      <c r="Q242" s="39" t="n">
        <v>21</v>
      </c>
      <c r="R242" s="39" t="n">
        <v>6</v>
      </c>
      <c r="S242" s="39" t="n">
        <v>530</v>
      </c>
      <c r="T242" s="39" t="n">
        <v>1</v>
      </c>
      <c r="U242" s="39" t="s">
        <v>1</v>
      </c>
      <c r="V242" s="39" t="s">
        <v>2</v>
      </c>
    </row>
    <row r="243" customFormat="false" ht="15" hidden="false" customHeight="false" outlineLevel="0" collapsed="false">
      <c r="C243" s="49" t="n">
        <f aca="false">IF(F243=F242,C242,IF(F243=(F242+10),C242,(C242+10)))</f>
        <v>570</v>
      </c>
      <c r="D243" s="38" t="s">
        <v>246</v>
      </c>
      <c r="E243" s="51" t="n">
        <f aca="false">IF(C242=C243,IF(AND(L243&lt;&gt;"M",L243&lt;&gt;"m-up"),E242+10,E242),10)</f>
        <v>100</v>
      </c>
      <c r="F243" s="39" t="n">
        <f aca="false">R243+(Q243*60)+(P243*3600)</f>
        <v>62466</v>
      </c>
      <c r="G243" s="39" t="str">
        <f aca="false">CONCATENATE(M243,N243,O243)</f>
        <v>20171021</v>
      </c>
      <c r="H243" s="39" t="n">
        <v>0</v>
      </c>
      <c r="L243" s="39" t="s">
        <v>4</v>
      </c>
      <c r="M243" s="39" t="n">
        <v>2017</v>
      </c>
      <c r="N243" s="39" t="n">
        <v>10</v>
      </c>
      <c r="O243" s="39" t="n">
        <v>21</v>
      </c>
      <c r="P243" s="39" t="n">
        <v>17</v>
      </c>
      <c r="Q243" s="39" t="n">
        <v>21</v>
      </c>
      <c r="R243" s="39" t="n">
        <v>6</v>
      </c>
      <c r="S243" s="39" t="n">
        <v>535</v>
      </c>
      <c r="T243" s="39" t="n">
        <v>1</v>
      </c>
      <c r="U243" s="39" t="s">
        <v>1</v>
      </c>
      <c r="V243" s="39" t="s">
        <v>2</v>
      </c>
    </row>
    <row r="244" customFormat="false" ht="15" hidden="false" customHeight="false" outlineLevel="0" collapsed="false">
      <c r="C244" s="49" t="n">
        <f aca="false">IF(F244=F243,C243,IF(F244=(F243+10),C243,(C243+10)))</f>
        <v>570</v>
      </c>
      <c r="D244" s="38" t="s">
        <v>246</v>
      </c>
      <c r="E244" s="51" t="n">
        <f aca="false">IF(C243=C244,IF(AND(L244&lt;&gt;"M",L244&lt;&gt;"m-up"),E243+10,E243),10)</f>
        <v>110</v>
      </c>
      <c r="F244" s="39" t="n">
        <f aca="false">R244+(Q244*60)+(P244*3600)</f>
        <v>62466</v>
      </c>
      <c r="G244" s="39" t="str">
        <f aca="false">CONCATENATE(M244,N244,O244)</f>
        <v>20171021</v>
      </c>
      <c r="H244" s="39" t="n">
        <v>23</v>
      </c>
      <c r="L244" s="39" t="s">
        <v>0</v>
      </c>
      <c r="M244" s="39" t="n">
        <v>2017</v>
      </c>
      <c r="N244" s="39" t="n">
        <v>10</v>
      </c>
      <c r="O244" s="39" t="n">
        <v>21</v>
      </c>
      <c r="P244" s="39" t="n">
        <v>17</v>
      </c>
      <c r="Q244" s="39" t="n">
        <v>21</v>
      </c>
      <c r="R244" s="39" t="n">
        <v>6</v>
      </c>
      <c r="S244" s="39" t="n">
        <v>699</v>
      </c>
      <c r="T244" s="39" t="n">
        <v>1</v>
      </c>
      <c r="U244" s="39" t="s">
        <v>1</v>
      </c>
      <c r="V244" s="39" t="s">
        <v>2</v>
      </c>
    </row>
    <row r="245" customFormat="false" ht="15" hidden="false" customHeight="false" outlineLevel="0" collapsed="false">
      <c r="C245" s="49" t="n">
        <f aca="false">IF(F245=F244,C244,IF(F245=(F244+10),C244,(C244+10)))</f>
        <v>570</v>
      </c>
      <c r="D245" s="38" t="s">
        <v>246</v>
      </c>
      <c r="E245" s="51" t="n">
        <f aca="false">IF(C244=C245,IF(AND(L245&lt;&gt;"M",L245&lt;&gt;"m-up"),E244+10,E244),10)</f>
        <v>120</v>
      </c>
      <c r="F245" s="39" t="n">
        <f aca="false">R245+(Q245*60)+(P245*3600)</f>
        <v>62466</v>
      </c>
      <c r="G245" s="39" t="str">
        <f aca="false">CONCATENATE(M245,N245,O245)</f>
        <v>20171021</v>
      </c>
      <c r="H245" s="39" t="n">
        <v>1</v>
      </c>
      <c r="L245" s="39" t="s">
        <v>0</v>
      </c>
      <c r="M245" s="39" t="n">
        <v>2017</v>
      </c>
      <c r="N245" s="39" t="n">
        <v>10</v>
      </c>
      <c r="O245" s="39" t="n">
        <v>21</v>
      </c>
      <c r="P245" s="39" t="n">
        <v>17</v>
      </c>
      <c r="Q245" s="39" t="n">
        <v>21</v>
      </c>
      <c r="R245" s="39" t="n">
        <v>6</v>
      </c>
      <c r="S245" s="39" t="n">
        <v>793</v>
      </c>
      <c r="T245" s="39" t="n">
        <v>1</v>
      </c>
      <c r="U245" s="39" t="s">
        <v>1</v>
      </c>
      <c r="V245" s="39" t="s">
        <v>2</v>
      </c>
      <c r="X245" s="40" t="s">
        <v>25</v>
      </c>
    </row>
    <row r="246" customFormat="false" ht="15" hidden="false" customHeight="false" outlineLevel="0" collapsed="false">
      <c r="C246" s="49" t="n">
        <f aca="false">IF(F246=F245,C245,IF(F246=(F245+10),C245,(C245+10)))</f>
        <v>580</v>
      </c>
      <c r="D246" s="80" t="s">
        <v>247</v>
      </c>
      <c r="E246" s="51" t="n">
        <f aca="false">IF(C245=C246,IF(AND(L246&lt;&gt;"M",L246&lt;&gt;"m-up"),E245+10,E245),10)</f>
        <v>10</v>
      </c>
      <c r="F246" s="53" t="n">
        <f aca="false">R246+(Q246*60)+(P246*3600)</f>
        <v>63970</v>
      </c>
      <c r="G246" s="53" t="str">
        <f aca="false">CONCATENATE(M246,N246,O246)</f>
        <v>20171021</v>
      </c>
      <c r="H246" s="53" t="n">
        <v>3</v>
      </c>
      <c r="I246" s="53"/>
      <c r="J246" s="53"/>
      <c r="K246" s="53"/>
      <c r="L246" s="53" t="s">
        <v>0</v>
      </c>
      <c r="M246" s="53" t="n">
        <v>2017</v>
      </c>
      <c r="N246" s="53" t="n">
        <v>10</v>
      </c>
      <c r="O246" s="53" t="n">
        <v>21</v>
      </c>
      <c r="P246" s="53" t="n">
        <v>17</v>
      </c>
      <c r="Q246" s="53" t="n">
        <v>46</v>
      </c>
      <c r="R246" s="53" t="n">
        <v>10</v>
      </c>
      <c r="S246" s="53" t="n">
        <v>617</v>
      </c>
      <c r="T246" s="53" t="n">
        <v>1</v>
      </c>
      <c r="U246" s="53" t="s">
        <v>1</v>
      </c>
      <c r="V246" s="53" t="s">
        <v>2</v>
      </c>
      <c r="W246" s="53"/>
      <c r="X246" s="54"/>
    </row>
    <row r="247" customFormat="false" ht="15" hidden="false" customHeight="false" outlineLevel="0" collapsed="false">
      <c r="C247" s="49" t="n">
        <f aca="false">IF(F247=F246,C246,IF(F247=(F246+10),C246,(C246+10)))</f>
        <v>590</v>
      </c>
      <c r="D247" s="80" t="s">
        <v>248</v>
      </c>
      <c r="E247" s="51" t="n">
        <f aca="false">IF(C246=C247,IF(AND(L247&lt;&gt;"M",L247&lt;&gt;"m-up"),E246+10,E246),10)</f>
        <v>10</v>
      </c>
      <c r="F247" s="53" t="n">
        <f aca="false">R247+(Q247*60)+(P247*3600)</f>
        <v>64347</v>
      </c>
      <c r="G247" s="53" t="str">
        <f aca="false">CONCATENATE(M247,N247,O247)</f>
        <v>20171021</v>
      </c>
      <c r="H247" s="53" t="n">
        <v>0</v>
      </c>
      <c r="I247" s="53"/>
      <c r="J247" s="53"/>
      <c r="K247" s="53"/>
      <c r="L247" s="53" t="s">
        <v>16</v>
      </c>
      <c r="M247" s="53" t="n">
        <v>2017</v>
      </c>
      <c r="N247" s="53" t="n">
        <v>10</v>
      </c>
      <c r="O247" s="53" t="n">
        <v>21</v>
      </c>
      <c r="P247" s="53" t="n">
        <v>17</v>
      </c>
      <c r="Q247" s="53" t="n">
        <v>52</v>
      </c>
      <c r="R247" s="53" t="n">
        <v>27</v>
      </c>
      <c r="S247" s="53" t="n">
        <v>828</v>
      </c>
      <c r="T247" s="53" t="n">
        <v>1</v>
      </c>
      <c r="U247" s="53" t="s">
        <v>1</v>
      </c>
      <c r="V247" s="53" t="s">
        <v>2</v>
      </c>
      <c r="W247" s="53"/>
      <c r="X247" s="54"/>
    </row>
    <row r="248" customFormat="false" ht="15" hidden="false" customHeight="false" outlineLevel="0" collapsed="false">
      <c r="C248" s="49" t="n">
        <f aca="false">IF(F248=F247,C247,IF(F248=(F247+10),C247,(C247+10)))</f>
        <v>590</v>
      </c>
      <c r="D248" s="38" t="s">
        <v>248</v>
      </c>
      <c r="E248" s="51" t="n">
        <f aca="false">IF(C247=C248,IF(AND(L248&lt;&gt;"M",L248&lt;&gt;"m-up"),E247+10,E247),10)</f>
        <v>20</v>
      </c>
      <c r="F248" s="39" t="n">
        <f aca="false">R248+(Q248*60)+(P248*3600)</f>
        <v>64347</v>
      </c>
      <c r="G248" s="39" t="str">
        <f aca="false">CONCATENATE(M248,N248,O248)</f>
        <v>20171021</v>
      </c>
      <c r="H248" s="39" t="n">
        <v>300</v>
      </c>
      <c r="L248" s="39" t="s">
        <v>0</v>
      </c>
      <c r="M248" s="39" t="n">
        <v>2017</v>
      </c>
      <c r="N248" s="39" t="n">
        <v>10</v>
      </c>
      <c r="O248" s="39" t="n">
        <v>21</v>
      </c>
      <c r="P248" s="39" t="n">
        <v>17</v>
      </c>
      <c r="Q248" s="39" t="n">
        <v>52</v>
      </c>
      <c r="R248" s="39" t="n">
        <v>27</v>
      </c>
      <c r="S248" s="39" t="n">
        <v>985</v>
      </c>
      <c r="T248" s="39" t="n">
        <v>1</v>
      </c>
      <c r="U248" s="39" t="s">
        <v>1</v>
      </c>
      <c r="V248" s="39" t="s">
        <v>2</v>
      </c>
    </row>
    <row r="249" customFormat="false" ht="15" hidden="false" customHeight="false" outlineLevel="0" collapsed="false">
      <c r="C249" s="49" t="n">
        <f aca="false">IF(F249=F248,C248,IF(F249=(F248+10),C248,(C248+10)))</f>
        <v>600</v>
      </c>
      <c r="D249" s="80" t="s">
        <v>249</v>
      </c>
      <c r="E249" s="51" t="n">
        <f aca="false">IF(C248=C249,IF(AND(L249&lt;&gt;"M",L249&lt;&gt;"m-up"),E248+10,E248),10)</f>
        <v>10</v>
      </c>
      <c r="F249" s="53" t="n">
        <f aca="false">R249+(Q249*60)+(P249*3600)</f>
        <v>65454</v>
      </c>
      <c r="G249" s="53" t="str">
        <f aca="false">CONCATENATE(M249,N249,O249)</f>
        <v>20171021</v>
      </c>
      <c r="H249" s="53" t="n">
        <v>681</v>
      </c>
      <c r="I249" s="53"/>
      <c r="J249" s="53"/>
      <c r="K249" s="53"/>
      <c r="L249" s="53" t="s">
        <v>17</v>
      </c>
      <c r="M249" s="53" t="n">
        <v>2017</v>
      </c>
      <c r="N249" s="53" t="n">
        <v>10</v>
      </c>
      <c r="O249" s="53" t="n">
        <v>21</v>
      </c>
      <c r="P249" s="53" t="n">
        <v>18</v>
      </c>
      <c r="Q249" s="53" t="n">
        <v>10</v>
      </c>
      <c r="R249" s="53" t="n">
        <v>54</v>
      </c>
      <c r="S249" s="53" t="n">
        <v>463</v>
      </c>
      <c r="T249" s="53" t="n">
        <v>1</v>
      </c>
      <c r="U249" s="53" t="s">
        <v>1</v>
      </c>
      <c r="V249" s="53" t="s">
        <v>2</v>
      </c>
      <c r="W249" s="53"/>
      <c r="X249" s="54" t="s">
        <v>26</v>
      </c>
    </row>
    <row r="250" customFormat="false" ht="15" hidden="false" customHeight="false" outlineLevel="0" collapsed="false">
      <c r="C250" s="49" t="n">
        <f aca="false">IF(F250=F249,C249,IF(F250=(F249+10),C249,(C249+10)))</f>
        <v>600</v>
      </c>
      <c r="D250" s="38" t="s">
        <v>249</v>
      </c>
      <c r="E250" s="51" t="n">
        <f aca="false">IF(C249=C250,IF(AND(L250&lt;&gt;"M",L250&lt;&gt;"m-up"),E249+10,E249),10)</f>
        <v>10</v>
      </c>
      <c r="F250" s="39" t="n">
        <f aca="false">R250+(Q250*60)+(P250*3600)</f>
        <v>65454</v>
      </c>
      <c r="G250" s="39" t="str">
        <f aca="false">CONCATENATE(M250,N250,O250)</f>
        <v>20171021</v>
      </c>
      <c r="H250" s="39" t="n">
        <v>0</v>
      </c>
      <c r="L250" s="79" t="s">
        <v>21</v>
      </c>
      <c r="M250" s="39" t="n">
        <v>2017</v>
      </c>
      <c r="N250" s="39" t="n">
        <v>10</v>
      </c>
      <c r="O250" s="39" t="n">
        <v>21</v>
      </c>
      <c r="P250" s="39" t="n">
        <v>18</v>
      </c>
      <c r="Q250" s="39" t="n">
        <v>10</v>
      </c>
      <c r="R250" s="39" t="n">
        <v>54</v>
      </c>
      <c r="S250" s="39" t="n">
        <v>830</v>
      </c>
      <c r="T250" s="39" t="n">
        <v>1</v>
      </c>
      <c r="U250" s="39" t="s">
        <v>1</v>
      </c>
      <c r="V250" s="39" t="s">
        <v>2</v>
      </c>
      <c r="X250" s="40" t="s">
        <v>27</v>
      </c>
    </row>
    <row r="251" customFormat="false" ht="15" hidden="false" customHeight="false" outlineLevel="0" collapsed="false">
      <c r="C251" s="49" t="n">
        <f aca="false">IF(F251=F250,C250,IF(F251=(F250+10),C250,(C250+10)))</f>
        <v>600</v>
      </c>
      <c r="D251" s="38" t="s">
        <v>249</v>
      </c>
      <c r="E251" s="51" t="n">
        <f aca="false">IF(C250=C251,IF(AND(L251&lt;&gt;"M",L251&lt;&gt;"m-up"),E250+10,E250),10)</f>
        <v>10</v>
      </c>
      <c r="F251" s="39" t="n">
        <f aca="false">R251+(Q251*60)+(P251*3600)</f>
        <v>65454</v>
      </c>
      <c r="G251" s="39" t="str">
        <f aca="false">CONCATENATE(M251,N251,O251)</f>
        <v>20171021</v>
      </c>
      <c r="H251" s="39" t="n">
        <v>0</v>
      </c>
      <c r="L251" s="79" t="s">
        <v>21</v>
      </c>
      <c r="M251" s="39" t="n">
        <v>2017</v>
      </c>
      <c r="N251" s="39" t="n">
        <v>10</v>
      </c>
      <c r="O251" s="39" t="n">
        <v>21</v>
      </c>
      <c r="P251" s="39" t="n">
        <v>18</v>
      </c>
      <c r="Q251" s="39" t="n">
        <v>10</v>
      </c>
      <c r="R251" s="39" t="n">
        <v>54</v>
      </c>
      <c r="S251" s="39" t="n">
        <v>906</v>
      </c>
      <c r="T251" s="39" t="n">
        <v>1</v>
      </c>
      <c r="U251" s="39" t="s">
        <v>1</v>
      </c>
      <c r="V251" s="39" t="s">
        <v>2</v>
      </c>
      <c r="X251" s="40" t="s">
        <v>28</v>
      </c>
    </row>
    <row r="252" customFormat="false" ht="15" hidden="false" customHeight="false" outlineLevel="0" collapsed="false">
      <c r="C252" s="49" t="n">
        <f aca="false">IF(F252=F251,C251,IF(F252=(F251+10),C251,(C251+10)))</f>
        <v>610</v>
      </c>
      <c r="D252" s="38" t="s">
        <v>249</v>
      </c>
      <c r="E252" s="51" t="n">
        <f aca="false">IF(C251=C252,IF(AND(L252&lt;&gt;"M",L252&lt;&gt;"m-up"),E251+10,E251),10)</f>
        <v>10</v>
      </c>
      <c r="F252" s="39" t="n">
        <f aca="false">R252+(Q252*60)+(P252*3600)</f>
        <v>65455</v>
      </c>
      <c r="G252" s="39" t="str">
        <f aca="false">CONCATENATE(M252,N252,O252)</f>
        <v>20171021</v>
      </c>
      <c r="H252" s="39" t="n">
        <v>0</v>
      </c>
      <c r="L252" s="79" t="s">
        <v>21</v>
      </c>
      <c r="M252" s="39" t="n">
        <v>2017</v>
      </c>
      <c r="N252" s="39" t="n">
        <v>10</v>
      </c>
      <c r="O252" s="39" t="n">
        <v>21</v>
      </c>
      <c r="P252" s="39" t="n">
        <v>18</v>
      </c>
      <c r="Q252" s="39" t="n">
        <v>10</v>
      </c>
      <c r="R252" s="39" t="n">
        <v>55</v>
      </c>
      <c r="S252" s="39" t="n">
        <v>99</v>
      </c>
      <c r="T252" s="39" t="n">
        <v>1</v>
      </c>
      <c r="U252" s="39" t="s">
        <v>1</v>
      </c>
      <c r="V252" s="39" t="s">
        <v>2</v>
      </c>
    </row>
    <row r="253" customFormat="false" ht="15" hidden="false" customHeight="false" outlineLevel="0" collapsed="false">
      <c r="C253" s="49" t="n">
        <f aca="false">IF(F253=F252,C252,IF(F253=(F252+10),C252,(C252+10)))</f>
        <v>620</v>
      </c>
      <c r="D253" s="80" t="s">
        <v>250</v>
      </c>
      <c r="E253" s="51" t="n">
        <f aca="false">IF(C252=C253,IF(AND(L253&lt;&gt;"M",L253&lt;&gt;"m-up"),E252+10,E252),10)</f>
        <v>10</v>
      </c>
      <c r="F253" s="53" t="n">
        <f aca="false">R253+(Q253*60)+(P253*3600)</f>
        <v>65699</v>
      </c>
      <c r="G253" s="53" t="str">
        <f aca="false">CONCATENATE(M253,N253,O253)</f>
        <v>20171021</v>
      </c>
      <c r="H253" s="53" t="n">
        <v>256</v>
      </c>
      <c r="I253" s="53"/>
      <c r="J253" s="53"/>
      <c r="K253" s="53"/>
      <c r="L253" s="90" t="s">
        <v>17</v>
      </c>
      <c r="M253" s="53" t="n">
        <v>2017</v>
      </c>
      <c r="N253" s="53" t="n">
        <v>10</v>
      </c>
      <c r="O253" s="53" t="n">
        <v>21</v>
      </c>
      <c r="P253" s="53" t="n">
        <v>18</v>
      </c>
      <c r="Q253" s="53" t="n">
        <v>14</v>
      </c>
      <c r="R253" s="53" t="n">
        <v>59</v>
      </c>
      <c r="S253" s="53" t="n">
        <v>297</v>
      </c>
      <c r="T253" s="53" t="n">
        <v>1</v>
      </c>
      <c r="U253" s="90" t="s">
        <v>29</v>
      </c>
      <c r="V253" s="53" t="s">
        <v>2</v>
      </c>
      <c r="W253" s="53"/>
      <c r="X253" s="54" t="s">
        <v>30</v>
      </c>
    </row>
    <row r="254" s="65" customFormat="true" ht="15" hidden="false" customHeight="false" outlineLevel="0" collapsed="false">
      <c r="A254" s="91"/>
      <c r="B254" s="91"/>
      <c r="C254" s="49" t="n">
        <f aca="false">IF(F254=F253,C253,IF(F254=(F253+10),C253,(C253+10)))</f>
        <v>630</v>
      </c>
      <c r="D254" s="92" t="s">
        <v>251</v>
      </c>
      <c r="E254" s="62" t="n">
        <f aca="false">IF(C253=C254,IF(AND(L254&lt;&gt;"M",L254&lt;&gt;"m-up"),E253+10,E253),10)</f>
        <v>10</v>
      </c>
      <c r="F254" s="64"/>
      <c r="G254" s="64"/>
      <c r="H254" s="64"/>
      <c r="I254" s="64"/>
      <c r="J254" s="64"/>
      <c r="K254" s="64"/>
      <c r="L254" s="93"/>
      <c r="M254" s="64" t="n">
        <v>2017</v>
      </c>
      <c r="N254" s="64" t="n">
        <v>10</v>
      </c>
      <c r="O254" s="64" t="n">
        <v>21</v>
      </c>
      <c r="P254" s="64" t="n">
        <v>18</v>
      </c>
      <c r="Q254" s="64" t="n">
        <v>27</v>
      </c>
      <c r="R254" s="64" t="n">
        <v>58</v>
      </c>
      <c r="S254" s="64"/>
      <c r="T254" s="64"/>
      <c r="U254" s="93"/>
      <c r="V254" s="64"/>
      <c r="W254" s="64"/>
    </row>
    <row r="255" customFormat="false" ht="15" hidden="false" customHeight="false" outlineLevel="0" collapsed="false">
      <c r="C255" s="49" t="n">
        <f aca="false">IF(F255=F254,C254,IF(F255=(F254+10),C254,(C254+10)))</f>
        <v>640</v>
      </c>
      <c r="D255" s="80" t="s">
        <v>252</v>
      </c>
      <c r="E255" s="51" t="n">
        <f aca="false">IF(C253=C255,IF(AND(L255&lt;&gt;"M",L255&lt;&gt;"m-up"),E253+10,E253),10)</f>
        <v>10</v>
      </c>
      <c r="F255" s="53" t="n">
        <f aca="false">R255+(Q255*60)+(P255*3600)</f>
        <v>66745</v>
      </c>
      <c r="G255" s="53" t="str">
        <f aca="false">CONCATENATE(M255,N255,O255)</f>
        <v>20171021</v>
      </c>
      <c r="H255" s="53" t="n">
        <v>7</v>
      </c>
      <c r="I255" s="53"/>
      <c r="J255" s="53"/>
      <c r="K255" s="53"/>
      <c r="L255" s="53" t="s">
        <v>0</v>
      </c>
      <c r="M255" s="53" t="n">
        <v>2017</v>
      </c>
      <c r="N255" s="53" t="n">
        <v>10</v>
      </c>
      <c r="O255" s="53" t="n">
        <v>21</v>
      </c>
      <c r="P255" s="53" t="n">
        <v>18</v>
      </c>
      <c r="Q255" s="53" t="n">
        <v>32</v>
      </c>
      <c r="R255" s="53" t="n">
        <v>25</v>
      </c>
      <c r="S255" s="53" t="n">
        <v>981</v>
      </c>
      <c r="T255" s="53" t="n">
        <v>1</v>
      </c>
      <c r="U255" s="53" t="s">
        <v>1</v>
      </c>
      <c r="V255" s="53" t="s">
        <v>2</v>
      </c>
      <c r="W255" s="53"/>
      <c r="X255" s="94" t="s">
        <v>253</v>
      </c>
    </row>
    <row r="256" customFormat="false" ht="15" hidden="false" customHeight="false" outlineLevel="0" collapsed="false">
      <c r="C256" s="49" t="n">
        <f aca="false">IF(F256=F255,C255,IF(F256=(F255+10),C255,(C255+10)))</f>
        <v>640</v>
      </c>
      <c r="D256" s="38" t="s">
        <v>252</v>
      </c>
      <c r="E256" s="51" t="n">
        <f aca="false">IF(C255=C256,IF(AND(L256&lt;&gt;"M",L256&lt;&gt;"m-up"),E255+10,E255),10)</f>
        <v>20</v>
      </c>
      <c r="F256" s="39" t="n">
        <f aca="false">R256+(Q256*60)+(P256*3600)</f>
        <v>66745</v>
      </c>
      <c r="G256" s="39" t="str">
        <f aca="false">CONCATENATE(M256,N256,O256)</f>
        <v>20171021</v>
      </c>
      <c r="H256" s="39" t="n">
        <v>0</v>
      </c>
      <c r="L256" s="39" t="s">
        <v>16</v>
      </c>
      <c r="M256" s="39" t="n">
        <v>2017</v>
      </c>
      <c r="N256" s="39" t="n">
        <v>10</v>
      </c>
      <c r="O256" s="39" t="n">
        <v>21</v>
      </c>
      <c r="P256" s="39" t="n">
        <v>18</v>
      </c>
      <c r="Q256" s="39" t="n">
        <v>32</v>
      </c>
      <c r="R256" s="39" t="n">
        <v>25</v>
      </c>
      <c r="S256" s="39" t="n">
        <v>988</v>
      </c>
      <c r="T256" s="39" t="n">
        <v>1</v>
      </c>
      <c r="U256" s="39" t="s">
        <v>242</v>
      </c>
      <c r="V256" s="39" t="s">
        <v>2</v>
      </c>
      <c r="X256" s="40" t="s">
        <v>32</v>
      </c>
    </row>
    <row r="257" customFormat="false" ht="15" hidden="false" customHeight="false" outlineLevel="0" collapsed="false">
      <c r="C257" s="49" t="n">
        <f aca="false">IF(F257=F256,C256,IF(F257=(F256+10),C256,(C256+10)))</f>
        <v>650</v>
      </c>
      <c r="D257" s="38" t="s">
        <v>252</v>
      </c>
      <c r="E257" s="51" t="n">
        <f aca="false">IF(C256=C257,IF(AND(L257&lt;&gt;"M",L257&lt;&gt;"m-up"),E256+10,E256),10)</f>
        <v>10</v>
      </c>
      <c r="F257" s="39" t="n">
        <f aca="false">R257+(Q257*60)+(P257*3600)</f>
        <v>66746</v>
      </c>
      <c r="G257" s="39" t="str">
        <f aca="false">CONCATENATE(M257,N257,O257)</f>
        <v>20171021</v>
      </c>
      <c r="H257" s="39" t="n">
        <v>11</v>
      </c>
      <c r="L257" s="39" t="s">
        <v>0</v>
      </c>
      <c r="M257" s="39" t="n">
        <v>2017</v>
      </c>
      <c r="N257" s="39" t="n">
        <v>10</v>
      </c>
      <c r="O257" s="39" t="n">
        <v>21</v>
      </c>
      <c r="P257" s="39" t="n">
        <v>18</v>
      </c>
      <c r="Q257" s="39" t="n">
        <v>32</v>
      </c>
      <c r="R257" s="39" t="n">
        <v>26</v>
      </c>
      <c r="S257" s="39" t="n">
        <v>16</v>
      </c>
      <c r="T257" s="39" t="n">
        <v>1</v>
      </c>
      <c r="U257" s="39" t="s">
        <v>1</v>
      </c>
      <c r="V257" s="39" t="s">
        <v>2</v>
      </c>
    </row>
    <row r="258" customFormat="false" ht="15" hidden="false" customHeight="false" outlineLevel="0" collapsed="false">
      <c r="C258" s="49" t="n">
        <f aca="false">IF(F258=F257,C257,IF(F258=(F257+10),C257,(C257+10)))</f>
        <v>650</v>
      </c>
      <c r="D258" s="38" t="s">
        <v>252</v>
      </c>
      <c r="E258" s="51" t="n">
        <f aca="false">IF(C257=C258,IF(AND(L258&lt;&gt;"M",L258&lt;&gt;"m-up"),E257+10,E257),10)</f>
        <v>20</v>
      </c>
      <c r="F258" s="39" t="n">
        <f aca="false">R258+(Q258*60)+(P258*3600)</f>
        <v>66746</v>
      </c>
      <c r="G258" s="39" t="str">
        <f aca="false">CONCATENATE(M258,N258,O258)</f>
        <v>20171021</v>
      </c>
      <c r="H258" s="39" t="n">
        <v>3</v>
      </c>
      <c r="L258" s="39" t="s">
        <v>0</v>
      </c>
      <c r="M258" s="39" t="n">
        <v>2017</v>
      </c>
      <c r="N258" s="39" t="n">
        <v>10</v>
      </c>
      <c r="O258" s="39" t="n">
        <v>21</v>
      </c>
      <c r="P258" s="39" t="n">
        <v>18</v>
      </c>
      <c r="Q258" s="39" t="n">
        <v>32</v>
      </c>
      <c r="R258" s="39" t="n">
        <v>26</v>
      </c>
      <c r="S258" s="39" t="n">
        <v>38</v>
      </c>
      <c r="T258" s="39" t="n">
        <v>1</v>
      </c>
      <c r="U258" s="39" t="s">
        <v>1</v>
      </c>
      <c r="V258" s="39" t="s">
        <v>2</v>
      </c>
    </row>
    <row r="259" customFormat="false" ht="15" hidden="false" customHeight="false" outlineLevel="0" collapsed="false">
      <c r="C259" s="49" t="n">
        <f aca="false">IF(F259=F258,C258,IF(F259=(F258+10),C258,(C258+10)))</f>
        <v>650</v>
      </c>
      <c r="D259" s="38" t="s">
        <v>252</v>
      </c>
      <c r="E259" s="51" t="n">
        <f aca="false">IF(C258=C259,IF(AND(L259&lt;&gt;"M",L259&lt;&gt;"m-up"),E258+10,E258),10)</f>
        <v>30</v>
      </c>
      <c r="F259" s="39" t="n">
        <f aca="false">R259+(Q259*60)+(P259*3600)</f>
        <v>66746</v>
      </c>
      <c r="G259" s="39" t="str">
        <f aca="false">CONCATENATE(M259,N259,O259)</f>
        <v>20171021</v>
      </c>
      <c r="H259" s="39" t="n">
        <v>13</v>
      </c>
      <c r="L259" s="39" t="s">
        <v>0</v>
      </c>
      <c r="M259" s="39" t="n">
        <v>2017</v>
      </c>
      <c r="N259" s="39" t="n">
        <v>10</v>
      </c>
      <c r="O259" s="39" t="n">
        <v>21</v>
      </c>
      <c r="P259" s="39" t="n">
        <v>18</v>
      </c>
      <c r="Q259" s="39" t="n">
        <v>32</v>
      </c>
      <c r="R259" s="39" t="n">
        <v>26</v>
      </c>
      <c r="S259" s="39" t="n">
        <v>50</v>
      </c>
      <c r="T259" s="39" t="n">
        <v>1</v>
      </c>
      <c r="U259" s="39" t="s">
        <v>1</v>
      </c>
      <c r="V259" s="39" t="s">
        <v>2</v>
      </c>
      <c r="X259" s="89" t="s">
        <v>254</v>
      </c>
    </row>
    <row r="260" customFormat="false" ht="15" hidden="false" customHeight="false" outlineLevel="0" collapsed="false">
      <c r="C260" s="49" t="n">
        <f aca="false">IF(F260=F259,C259,IF(F260=(F259+10),C259,(C259+10)))</f>
        <v>650</v>
      </c>
      <c r="D260" s="38" t="s">
        <v>252</v>
      </c>
      <c r="E260" s="51" t="n">
        <f aca="false">IF(C259=C260,IF(AND(L260&lt;&gt;"M",L260&lt;&gt;"m-up"),E259+10,E259),10)</f>
        <v>40</v>
      </c>
      <c r="F260" s="39" t="n">
        <f aca="false">R260+(Q260*60)+(P260*3600)</f>
        <v>66746</v>
      </c>
      <c r="G260" s="39" t="str">
        <f aca="false">CONCATENATE(M260,N260,O260)</f>
        <v>20171021</v>
      </c>
      <c r="H260" s="39" t="n">
        <v>151</v>
      </c>
      <c r="L260" s="39" t="s">
        <v>0</v>
      </c>
      <c r="M260" s="39" t="n">
        <v>2017</v>
      </c>
      <c r="N260" s="39" t="n">
        <v>10</v>
      </c>
      <c r="O260" s="39" t="n">
        <v>21</v>
      </c>
      <c r="P260" s="39" t="n">
        <v>18</v>
      </c>
      <c r="Q260" s="39" t="n">
        <v>32</v>
      </c>
      <c r="R260" s="39" t="n">
        <v>26</v>
      </c>
      <c r="S260" s="39" t="n">
        <v>108</v>
      </c>
      <c r="T260" s="39" t="n">
        <v>1</v>
      </c>
      <c r="U260" s="39" t="s">
        <v>1</v>
      </c>
      <c r="V260" s="39" t="s">
        <v>2</v>
      </c>
    </row>
    <row r="261" customFormat="false" ht="15" hidden="false" customHeight="false" outlineLevel="0" collapsed="false">
      <c r="C261" s="49" t="n">
        <f aca="false">IF(F261=F260,C260,IF(F261=(F260+10),C260,(C260+10)))</f>
        <v>650</v>
      </c>
      <c r="D261" s="38" t="s">
        <v>252</v>
      </c>
      <c r="E261" s="51" t="n">
        <f aca="false">IF(C260=C261,IF(AND(L261&lt;&gt;"M",L261&lt;&gt;"m-up"),E260+10,E260),10)</f>
        <v>40</v>
      </c>
      <c r="F261" s="39" t="n">
        <f aca="false">R261+(Q261*60)+(P261*3600)</f>
        <v>66746</v>
      </c>
      <c r="G261" s="39" t="str">
        <f aca="false">CONCATENATE(M261,N261,O261)</f>
        <v>20171021</v>
      </c>
      <c r="H261" s="39" t="n">
        <v>0</v>
      </c>
      <c r="L261" s="39" t="s">
        <v>4</v>
      </c>
      <c r="M261" s="39" t="n">
        <v>2017</v>
      </c>
      <c r="N261" s="39" t="n">
        <v>10</v>
      </c>
      <c r="O261" s="39" t="n">
        <v>21</v>
      </c>
      <c r="P261" s="39" t="n">
        <v>18</v>
      </c>
      <c r="Q261" s="39" t="n">
        <v>32</v>
      </c>
      <c r="R261" s="39" t="n">
        <v>26</v>
      </c>
      <c r="S261" s="39" t="n">
        <v>123</v>
      </c>
      <c r="T261" s="39" t="n">
        <v>1</v>
      </c>
      <c r="U261" s="39" t="s">
        <v>1</v>
      </c>
      <c r="V261" s="39" t="s">
        <v>2</v>
      </c>
    </row>
    <row r="262" customFormat="false" ht="15" hidden="false" customHeight="false" outlineLevel="0" collapsed="false">
      <c r="C262" s="49" t="n">
        <f aca="false">IF(F262=F261,C261,IF(F262=(F261+10),C261,(C261+10)))</f>
        <v>650</v>
      </c>
      <c r="D262" s="38" t="s">
        <v>252</v>
      </c>
      <c r="E262" s="51" t="n">
        <f aca="false">IF(C261=C262,IF(AND(L262&lt;&gt;"M",L262&lt;&gt;"m-up"),E261+10,E261),10)</f>
        <v>40</v>
      </c>
      <c r="F262" s="39" t="n">
        <f aca="false">R262+(Q262*60)+(P262*3600)</f>
        <v>66746</v>
      </c>
      <c r="G262" s="39" t="str">
        <f aca="false">CONCATENATE(M262,N262,O262)</f>
        <v>20171021</v>
      </c>
      <c r="H262" s="39" t="n">
        <v>0</v>
      </c>
      <c r="L262" s="39" t="s">
        <v>4</v>
      </c>
      <c r="M262" s="39" t="n">
        <v>2017</v>
      </c>
      <c r="N262" s="39" t="n">
        <v>10</v>
      </c>
      <c r="O262" s="39" t="n">
        <v>21</v>
      </c>
      <c r="P262" s="39" t="n">
        <v>18</v>
      </c>
      <c r="Q262" s="39" t="n">
        <v>32</v>
      </c>
      <c r="R262" s="39" t="n">
        <v>26</v>
      </c>
      <c r="S262" s="39" t="n">
        <v>154</v>
      </c>
      <c r="T262" s="39" t="n">
        <v>1</v>
      </c>
      <c r="U262" s="39" t="s">
        <v>1</v>
      </c>
      <c r="V262" s="39" t="s">
        <v>2</v>
      </c>
    </row>
    <row r="263" customFormat="false" ht="15" hidden="false" customHeight="false" outlineLevel="0" collapsed="false">
      <c r="C263" s="49" t="n">
        <f aca="false">IF(F263=F262,C262,IF(F263=(F262+10),C262,(C262+10)))</f>
        <v>660</v>
      </c>
      <c r="D263" s="74" t="s">
        <v>255</v>
      </c>
      <c r="E263" s="51" t="n">
        <f aca="false">IF(C262=C263,IF(AND(L263&lt;&gt;"M",L263&lt;&gt;"m-up"),E262+10,E262),10)</f>
        <v>10</v>
      </c>
      <c r="F263" s="75" t="n">
        <f aca="false">R263+(Q263*60)+(P263*3600)</f>
        <v>66881</v>
      </c>
      <c r="G263" s="75" t="str">
        <f aca="false">CONCATENATE(M263,N263,O263)</f>
        <v>20171021</v>
      </c>
      <c r="H263" s="75" t="n">
        <v>747</v>
      </c>
      <c r="I263" s="75"/>
      <c r="J263" s="75"/>
      <c r="K263" s="75"/>
      <c r="L263" s="75" t="s">
        <v>17</v>
      </c>
      <c r="M263" s="75" t="n">
        <v>2017</v>
      </c>
      <c r="N263" s="75" t="n">
        <v>10</v>
      </c>
      <c r="O263" s="75" t="n">
        <v>21</v>
      </c>
      <c r="P263" s="75" t="n">
        <v>18</v>
      </c>
      <c r="Q263" s="75" t="n">
        <v>34</v>
      </c>
      <c r="R263" s="75" t="n">
        <v>41</v>
      </c>
      <c r="S263" s="75" t="n">
        <v>990</v>
      </c>
      <c r="T263" s="75" t="n">
        <v>1</v>
      </c>
      <c r="U263" s="75" t="s">
        <v>1</v>
      </c>
      <c r="V263" s="75" t="s">
        <v>2</v>
      </c>
      <c r="W263" s="75"/>
      <c r="X263" s="54" t="s">
        <v>33</v>
      </c>
    </row>
    <row r="264" customFormat="false" ht="15" hidden="false" customHeight="false" outlineLevel="0" collapsed="false">
      <c r="C264" s="49" t="n">
        <f aca="false">IF(F264=F263,C263,IF(F264=(F263+10),C263,(C263+10)))</f>
        <v>670</v>
      </c>
      <c r="D264" s="38" t="s">
        <v>255</v>
      </c>
      <c r="E264" s="51" t="n">
        <f aca="false">IF(C263=C264,IF(AND(L264&lt;&gt;"M",L264&lt;&gt;"m-up"),E263+10,E263),10)</f>
        <v>10</v>
      </c>
      <c r="F264" s="39" t="n">
        <f aca="false">R264+(Q264*60)+(P264*3600)</f>
        <v>66882</v>
      </c>
      <c r="G264" s="39" t="str">
        <f aca="false">CONCATENATE(M264,N264,O264)</f>
        <v>20171021</v>
      </c>
      <c r="H264" s="39" t="n">
        <v>0</v>
      </c>
      <c r="L264" s="79" t="s">
        <v>21</v>
      </c>
      <c r="M264" s="39" t="n">
        <v>2017</v>
      </c>
      <c r="N264" s="39" t="n">
        <v>10</v>
      </c>
      <c r="O264" s="39" t="n">
        <v>21</v>
      </c>
      <c r="P264" s="39" t="n">
        <v>18</v>
      </c>
      <c r="Q264" s="39" t="n">
        <v>34</v>
      </c>
      <c r="R264" s="39" t="n">
        <v>42</v>
      </c>
      <c r="S264" s="39" t="n">
        <v>92</v>
      </c>
      <c r="T264" s="39" t="n">
        <v>1</v>
      </c>
      <c r="U264" s="39" t="s">
        <v>1</v>
      </c>
      <c r="V264" s="39" t="s">
        <v>2</v>
      </c>
      <c r="X264" s="82" t="s">
        <v>256</v>
      </c>
      <c r="Y264" s="82" t="s">
        <v>257</v>
      </c>
      <c r="Z264" s="84" t="n">
        <v>-26.0836</v>
      </c>
      <c r="AA264" s="84" t="n">
        <v>28.1372</v>
      </c>
      <c r="AB264" s="82" t="n">
        <v>31</v>
      </c>
    </row>
    <row r="265" customFormat="false" ht="15" hidden="false" customHeight="false" outlineLevel="0" collapsed="false">
      <c r="C265" s="49" t="n">
        <f aca="false">IF(F265=F264,C264,IF(F265=(F264+10),C264,(C264+10)))</f>
        <v>670</v>
      </c>
      <c r="D265" s="38" t="s">
        <v>255</v>
      </c>
      <c r="E265" s="51" t="n">
        <f aca="false">IF(C264=C265,IF(AND(L265&lt;&gt;"M",L265&lt;&gt;"m-up"),E264+10,E264),10)</f>
        <v>10</v>
      </c>
      <c r="F265" s="39" t="n">
        <f aca="false">R265+(Q265*60)+(P265*3600)</f>
        <v>66882</v>
      </c>
      <c r="G265" s="39" t="str">
        <f aca="false">CONCATENATE(M265,N265,O265)</f>
        <v>20171021</v>
      </c>
      <c r="H265" s="39" t="n">
        <v>0</v>
      </c>
      <c r="L265" s="79" t="s">
        <v>21</v>
      </c>
      <c r="M265" s="39" t="n">
        <v>2017</v>
      </c>
      <c r="N265" s="39" t="n">
        <v>10</v>
      </c>
      <c r="O265" s="39" t="n">
        <v>21</v>
      </c>
      <c r="P265" s="39" t="n">
        <v>18</v>
      </c>
      <c r="Q265" s="39" t="n">
        <v>34</v>
      </c>
      <c r="R265" s="39" t="n">
        <v>42</v>
      </c>
      <c r="S265" s="39" t="n">
        <v>173</v>
      </c>
      <c r="T265" s="39" t="n">
        <v>1</v>
      </c>
      <c r="U265" s="39" t="s">
        <v>1</v>
      </c>
      <c r="V265" s="39" t="s">
        <v>2</v>
      </c>
    </row>
    <row r="266" customFormat="false" ht="15" hidden="false" customHeight="false" outlineLevel="0" collapsed="false">
      <c r="C266" s="49" t="n">
        <f aca="false">IF(F266=F265,C265,IF(F266=(F265+10),C265,(C265+10)))</f>
        <v>670</v>
      </c>
      <c r="D266" s="38" t="s">
        <v>255</v>
      </c>
      <c r="E266" s="51" t="n">
        <f aca="false">IF(C265=C266,IF(AND(L266&lt;&gt;"M",L266&lt;&gt;"m-up"),E265+10,E265),10)</f>
        <v>10</v>
      </c>
      <c r="F266" s="39" t="n">
        <f aca="false">R266+(Q266*60)+(P266*3600)</f>
        <v>66882</v>
      </c>
      <c r="G266" s="39" t="str">
        <f aca="false">CONCATENATE(M266,N266,O266)</f>
        <v>20171021</v>
      </c>
      <c r="H266" s="39" t="n">
        <v>0</v>
      </c>
      <c r="L266" s="79" t="s">
        <v>21</v>
      </c>
      <c r="M266" s="39" t="n">
        <v>2017</v>
      </c>
      <c r="N266" s="39" t="n">
        <v>10</v>
      </c>
      <c r="O266" s="39" t="n">
        <v>21</v>
      </c>
      <c r="P266" s="39" t="n">
        <v>18</v>
      </c>
      <c r="Q266" s="39" t="n">
        <v>34</v>
      </c>
      <c r="R266" s="39" t="n">
        <v>42</v>
      </c>
      <c r="S266" s="39" t="n">
        <v>216</v>
      </c>
      <c r="T266" s="39" t="n">
        <v>1</v>
      </c>
      <c r="U266" s="39" t="s">
        <v>1</v>
      </c>
      <c r="V266" s="39" t="s">
        <v>2</v>
      </c>
    </row>
    <row r="267" customFormat="false" ht="15" hidden="false" customHeight="false" outlineLevel="0" collapsed="false">
      <c r="C267" s="49" t="n">
        <f aca="false">IF(F267=F266,C266,IF(F267=(F266+10),C266,(C266+10)))</f>
        <v>670</v>
      </c>
      <c r="D267" s="38" t="s">
        <v>255</v>
      </c>
      <c r="E267" s="51" t="n">
        <f aca="false">IF(C266=C267,IF(AND(L267&lt;&gt;"M",L267&lt;&gt;"m-up"),E266+10,E266),10)</f>
        <v>10</v>
      </c>
      <c r="F267" s="39" t="n">
        <f aca="false">R267+(Q267*60)+(P267*3600)</f>
        <v>66882</v>
      </c>
      <c r="G267" s="39" t="str">
        <f aca="false">CONCATENATE(M267,N267,O267)</f>
        <v>20171021</v>
      </c>
      <c r="H267" s="39" t="n">
        <v>0</v>
      </c>
      <c r="L267" s="79" t="s">
        <v>21</v>
      </c>
      <c r="M267" s="39" t="n">
        <v>2017</v>
      </c>
      <c r="N267" s="39" t="n">
        <v>10</v>
      </c>
      <c r="O267" s="39" t="n">
        <v>21</v>
      </c>
      <c r="P267" s="39" t="n">
        <v>18</v>
      </c>
      <c r="Q267" s="39" t="n">
        <v>34</v>
      </c>
      <c r="R267" s="39" t="n">
        <v>42</v>
      </c>
      <c r="S267" s="39" t="n">
        <v>241</v>
      </c>
      <c r="T267" s="39" t="n">
        <v>1</v>
      </c>
      <c r="U267" s="39" t="s">
        <v>1</v>
      </c>
      <c r="V267" s="39" t="s">
        <v>2</v>
      </c>
    </row>
    <row r="268" customFormat="false" ht="15" hidden="false" customHeight="false" outlineLevel="0" collapsed="false">
      <c r="C268" s="49" t="n">
        <f aca="false">IF(F268=F267,C267,IF(F268=(F267+10),C267,(C267+10)))</f>
        <v>670</v>
      </c>
      <c r="D268" s="38" t="s">
        <v>255</v>
      </c>
      <c r="E268" s="51" t="n">
        <f aca="false">IF(C267=C268,IF(AND(L268&lt;&gt;"M",L268&lt;&gt;"m-up"),E267+10,E267),10)</f>
        <v>10</v>
      </c>
      <c r="F268" s="39" t="n">
        <f aca="false">R268+(Q268*60)+(P268*3600)</f>
        <v>66882</v>
      </c>
      <c r="G268" s="39" t="str">
        <f aca="false">CONCATENATE(M268,N268,O268)</f>
        <v>20171021</v>
      </c>
      <c r="H268" s="39" t="n">
        <v>0</v>
      </c>
      <c r="L268" s="79" t="s">
        <v>21</v>
      </c>
      <c r="M268" s="39" t="n">
        <v>2017</v>
      </c>
      <c r="N268" s="39" t="n">
        <v>10</v>
      </c>
      <c r="O268" s="39" t="n">
        <v>21</v>
      </c>
      <c r="P268" s="39" t="n">
        <v>18</v>
      </c>
      <c r="Q268" s="39" t="n">
        <v>34</v>
      </c>
      <c r="R268" s="39" t="n">
        <v>42</v>
      </c>
      <c r="S268" s="39" t="n">
        <v>246</v>
      </c>
      <c r="T268" s="39" t="n">
        <v>1</v>
      </c>
      <c r="U268" s="39" t="s">
        <v>1</v>
      </c>
      <c r="V268" s="39" t="s">
        <v>2</v>
      </c>
    </row>
    <row r="269" customFormat="false" ht="15" hidden="false" customHeight="false" outlineLevel="0" collapsed="false">
      <c r="C269" s="49" t="n">
        <f aca="false">IF(F269=F268,C268,IF(F269=(F268+10),C268,(C268+10)))</f>
        <v>670</v>
      </c>
      <c r="D269" s="38" t="s">
        <v>255</v>
      </c>
      <c r="E269" s="51" t="n">
        <f aca="false">IF(C268=C269,IF(AND(L269&lt;&gt;"M",L269&lt;&gt;"m-up"),E268+10,E268),10)</f>
        <v>10</v>
      </c>
      <c r="F269" s="39" t="n">
        <f aca="false">R269+(Q269*60)+(P269*3600)</f>
        <v>66882</v>
      </c>
      <c r="G269" s="39" t="str">
        <f aca="false">CONCATENATE(M269,N269,O269)</f>
        <v>20171021</v>
      </c>
      <c r="H269" s="39" t="n">
        <v>0</v>
      </c>
      <c r="L269" s="79" t="s">
        <v>21</v>
      </c>
      <c r="M269" s="39" t="n">
        <v>2017</v>
      </c>
      <c r="N269" s="39" t="n">
        <v>10</v>
      </c>
      <c r="O269" s="39" t="n">
        <v>21</v>
      </c>
      <c r="P269" s="39" t="n">
        <v>18</v>
      </c>
      <c r="Q269" s="39" t="n">
        <v>34</v>
      </c>
      <c r="R269" s="39" t="n">
        <v>42</v>
      </c>
      <c r="S269" s="39" t="n">
        <v>257</v>
      </c>
      <c r="T269" s="39" t="n">
        <v>1</v>
      </c>
      <c r="U269" s="39" t="s">
        <v>1</v>
      </c>
      <c r="V269" s="39" t="s">
        <v>2</v>
      </c>
    </row>
    <row r="270" customFormat="false" ht="15" hidden="false" customHeight="false" outlineLevel="0" collapsed="false">
      <c r="C270" s="49" t="n">
        <f aca="false">IF(F270=F269,C269,IF(F270=(F269+10),C269,(C269+10)))</f>
        <v>670</v>
      </c>
      <c r="D270" s="38" t="s">
        <v>255</v>
      </c>
      <c r="E270" s="51" t="n">
        <f aca="false">IF(C269=C270,IF(AND(L270&lt;&gt;"M",L270&lt;&gt;"m-up"),E269+10,E269),10)</f>
        <v>10</v>
      </c>
      <c r="F270" s="39" t="n">
        <f aca="false">R270+(Q270*60)+(P270*3600)</f>
        <v>66882</v>
      </c>
      <c r="G270" s="39" t="str">
        <f aca="false">CONCATENATE(M270,N270,O270)</f>
        <v>20171021</v>
      </c>
      <c r="H270" s="39" t="n">
        <v>0</v>
      </c>
      <c r="L270" s="79" t="s">
        <v>21</v>
      </c>
      <c r="M270" s="39" t="n">
        <v>2017</v>
      </c>
      <c r="N270" s="39" t="n">
        <v>10</v>
      </c>
      <c r="O270" s="39" t="n">
        <v>21</v>
      </c>
      <c r="P270" s="39" t="n">
        <v>18</v>
      </c>
      <c r="Q270" s="39" t="n">
        <v>34</v>
      </c>
      <c r="R270" s="39" t="n">
        <v>42</v>
      </c>
      <c r="S270" s="39" t="n">
        <v>269</v>
      </c>
      <c r="T270" s="39" t="n">
        <v>1</v>
      </c>
      <c r="U270" s="39" t="s">
        <v>1</v>
      </c>
      <c r="V270" s="39" t="s">
        <v>2</v>
      </c>
    </row>
    <row r="271" customFormat="false" ht="15" hidden="false" customHeight="false" outlineLevel="0" collapsed="false">
      <c r="C271" s="49" t="n">
        <f aca="false">IF(F271=F270,C270,IF(F271=(F270+10),C270,(C270+10)))</f>
        <v>670</v>
      </c>
      <c r="D271" s="38" t="s">
        <v>255</v>
      </c>
      <c r="E271" s="51" t="n">
        <f aca="false">IF(C270=C271,IF(AND(L271&lt;&gt;"M",L271&lt;&gt;"m-up"),E270+10,E270),10)</f>
        <v>10</v>
      </c>
      <c r="F271" s="39" t="n">
        <f aca="false">R271+(Q271*60)+(P271*3600)</f>
        <v>66882</v>
      </c>
      <c r="G271" s="39" t="str">
        <f aca="false">CONCATENATE(M271,N271,O271)</f>
        <v>20171021</v>
      </c>
      <c r="H271" s="39" t="n">
        <v>0</v>
      </c>
      <c r="L271" s="79" t="s">
        <v>21</v>
      </c>
      <c r="M271" s="39" t="n">
        <v>2017</v>
      </c>
      <c r="N271" s="39" t="n">
        <v>10</v>
      </c>
      <c r="O271" s="39" t="n">
        <v>21</v>
      </c>
      <c r="P271" s="39" t="n">
        <v>18</v>
      </c>
      <c r="Q271" s="39" t="n">
        <v>34</v>
      </c>
      <c r="R271" s="39" t="n">
        <v>42</v>
      </c>
      <c r="S271" s="39" t="n">
        <v>274</v>
      </c>
      <c r="T271" s="39" t="n">
        <v>1</v>
      </c>
      <c r="U271" s="39" t="s">
        <v>1</v>
      </c>
      <c r="V271" s="39" t="s">
        <v>2</v>
      </c>
    </row>
    <row r="272" customFormat="false" ht="15" hidden="false" customHeight="false" outlineLevel="0" collapsed="false">
      <c r="C272" s="49" t="n">
        <f aca="false">IF(F272=F271,C271,IF(F272=(F271+10),C271,(C271+10)))</f>
        <v>670</v>
      </c>
      <c r="D272" s="38" t="s">
        <v>255</v>
      </c>
      <c r="E272" s="51" t="n">
        <f aca="false">IF(C271=C272,IF(AND(L272&lt;&gt;"M",L272&lt;&gt;"m-up"),E271+10,E271),10)</f>
        <v>10</v>
      </c>
      <c r="F272" s="39" t="n">
        <f aca="false">R272+(Q272*60)+(P272*3600)</f>
        <v>66882</v>
      </c>
      <c r="G272" s="39" t="str">
        <f aca="false">CONCATENATE(M272,N272,O272)</f>
        <v>20171021</v>
      </c>
      <c r="H272" s="39" t="n">
        <v>0</v>
      </c>
      <c r="L272" s="79" t="s">
        <v>21</v>
      </c>
      <c r="M272" s="39" t="n">
        <v>2017</v>
      </c>
      <c r="N272" s="39" t="n">
        <v>10</v>
      </c>
      <c r="O272" s="39" t="n">
        <v>21</v>
      </c>
      <c r="P272" s="39" t="n">
        <v>18</v>
      </c>
      <c r="Q272" s="39" t="n">
        <v>34</v>
      </c>
      <c r="R272" s="39" t="n">
        <v>42</v>
      </c>
      <c r="S272" s="39" t="n">
        <v>279</v>
      </c>
      <c r="T272" s="39" t="n">
        <v>1</v>
      </c>
      <c r="U272" s="39" t="s">
        <v>1</v>
      </c>
      <c r="V272" s="39" t="s">
        <v>2</v>
      </c>
    </row>
    <row r="273" customFormat="false" ht="15" hidden="false" customHeight="false" outlineLevel="0" collapsed="false">
      <c r="C273" s="49" t="n">
        <f aca="false">IF(F273=F272,C272,IF(F273=(F272+10),C272,(C272+10)))</f>
        <v>670</v>
      </c>
      <c r="D273" s="38" t="s">
        <v>255</v>
      </c>
      <c r="E273" s="51" t="n">
        <f aca="false">IF(C272=C273,IF(AND(L273&lt;&gt;"M",L273&lt;&gt;"m-up"),E272+10,E272),10)</f>
        <v>10</v>
      </c>
      <c r="F273" s="39" t="n">
        <f aca="false">R273+(Q273*60)+(P273*3600)</f>
        <v>66882</v>
      </c>
      <c r="G273" s="83" t="str">
        <f aca="false">CONCATENATE(M273,N273,O273)</f>
        <v>20171021</v>
      </c>
      <c r="H273" s="83" t="n">
        <v>0</v>
      </c>
      <c r="I273" s="83"/>
      <c r="J273" s="83"/>
      <c r="K273" s="83"/>
      <c r="L273" s="88" t="s">
        <v>21</v>
      </c>
      <c r="M273" s="83" t="n">
        <v>2017</v>
      </c>
      <c r="N273" s="83" t="n">
        <v>10</v>
      </c>
      <c r="O273" s="83" t="n">
        <v>21</v>
      </c>
      <c r="P273" s="83" t="n">
        <v>18</v>
      </c>
      <c r="Q273" s="83" t="n">
        <v>34</v>
      </c>
      <c r="R273" s="83" t="n">
        <v>42</v>
      </c>
      <c r="S273" s="83" t="n">
        <v>281</v>
      </c>
      <c r="T273" s="83" t="n">
        <v>1</v>
      </c>
      <c r="U273" s="83" t="s">
        <v>1</v>
      </c>
      <c r="V273" s="83" t="s">
        <v>2</v>
      </c>
      <c r="W273" s="83"/>
    </row>
    <row r="274" customFormat="false" ht="15" hidden="false" customHeight="false" outlineLevel="0" collapsed="false">
      <c r="C274" s="49" t="n">
        <f aca="false">IF(F274=F273,C273,IF(F274=(F273+10),C273,(C273+10)))</f>
        <v>670</v>
      </c>
      <c r="D274" s="38" t="s">
        <v>255</v>
      </c>
      <c r="E274" s="51" t="n">
        <f aca="false">IF(C273=C274,IF(AND(L274&lt;&gt;"M",L274&lt;&gt;"m-up"),E273+10,E273),10)</f>
        <v>10</v>
      </c>
      <c r="F274" s="39" t="n">
        <f aca="false">R274+(Q274*60)+(P274*3600)</f>
        <v>66882</v>
      </c>
      <c r="G274" s="39" t="str">
        <f aca="false">CONCATENATE(M274,N274,O274)</f>
        <v>20171021</v>
      </c>
      <c r="H274" s="39" t="n">
        <v>0</v>
      </c>
      <c r="L274" s="79" t="s">
        <v>21</v>
      </c>
      <c r="M274" s="39" t="n">
        <v>2017</v>
      </c>
      <c r="N274" s="39" t="n">
        <v>10</v>
      </c>
      <c r="O274" s="39" t="n">
        <v>21</v>
      </c>
      <c r="P274" s="39" t="n">
        <v>18</v>
      </c>
      <c r="Q274" s="39" t="n">
        <v>34</v>
      </c>
      <c r="R274" s="39" t="n">
        <v>42</v>
      </c>
      <c r="S274" s="39" t="n">
        <v>289</v>
      </c>
      <c r="T274" s="39" t="n">
        <v>1</v>
      </c>
      <c r="U274" s="39" t="s">
        <v>1</v>
      </c>
      <c r="V274" s="39" t="s">
        <v>2</v>
      </c>
    </row>
    <row r="275" customFormat="false" ht="15" hidden="false" customHeight="false" outlineLevel="0" collapsed="false">
      <c r="C275" s="49" t="n">
        <f aca="false">IF(F275=F274,C274,IF(F275=(F274+10),C274,(C274+10)))</f>
        <v>670</v>
      </c>
      <c r="D275" s="38" t="s">
        <v>255</v>
      </c>
      <c r="E275" s="51" t="n">
        <f aca="false">IF(C274=C275,IF(AND(L275&lt;&gt;"M",L275&lt;&gt;"m-up"),E274+10,E274),10)</f>
        <v>10</v>
      </c>
      <c r="F275" s="39" t="n">
        <f aca="false">R275+(Q275*60)+(P275*3600)</f>
        <v>66882</v>
      </c>
      <c r="G275" s="39" t="str">
        <f aca="false">CONCATENATE(M275,N275,O275)</f>
        <v>20171021</v>
      </c>
      <c r="H275" s="39" t="n">
        <v>0</v>
      </c>
      <c r="L275" s="79" t="s">
        <v>21</v>
      </c>
      <c r="M275" s="39" t="n">
        <v>2017</v>
      </c>
      <c r="N275" s="39" t="n">
        <v>10</v>
      </c>
      <c r="O275" s="39" t="n">
        <v>21</v>
      </c>
      <c r="P275" s="39" t="n">
        <v>18</v>
      </c>
      <c r="Q275" s="39" t="n">
        <v>34</v>
      </c>
      <c r="R275" s="39" t="n">
        <v>42</v>
      </c>
      <c r="S275" s="39" t="n">
        <v>305</v>
      </c>
      <c r="T275" s="39" t="n">
        <v>1</v>
      </c>
      <c r="U275" s="39" t="s">
        <v>1</v>
      </c>
      <c r="V275" s="39" t="s">
        <v>2</v>
      </c>
    </row>
    <row r="276" customFormat="false" ht="15" hidden="false" customHeight="false" outlineLevel="0" collapsed="false">
      <c r="C276" s="49" t="n">
        <f aca="false">IF(F276=F275,C275,IF(F276=(F275+10),C275,(C275+10)))</f>
        <v>670</v>
      </c>
      <c r="D276" s="38" t="s">
        <v>255</v>
      </c>
      <c r="E276" s="51" t="n">
        <f aca="false">IF(C275=C276,IF(AND(L276&lt;&gt;"M",L276&lt;&gt;"m-up"),E275+10,E275),10)</f>
        <v>10</v>
      </c>
      <c r="F276" s="39" t="n">
        <f aca="false">R276+(Q276*60)+(P276*3600)</f>
        <v>66882</v>
      </c>
      <c r="G276" s="39" t="str">
        <f aca="false">CONCATENATE(M276,N276,O276)</f>
        <v>20171021</v>
      </c>
      <c r="H276" s="39" t="n">
        <v>0</v>
      </c>
      <c r="L276" s="79" t="s">
        <v>21</v>
      </c>
      <c r="M276" s="39" t="n">
        <v>2017</v>
      </c>
      <c r="N276" s="39" t="n">
        <v>10</v>
      </c>
      <c r="O276" s="39" t="n">
        <v>21</v>
      </c>
      <c r="P276" s="39" t="n">
        <v>18</v>
      </c>
      <c r="Q276" s="39" t="n">
        <v>34</v>
      </c>
      <c r="R276" s="39" t="n">
        <v>42</v>
      </c>
      <c r="S276" s="39" t="n">
        <v>337</v>
      </c>
      <c r="T276" s="39" t="n">
        <v>1</v>
      </c>
      <c r="U276" s="39" t="s">
        <v>1</v>
      </c>
      <c r="V276" s="39" t="s">
        <v>2</v>
      </c>
    </row>
    <row r="277" customFormat="false" ht="15" hidden="false" customHeight="false" outlineLevel="0" collapsed="false">
      <c r="C277" s="49" t="n">
        <f aca="false">IF(F277=F276,C276,IF(F277=(F276+10),C276,(C276+10)))</f>
        <v>670</v>
      </c>
      <c r="D277" s="38" t="s">
        <v>255</v>
      </c>
      <c r="E277" s="51" t="n">
        <f aca="false">IF(C276=C277,IF(AND(L277&lt;&gt;"M",L277&lt;&gt;"m-up"),E276+10,E276),10)</f>
        <v>10</v>
      </c>
      <c r="F277" s="39" t="n">
        <f aca="false">R277+(Q277*60)+(P277*3600)</f>
        <v>66882</v>
      </c>
      <c r="G277" s="39" t="str">
        <f aca="false">CONCATENATE(M277,N277,O277)</f>
        <v>20171021</v>
      </c>
      <c r="H277" s="39" t="n">
        <v>0</v>
      </c>
      <c r="L277" s="79" t="s">
        <v>21</v>
      </c>
      <c r="M277" s="39" t="n">
        <v>2017</v>
      </c>
      <c r="N277" s="39" t="n">
        <v>10</v>
      </c>
      <c r="O277" s="39" t="n">
        <v>21</v>
      </c>
      <c r="P277" s="39" t="n">
        <v>18</v>
      </c>
      <c r="Q277" s="39" t="n">
        <v>34</v>
      </c>
      <c r="R277" s="39" t="n">
        <v>42</v>
      </c>
      <c r="S277" s="39" t="n">
        <v>353</v>
      </c>
      <c r="T277" s="39" t="n">
        <v>1</v>
      </c>
      <c r="U277" s="39" t="s">
        <v>1</v>
      </c>
      <c r="V277" s="39" t="s">
        <v>2</v>
      </c>
    </row>
    <row r="278" customFormat="false" ht="15" hidden="false" customHeight="false" outlineLevel="0" collapsed="false">
      <c r="C278" s="49" t="n">
        <f aca="false">IF(F278=F277,C277,IF(F278=(F277+10),C277,(C277+10)))</f>
        <v>670</v>
      </c>
      <c r="D278" s="38" t="s">
        <v>255</v>
      </c>
      <c r="E278" s="51" t="n">
        <f aca="false">IF(C277=C278,IF(AND(L278&lt;&gt;"M",L278&lt;&gt;"m-up"),E277+10,E277),10)</f>
        <v>10</v>
      </c>
      <c r="F278" s="39" t="n">
        <f aca="false">R278+(Q278*60)+(P278*3600)</f>
        <v>66882</v>
      </c>
      <c r="G278" s="39" t="str">
        <f aca="false">CONCATENATE(M278,N278,O278)</f>
        <v>20171021</v>
      </c>
      <c r="H278" s="39" t="n">
        <v>0</v>
      </c>
      <c r="L278" s="79" t="s">
        <v>21</v>
      </c>
      <c r="M278" s="39" t="n">
        <v>2017</v>
      </c>
      <c r="N278" s="39" t="n">
        <v>10</v>
      </c>
      <c r="O278" s="39" t="n">
        <v>21</v>
      </c>
      <c r="P278" s="39" t="n">
        <v>18</v>
      </c>
      <c r="Q278" s="39" t="n">
        <v>34</v>
      </c>
      <c r="R278" s="39" t="n">
        <v>42</v>
      </c>
      <c r="S278" s="39" t="n">
        <v>373</v>
      </c>
      <c r="T278" s="39" t="n">
        <v>1</v>
      </c>
      <c r="U278" s="39" t="s">
        <v>1</v>
      </c>
      <c r="V278" s="39" t="s">
        <v>2</v>
      </c>
    </row>
    <row r="279" customFormat="false" ht="15" hidden="false" customHeight="false" outlineLevel="0" collapsed="false">
      <c r="C279" s="49" t="n">
        <f aca="false">IF(F279=F278,C278,IF(F279=(F278+10),C278,(C278+10)))</f>
        <v>670</v>
      </c>
      <c r="D279" s="38" t="s">
        <v>255</v>
      </c>
      <c r="E279" s="51" t="n">
        <f aca="false">IF(C278=C279,IF(AND(L279&lt;&gt;"M",L279&lt;&gt;"m-up"),E278+10,E278),10)</f>
        <v>10</v>
      </c>
      <c r="F279" s="39" t="n">
        <f aca="false">R279+(Q279*60)+(P279*3600)</f>
        <v>66882</v>
      </c>
      <c r="G279" s="39" t="str">
        <f aca="false">CONCATENATE(M279,N279,O279)</f>
        <v>20171021</v>
      </c>
      <c r="H279" s="39" t="n">
        <v>0</v>
      </c>
      <c r="L279" s="79" t="s">
        <v>21</v>
      </c>
      <c r="M279" s="39" t="n">
        <v>2017</v>
      </c>
      <c r="N279" s="39" t="n">
        <v>10</v>
      </c>
      <c r="O279" s="39" t="n">
        <v>21</v>
      </c>
      <c r="P279" s="39" t="n">
        <v>18</v>
      </c>
      <c r="Q279" s="39" t="n">
        <v>34</v>
      </c>
      <c r="R279" s="39" t="n">
        <v>42</v>
      </c>
      <c r="S279" s="39" t="n">
        <v>389</v>
      </c>
      <c r="T279" s="39" t="n">
        <v>1</v>
      </c>
      <c r="U279" s="39" t="s">
        <v>1</v>
      </c>
      <c r="V279" s="39" t="s">
        <v>2</v>
      </c>
    </row>
    <row r="280" customFormat="false" ht="15" hidden="false" customHeight="false" outlineLevel="0" collapsed="false">
      <c r="C280" s="49" t="n">
        <f aca="false">IF(F280=F279,C279,IF(F280=(F279+10),C279,(C279+10)))</f>
        <v>670</v>
      </c>
      <c r="D280" s="38" t="s">
        <v>255</v>
      </c>
      <c r="E280" s="51" t="n">
        <f aca="false">IF(C279=C280,IF(AND(L280&lt;&gt;"M",L280&lt;&gt;"m-up"),E279+10,E279),10)</f>
        <v>10</v>
      </c>
      <c r="F280" s="39" t="n">
        <f aca="false">R280+(Q280*60)+(P280*3600)</f>
        <v>66882</v>
      </c>
      <c r="G280" s="39" t="str">
        <f aca="false">CONCATENATE(M280,N280,O280)</f>
        <v>20171021</v>
      </c>
      <c r="H280" s="39" t="n">
        <v>0</v>
      </c>
      <c r="L280" s="79" t="s">
        <v>21</v>
      </c>
      <c r="M280" s="39" t="n">
        <v>2017</v>
      </c>
      <c r="N280" s="39" t="n">
        <v>10</v>
      </c>
      <c r="O280" s="39" t="n">
        <v>21</v>
      </c>
      <c r="P280" s="39" t="n">
        <v>18</v>
      </c>
      <c r="Q280" s="39" t="n">
        <v>34</v>
      </c>
      <c r="R280" s="39" t="n">
        <v>42</v>
      </c>
      <c r="S280" s="39" t="n">
        <v>412</v>
      </c>
      <c r="T280" s="39" t="n">
        <v>1</v>
      </c>
      <c r="U280" s="39" t="s">
        <v>1</v>
      </c>
      <c r="V280" s="39" t="s">
        <v>2</v>
      </c>
    </row>
    <row r="281" customFormat="false" ht="15" hidden="false" customHeight="false" outlineLevel="0" collapsed="false">
      <c r="C281" s="49" t="n">
        <f aca="false">IF(F281=F280,C280,IF(F281=(F280+10),C280,(C280+10)))</f>
        <v>670</v>
      </c>
      <c r="D281" s="38" t="s">
        <v>255</v>
      </c>
      <c r="E281" s="51" t="n">
        <f aca="false">IF(C280=C281,IF(AND(L281&lt;&gt;"M",L281&lt;&gt;"m-up"),E280+10,E280),10)</f>
        <v>10</v>
      </c>
      <c r="F281" s="39" t="n">
        <f aca="false">R281+(Q281*60)+(P281*3600)</f>
        <v>66882</v>
      </c>
      <c r="G281" s="39" t="str">
        <f aca="false">CONCATENATE(M281,N281,O281)</f>
        <v>20171021</v>
      </c>
      <c r="H281" s="39" t="n">
        <v>0</v>
      </c>
      <c r="L281" s="79" t="s">
        <v>21</v>
      </c>
      <c r="M281" s="39" t="n">
        <v>2017</v>
      </c>
      <c r="N281" s="39" t="n">
        <v>10</v>
      </c>
      <c r="O281" s="39" t="n">
        <v>21</v>
      </c>
      <c r="P281" s="39" t="n">
        <v>18</v>
      </c>
      <c r="Q281" s="39" t="n">
        <v>34</v>
      </c>
      <c r="R281" s="39" t="n">
        <v>42</v>
      </c>
      <c r="S281" s="39" t="n">
        <v>415</v>
      </c>
      <c r="T281" s="39" t="n">
        <v>1</v>
      </c>
      <c r="U281" s="39" t="s">
        <v>1</v>
      </c>
      <c r="V281" s="39" t="s">
        <v>2</v>
      </c>
    </row>
    <row r="282" customFormat="false" ht="15" hidden="false" customHeight="false" outlineLevel="0" collapsed="false">
      <c r="C282" s="49" t="n">
        <f aca="false">IF(F282=F281,C281,IF(F282=(F281+10),C281,(C281+10)))</f>
        <v>670</v>
      </c>
      <c r="D282" s="38" t="s">
        <v>255</v>
      </c>
      <c r="E282" s="51" t="n">
        <f aca="false">IF(C281=C282,IF(AND(L282&lt;&gt;"M",L282&lt;&gt;"m-up"),E281+10,E281),10)</f>
        <v>10</v>
      </c>
      <c r="F282" s="39" t="n">
        <f aca="false">R282+(Q282*60)+(P282*3600)</f>
        <v>66882</v>
      </c>
      <c r="G282" s="39" t="str">
        <f aca="false">CONCATENATE(M282,N282,O282)</f>
        <v>20171021</v>
      </c>
      <c r="H282" s="39" t="n">
        <v>0</v>
      </c>
      <c r="L282" s="79" t="s">
        <v>21</v>
      </c>
      <c r="M282" s="39" t="n">
        <v>2017</v>
      </c>
      <c r="N282" s="39" t="n">
        <v>10</v>
      </c>
      <c r="O282" s="39" t="n">
        <v>21</v>
      </c>
      <c r="P282" s="39" t="n">
        <v>18</v>
      </c>
      <c r="Q282" s="39" t="n">
        <v>34</v>
      </c>
      <c r="R282" s="39" t="n">
        <v>42</v>
      </c>
      <c r="S282" s="39" t="n">
        <v>428</v>
      </c>
      <c r="T282" s="39" t="n">
        <v>1</v>
      </c>
      <c r="U282" s="39" t="s">
        <v>1</v>
      </c>
      <c r="V282" s="39" t="s">
        <v>2</v>
      </c>
    </row>
    <row r="283" customFormat="false" ht="15" hidden="false" customHeight="false" outlineLevel="0" collapsed="false">
      <c r="C283" s="49" t="n">
        <f aca="false">IF(F283=F282,C282,IF(F283=(F282+10),C282,(C282+10)))</f>
        <v>670</v>
      </c>
      <c r="D283" s="38" t="s">
        <v>255</v>
      </c>
      <c r="E283" s="51" t="n">
        <f aca="false">IF(C282=C283,IF(AND(L283&lt;&gt;"M",L283&lt;&gt;"m-up"),E282+10,E282),10)</f>
        <v>10</v>
      </c>
      <c r="F283" s="39" t="n">
        <f aca="false">R283+(Q283*60)+(P283*3600)</f>
        <v>66882</v>
      </c>
      <c r="G283" s="39" t="str">
        <f aca="false">CONCATENATE(M283,N283,O283)</f>
        <v>20171021</v>
      </c>
      <c r="H283" s="39" t="n">
        <v>0</v>
      </c>
      <c r="L283" s="79" t="s">
        <v>21</v>
      </c>
      <c r="M283" s="39" t="n">
        <v>2017</v>
      </c>
      <c r="N283" s="39" t="n">
        <v>10</v>
      </c>
      <c r="O283" s="39" t="n">
        <v>21</v>
      </c>
      <c r="P283" s="39" t="n">
        <v>18</v>
      </c>
      <c r="Q283" s="39" t="n">
        <v>34</v>
      </c>
      <c r="R283" s="39" t="n">
        <v>42</v>
      </c>
      <c r="S283" s="39" t="n">
        <v>431</v>
      </c>
      <c r="T283" s="39" t="n">
        <v>1</v>
      </c>
      <c r="U283" s="39" t="s">
        <v>1</v>
      </c>
      <c r="V283" s="39" t="s">
        <v>2</v>
      </c>
    </row>
    <row r="284" customFormat="false" ht="15" hidden="false" customHeight="false" outlineLevel="0" collapsed="false">
      <c r="C284" s="49" t="n">
        <f aca="false">IF(F284=F283,C283,IF(F284=(F283+10),C283,(C283+10)))</f>
        <v>670</v>
      </c>
      <c r="D284" s="38" t="s">
        <v>255</v>
      </c>
      <c r="E284" s="51" t="n">
        <f aca="false">IF(C283=C284,IF(AND(L284&lt;&gt;"M",L284&lt;&gt;"m-up"),E283+10,E283),10)</f>
        <v>10</v>
      </c>
      <c r="F284" s="39" t="n">
        <f aca="false">R284+(Q284*60)+(P284*3600)</f>
        <v>66882</v>
      </c>
      <c r="G284" s="39" t="str">
        <f aca="false">CONCATENATE(M284,N284,O284)</f>
        <v>20171021</v>
      </c>
      <c r="H284" s="39" t="n">
        <v>0</v>
      </c>
      <c r="L284" s="79" t="s">
        <v>21</v>
      </c>
      <c r="M284" s="39" t="n">
        <v>2017</v>
      </c>
      <c r="N284" s="39" t="n">
        <v>10</v>
      </c>
      <c r="O284" s="39" t="n">
        <v>21</v>
      </c>
      <c r="P284" s="39" t="n">
        <v>18</v>
      </c>
      <c r="Q284" s="39" t="n">
        <v>34</v>
      </c>
      <c r="R284" s="39" t="n">
        <v>42</v>
      </c>
      <c r="S284" s="39" t="n">
        <v>436</v>
      </c>
      <c r="T284" s="39" t="n">
        <v>1</v>
      </c>
      <c r="U284" s="39" t="s">
        <v>1</v>
      </c>
      <c r="V284" s="39" t="s">
        <v>2</v>
      </c>
    </row>
    <row r="285" customFormat="false" ht="15" hidden="false" customHeight="false" outlineLevel="0" collapsed="false">
      <c r="C285" s="49" t="n">
        <f aca="false">IF(F285=F284,C284,IF(F285=(F284+10),C284,(C284+10)))</f>
        <v>670</v>
      </c>
      <c r="D285" s="38" t="s">
        <v>255</v>
      </c>
      <c r="E285" s="51" t="n">
        <f aca="false">IF(C284=C285,IF(AND(L285&lt;&gt;"M",L285&lt;&gt;"m-up"),E284+10,E284),10)</f>
        <v>10</v>
      </c>
      <c r="F285" s="39" t="n">
        <f aca="false">R285+(Q285*60)+(P285*3600)</f>
        <v>66882</v>
      </c>
      <c r="G285" s="39" t="str">
        <f aca="false">CONCATENATE(M285,N285,O285)</f>
        <v>20171021</v>
      </c>
      <c r="H285" s="39" t="n">
        <v>0</v>
      </c>
      <c r="L285" s="79" t="s">
        <v>21</v>
      </c>
      <c r="M285" s="39" t="n">
        <v>2017</v>
      </c>
      <c r="N285" s="39" t="n">
        <v>10</v>
      </c>
      <c r="O285" s="39" t="n">
        <v>21</v>
      </c>
      <c r="P285" s="39" t="n">
        <v>18</v>
      </c>
      <c r="Q285" s="39" t="n">
        <v>34</v>
      </c>
      <c r="R285" s="39" t="n">
        <v>42</v>
      </c>
      <c r="S285" s="39" t="n">
        <v>447</v>
      </c>
      <c r="T285" s="39" t="n">
        <v>1</v>
      </c>
      <c r="U285" s="39" t="s">
        <v>1</v>
      </c>
      <c r="V285" s="39" t="s">
        <v>2</v>
      </c>
    </row>
    <row r="286" customFormat="false" ht="15" hidden="false" customHeight="false" outlineLevel="0" collapsed="false">
      <c r="C286" s="49" t="n">
        <f aca="false">IF(F286=F285,C285,IF(F286=(F285+10),C285,(C285+10)))</f>
        <v>670</v>
      </c>
      <c r="D286" s="38" t="s">
        <v>255</v>
      </c>
      <c r="E286" s="51" t="n">
        <f aca="false">IF(C285=C286,IF(AND(L286&lt;&gt;"M",L286&lt;&gt;"m-up"),E285+10,E285),10)</f>
        <v>10</v>
      </c>
      <c r="F286" s="39" t="n">
        <f aca="false">R286+(Q286*60)+(P286*3600)</f>
        <v>66882</v>
      </c>
      <c r="G286" s="39" t="str">
        <f aca="false">CONCATENATE(M286,N286,O286)</f>
        <v>20171021</v>
      </c>
      <c r="H286" s="39" t="n">
        <v>0</v>
      </c>
      <c r="L286" s="79" t="s">
        <v>21</v>
      </c>
      <c r="M286" s="39" t="n">
        <v>2017</v>
      </c>
      <c r="N286" s="39" t="n">
        <v>10</v>
      </c>
      <c r="O286" s="39" t="n">
        <v>21</v>
      </c>
      <c r="P286" s="39" t="n">
        <v>18</v>
      </c>
      <c r="Q286" s="39" t="n">
        <v>34</v>
      </c>
      <c r="R286" s="39" t="n">
        <v>42</v>
      </c>
      <c r="S286" s="39" t="n">
        <v>457</v>
      </c>
      <c r="T286" s="39" t="n">
        <v>1</v>
      </c>
      <c r="U286" s="39" t="s">
        <v>1</v>
      </c>
      <c r="V286" s="39" t="s">
        <v>2</v>
      </c>
    </row>
    <row r="287" customFormat="false" ht="15" hidden="false" customHeight="false" outlineLevel="0" collapsed="false">
      <c r="C287" s="49" t="n">
        <f aca="false">IF(F287=F286,C286,IF(F287=(F286+10),C286,(C286+10)))</f>
        <v>670</v>
      </c>
      <c r="D287" s="38" t="s">
        <v>255</v>
      </c>
      <c r="E287" s="51" t="n">
        <f aca="false">IF(C286=C287,IF(AND(L287&lt;&gt;"M",L287&lt;&gt;"m-up"),E286+10,E286),10)</f>
        <v>10</v>
      </c>
      <c r="F287" s="39" t="n">
        <f aca="false">R287+(Q287*60)+(P287*3600)</f>
        <v>66882</v>
      </c>
      <c r="G287" s="39" t="str">
        <f aca="false">CONCATENATE(M287,N287,O287)</f>
        <v>20171021</v>
      </c>
      <c r="H287" s="39" t="n">
        <v>0</v>
      </c>
      <c r="L287" s="79" t="s">
        <v>21</v>
      </c>
      <c r="M287" s="39" t="n">
        <v>2017</v>
      </c>
      <c r="N287" s="39" t="n">
        <v>10</v>
      </c>
      <c r="O287" s="39" t="n">
        <v>21</v>
      </c>
      <c r="P287" s="39" t="n">
        <v>18</v>
      </c>
      <c r="Q287" s="39" t="n">
        <v>34</v>
      </c>
      <c r="R287" s="39" t="n">
        <v>42</v>
      </c>
      <c r="S287" s="39" t="n">
        <v>460</v>
      </c>
      <c r="T287" s="39" t="n">
        <v>1</v>
      </c>
      <c r="U287" s="39" t="s">
        <v>1</v>
      </c>
      <c r="V287" s="39" t="s">
        <v>2</v>
      </c>
    </row>
    <row r="288" customFormat="false" ht="15" hidden="false" customHeight="false" outlineLevel="0" collapsed="false">
      <c r="C288" s="49" t="n">
        <f aca="false">IF(F288=F287,C287,IF(F288=(F287+10),C287,(C287+10)))</f>
        <v>670</v>
      </c>
      <c r="D288" s="38" t="s">
        <v>255</v>
      </c>
      <c r="E288" s="51" t="n">
        <f aca="false">IF(C287=C288,IF(AND(L288&lt;&gt;"M",L288&lt;&gt;"m-up"),E287+10,E287),10)</f>
        <v>10</v>
      </c>
      <c r="F288" s="39" t="n">
        <f aca="false">R288+(Q288*60)+(P288*3600)</f>
        <v>66882</v>
      </c>
      <c r="G288" s="39" t="str">
        <f aca="false">CONCATENATE(M288,N288,O288)</f>
        <v>20171021</v>
      </c>
      <c r="H288" s="39" t="n">
        <v>0</v>
      </c>
      <c r="L288" s="79" t="s">
        <v>21</v>
      </c>
      <c r="M288" s="39" t="n">
        <v>2017</v>
      </c>
      <c r="N288" s="39" t="n">
        <v>10</v>
      </c>
      <c r="O288" s="39" t="n">
        <v>21</v>
      </c>
      <c r="P288" s="39" t="n">
        <v>18</v>
      </c>
      <c r="Q288" s="39" t="n">
        <v>34</v>
      </c>
      <c r="R288" s="39" t="n">
        <v>42</v>
      </c>
      <c r="S288" s="39" t="n">
        <v>471</v>
      </c>
      <c r="T288" s="39" t="n">
        <v>1</v>
      </c>
      <c r="U288" s="39" t="s">
        <v>1</v>
      </c>
      <c r="V288" s="39" t="s">
        <v>2</v>
      </c>
    </row>
    <row r="289" customFormat="false" ht="15" hidden="false" customHeight="false" outlineLevel="0" collapsed="false">
      <c r="C289" s="49" t="n">
        <f aca="false">IF(F289=F288,C288,IF(F289=(F288+10),C288,(C288+10)))</f>
        <v>670</v>
      </c>
      <c r="D289" s="38" t="s">
        <v>255</v>
      </c>
      <c r="E289" s="51" t="n">
        <f aca="false">IF(C288=C289,IF(AND(L289&lt;&gt;"M",L289&lt;&gt;"m-up"),E288+10,E288),10)</f>
        <v>10</v>
      </c>
      <c r="F289" s="39" t="n">
        <f aca="false">R289+(Q289*60)+(P289*3600)</f>
        <v>66882</v>
      </c>
      <c r="G289" s="39" t="str">
        <f aca="false">CONCATENATE(M289,N289,O289)</f>
        <v>20171021</v>
      </c>
      <c r="H289" s="39" t="n">
        <v>0</v>
      </c>
      <c r="L289" s="79" t="s">
        <v>21</v>
      </c>
      <c r="M289" s="39" t="n">
        <v>2017</v>
      </c>
      <c r="N289" s="39" t="n">
        <v>10</v>
      </c>
      <c r="O289" s="39" t="n">
        <v>21</v>
      </c>
      <c r="P289" s="39" t="n">
        <v>18</v>
      </c>
      <c r="Q289" s="39" t="n">
        <v>34</v>
      </c>
      <c r="R289" s="39" t="n">
        <v>42</v>
      </c>
      <c r="S289" s="39" t="n">
        <v>473</v>
      </c>
      <c r="T289" s="39" t="n">
        <v>1</v>
      </c>
      <c r="U289" s="39" t="s">
        <v>1</v>
      </c>
      <c r="V289" s="39" t="s">
        <v>2</v>
      </c>
    </row>
    <row r="290" customFormat="false" ht="15" hidden="false" customHeight="false" outlineLevel="0" collapsed="false">
      <c r="C290" s="49" t="n">
        <f aca="false">IF(F290=F289,C289,IF(F290=(F289+10),C289,(C289+10)))</f>
        <v>670</v>
      </c>
      <c r="D290" s="38" t="s">
        <v>255</v>
      </c>
      <c r="E290" s="51" t="n">
        <f aca="false">IF(C289=C290,IF(AND(L290&lt;&gt;"M",L290&lt;&gt;"m-up"),E289+10,E289),10)</f>
        <v>10</v>
      </c>
      <c r="F290" s="39" t="n">
        <f aca="false">R290+(Q290*60)+(P290*3600)</f>
        <v>66882</v>
      </c>
      <c r="G290" s="39" t="str">
        <f aca="false">CONCATENATE(M290,N290,O290)</f>
        <v>20171021</v>
      </c>
      <c r="H290" s="39" t="n">
        <v>0</v>
      </c>
      <c r="L290" s="79" t="s">
        <v>21</v>
      </c>
      <c r="M290" s="39" t="n">
        <v>2017</v>
      </c>
      <c r="N290" s="39" t="n">
        <v>10</v>
      </c>
      <c r="O290" s="39" t="n">
        <v>21</v>
      </c>
      <c r="P290" s="39" t="n">
        <v>18</v>
      </c>
      <c r="Q290" s="39" t="n">
        <v>34</v>
      </c>
      <c r="R290" s="39" t="n">
        <v>42</v>
      </c>
      <c r="S290" s="39" t="n">
        <v>479</v>
      </c>
      <c r="T290" s="39" t="n">
        <v>1</v>
      </c>
      <c r="U290" s="39" t="s">
        <v>1</v>
      </c>
      <c r="V290" s="39" t="s">
        <v>2</v>
      </c>
    </row>
    <row r="291" customFormat="false" ht="15" hidden="false" customHeight="false" outlineLevel="0" collapsed="false">
      <c r="C291" s="49" t="n">
        <f aca="false">IF(F291=F290,C290,IF(F291=(F290+10),C290,(C290+10)))</f>
        <v>670</v>
      </c>
      <c r="D291" s="38" t="s">
        <v>255</v>
      </c>
      <c r="E291" s="51" t="n">
        <f aca="false">IF(C290=C291,IF(AND(L291&lt;&gt;"M",L291&lt;&gt;"m-up"),E290+10,E290),10)</f>
        <v>10</v>
      </c>
      <c r="F291" s="39" t="n">
        <f aca="false">R291+(Q291*60)+(P291*3600)</f>
        <v>66882</v>
      </c>
      <c r="G291" s="39" t="str">
        <f aca="false">CONCATENATE(M291,N291,O291)</f>
        <v>20171021</v>
      </c>
      <c r="H291" s="39" t="n">
        <v>0</v>
      </c>
      <c r="L291" s="79" t="s">
        <v>21</v>
      </c>
      <c r="M291" s="39" t="n">
        <v>2017</v>
      </c>
      <c r="N291" s="39" t="n">
        <v>10</v>
      </c>
      <c r="O291" s="39" t="n">
        <v>21</v>
      </c>
      <c r="P291" s="39" t="n">
        <v>18</v>
      </c>
      <c r="Q291" s="39" t="n">
        <v>34</v>
      </c>
      <c r="R291" s="39" t="n">
        <v>42</v>
      </c>
      <c r="S291" s="39" t="n">
        <v>488</v>
      </c>
      <c r="T291" s="39" t="n">
        <v>1</v>
      </c>
      <c r="U291" s="39" t="s">
        <v>1</v>
      </c>
      <c r="V291" s="39" t="s">
        <v>2</v>
      </c>
    </row>
    <row r="292" customFormat="false" ht="15" hidden="false" customHeight="false" outlineLevel="0" collapsed="false">
      <c r="C292" s="49" t="n">
        <f aca="false">IF(F292=F291,C291,IF(F292=(F291+10),C291,(C291+10)))</f>
        <v>670</v>
      </c>
      <c r="D292" s="38" t="s">
        <v>255</v>
      </c>
      <c r="E292" s="51" t="n">
        <f aca="false">IF(C291=C292,IF(AND(L292&lt;&gt;"M",L292&lt;&gt;"m-up"),E291+10,E291),10)</f>
        <v>10</v>
      </c>
      <c r="F292" s="39" t="n">
        <f aca="false">R292+(Q292*60)+(P292*3600)</f>
        <v>66882</v>
      </c>
      <c r="G292" s="39" t="str">
        <f aca="false">CONCATENATE(M292,N292,O292)</f>
        <v>20171021</v>
      </c>
      <c r="H292" s="39" t="n">
        <v>0</v>
      </c>
      <c r="L292" s="79" t="s">
        <v>21</v>
      </c>
      <c r="M292" s="39" t="n">
        <v>2017</v>
      </c>
      <c r="N292" s="39" t="n">
        <v>10</v>
      </c>
      <c r="O292" s="39" t="n">
        <v>21</v>
      </c>
      <c r="P292" s="39" t="n">
        <v>18</v>
      </c>
      <c r="Q292" s="39" t="n">
        <v>34</v>
      </c>
      <c r="R292" s="39" t="n">
        <v>42</v>
      </c>
      <c r="S292" s="39" t="n">
        <v>493</v>
      </c>
      <c r="T292" s="39" t="n">
        <v>1</v>
      </c>
      <c r="U292" s="39" t="s">
        <v>1</v>
      </c>
      <c r="V292" s="39" t="s">
        <v>2</v>
      </c>
    </row>
    <row r="293" customFormat="false" ht="15" hidden="false" customHeight="false" outlineLevel="0" collapsed="false">
      <c r="C293" s="49" t="n">
        <f aca="false">IF(F293=F292,C292,IF(F293=(F292+10),C292,(C292+10)))</f>
        <v>670</v>
      </c>
      <c r="D293" s="38" t="s">
        <v>255</v>
      </c>
      <c r="E293" s="51" t="n">
        <f aca="false">IF(C292=C293,IF(AND(L293&lt;&gt;"M",L293&lt;&gt;"m-up"),E292+10,E292),10)</f>
        <v>10</v>
      </c>
      <c r="F293" s="39" t="n">
        <f aca="false">R293+(Q293*60)+(P293*3600)</f>
        <v>66882</v>
      </c>
      <c r="G293" s="39" t="str">
        <f aca="false">CONCATENATE(M293,N293,O293)</f>
        <v>20171021</v>
      </c>
      <c r="H293" s="39" t="n">
        <v>0</v>
      </c>
      <c r="L293" s="79" t="s">
        <v>21</v>
      </c>
      <c r="M293" s="39" t="n">
        <v>2017</v>
      </c>
      <c r="N293" s="39" t="n">
        <v>10</v>
      </c>
      <c r="O293" s="39" t="n">
        <v>21</v>
      </c>
      <c r="P293" s="39" t="n">
        <v>18</v>
      </c>
      <c r="Q293" s="39" t="n">
        <v>34</v>
      </c>
      <c r="R293" s="39" t="n">
        <v>42</v>
      </c>
      <c r="S293" s="39" t="n">
        <v>520</v>
      </c>
      <c r="T293" s="39" t="n">
        <v>1</v>
      </c>
      <c r="U293" s="39" t="s">
        <v>1</v>
      </c>
      <c r="V293" s="39" t="s">
        <v>2</v>
      </c>
    </row>
    <row r="294" customFormat="false" ht="15" hidden="false" customHeight="false" outlineLevel="0" collapsed="false">
      <c r="C294" s="49" t="n">
        <f aca="false">IF(F294=F293,C293,IF(F294=(F293+10),C293,(C293+10)))</f>
        <v>670</v>
      </c>
      <c r="D294" s="38" t="s">
        <v>255</v>
      </c>
      <c r="E294" s="51" t="n">
        <f aca="false">IF(C293=C294,IF(AND(L294&lt;&gt;"M",L294&lt;&gt;"m-up"),E293+10,E293),10)</f>
        <v>10</v>
      </c>
      <c r="F294" s="39" t="n">
        <f aca="false">R294+(Q294*60)+(P294*3600)</f>
        <v>66882</v>
      </c>
      <c r="G294" s="39" t="str">
        <f aca="false">CONCATENATE(M294,N294,O294)</f>
        <v>20171021</v>
      </c>
      <c r="H294" s="39" t="n">
        <v>0</v>
      </c>
      <c r="L294" s="79" t="s">
        <v>21</v>
      </c>
      <c r="M294" s="39" t="n">
        <v>2017</v>
      </c>
      <c r="N294" s="39" t="n">
        <v>10</v>
      </c>
      <c r="O294" s="39" t="n">
        <v>21</v>
      </c>
      <c r="P294" s="39" t="n">
        <v>18</v>
      </c>
      <c r="Q294" s="39" t="n">
        <v>34</v>
      </c>
      <c r="R294" s="39" t="n">
        <v>42</v>
      </c>
      <c r="S294" s="39" t="n">
        <v>524</v>
      </c>
      <c r="T294" s="39" t="n">
        <v>1</v>
      </c>
      <c r="U294" s="39" t="s">
        <v>1</v>
      </c>
      <c r="V294" s="39" t="s">
        <v>2</v>
      </c>
    </row>
    <row r="295" customFormat="false" ht="15" hidden="false" customHeight="false" outlineLevel="0" collapsed="false">
      <c r="C295" s="49" t="n">
        <f aca="false">IF(F295=F294,C294,IF(F295=(F294+10),C294,(C294+10)))</f>
        <v>670</v>
      </c>
      <c r="D295" s="38" t="s">
        <v>255</v>
      </c>
      <c r="E295" s="51" t="n">
        <f aca="false">IF(C294=C295,IF(AND(L295&lt;&gt;"M",L295&lt;&gt;"m-up"),E294+10,E294),10)</f>
        <v>10</v>
      </c>
      <c r="F295" s="39" t="n">
        <f aca="false">R295+(Q295*60)+(P295*3600)</f>
        <v>66882</v>
      </c>
      <c r="G295" s="39" t="str">
        <f aca="false">CONCATENATE(M295,N295,O295)</f>
        <v>20171021</v>
      </c>
      <c r="H295" s="39" t="n">
        <v>0</v>
      </c>
      <c r="L295" s="79" t="s">
        <v>21</v>
      </c>
      <c r="M295" s="39" t="n">
        <v>2017</v>
      </c>
      <c r="N295" s="39" t="n">
        <v>10</v>
      </c>
      <c r="O295" s="39" t="n">
        <v>21</v>
      </c>
      <c r="P295" s="39" t="n">
        <v>18</v>
      </c>
      <c r="Q295" s="39" t="n">
        <v>34</v>
      </c>
      <c r="R295" s="39" t="n">
        <v>42</v>
      </c>
      <c r="S295" s="39" t="n">
        <v>530</v>
      </c>
      <c r="T295" s="39" t="n">
        <v>1</v>
      </c>
      <c r="U295" s="39" t="s">
        <v>1</v>
      </c>
      <c r="V295" s="39" t="s">
        <v>2</v>
      </c>
    </row>
    <row r="296" customFormat="false" ht="15" hidden="false" customHeight="false" outlineLevel="0" collapsed="false">
      <c r="C296" s="49" t="n">
        <f aca="false">IF(F296=F295,C295,IF(F296=(F295+10),C295,(C295+10)))</f>
        <v>670</v>
      </c>
      <c r="D296" s="38" t="s">
        <v>255</v>
      </c>
      <c r="E296" s="51" t="n">
        <f aca="false">IF(C295=C296,IF(AND(L296&lt;&gt;"M",L296&lt;&gt;"m-up"),E295+10,E295),10)</f>
        <v>10</v>
      </c>
      <c r="F296" s="39" t="n">
        <f aca="false">R296+(Q296*60)+(P296*3600)</f>
        <v>66882</v>
      </c>
      <c r="G296" s="39" t="str">
        <f aca="false">CONCATENATE(M296,N296,O296)</f>
        <v>20171021</v>
      </c>
      <c r="H296" s="39" t="n">
        <v>0</v>
      </c>
      <c r="L296" s="79" t="s">
        <v>21</v>
      </c>
      <c r="M296" s="39" t="n">
        <v>2017</v>
      </c>
      <c r="N296" s="39" t="n">
        <v>10</v>
      </c>
      <c r="O296" s="39" t="n">
        <v>21</v>
      </c>
      <c r="P296" s="39" t="n">
        <v>18</v>
      </c>
      <c r="Q296" s="39" t="n">
        <v>34</v>
      </c>
      <c r="R296" s="39" t="n">
        <v>42</v>
      </c>
      <c r="S296" s="39" t="n">
        <v>533</v>
      </c>
      <c r="T296" s="39" t="n">
        <v>1</v>
      </c>
      <c r="U296" s="39" t="s">
        <v>1</v>
      </c>
      <c r="V296" s="39" t="s">
        <v>2</v>
      </c>
    </row>
    <row r="297" customFormat="false" ht="15" hidden="false" customHeight="false" outlineLevel="0" collapsed="false">
      <c r="C297" s="49" t="n">
        <f aca="false">IF(F297=F296,C296,IF(F297=(F296+10),C296,(C296+10)))</f>
        <v>670</v>
      </c>
      <c r="D297" s="38" t="s">
        <v>255</v>
      </c>
      <c r="E297" s="51" t="n">
        <f aca="false">IF(C296=C297,IF(AND(L297&lt;&gt;"M",L297&lt;&gt;"m-up"),E296+10,E296),10)</f>
        <v>10</v>
      </c>
      <c r="F297" s="39" t="n">
        <f aca="false">R297+(Q297*60)+(P297*3600)</f>
        <v>66882</v>
      </c>
      <c r="G297" s="39" t="str">
        <f aca="false">CONCATENATE(M297,N297,O297)</f>
        <v>20171021</v>
      </c>
      <c r="H297" s="39" t="n">
        <v>0</v>
      </c>
      <c r="L297" s="79" t="s">
        <v>21</v>
      </c>
      <c r="M297" s="39" t="n">
        <v>2017</v>
      </c>
      <c r="N297" s="39" t="n">
        <v>10</v>
      </c>
      <c r="O297" s="39" t="n">
        <v>21</v>
      </c>
      <c r="P297" s="39" t="n">
        <v>18</v>
      </c>
      <c r="Q297" s="39" t="n">
        <v>34</v>
      </c>
      <c r="R297" s="39" t="n">
        <v>42</v>
      </c>
      <c r="S297" s="39" t="n">
        <v>570</v>
      </c>
      <c r="T297" s="39" t="n">
        <v>1</v>
      </c>
      <c r="U297" s="39" t="s">
        <v>1</v>
      </c>
      <c r="V297" s="39" t="s">
        <v>2</v>
      </c>
    </row>
    <row r="298" customFormat="false" ht="15" hidden="false" customHeight="false" outlineLevel="0" collapsed="false">
      <c r="C298" s="49" t="n">
        <f aca="false">IF(F298=F297,C297,IF(F298=(F297+10),C297,(C297+10)))</f>
        <v>670</v>
      </c>
      <c r="D298" s="38" t="s">
        <v>255</v>
      </c>
      <c r="E298" s="51" t="n">
        <f aca="false">IF(C297=C298,IF(AND(L298&lt;&gt;"M",L298&lt;&gt;"m-up"),E297+10,E297),10)</f>
        <v>10</v>
      </c>
      <c r="F298" s="39" t="n">
        <f aca="false">R298+(Q298*60)+(P298*3600)</f>
        <v>66882</v>
      </c>
      <c r="G298" s="39" t="str">
        <f aca="false">CONCATENATE(M298,N298,O298)</f>
        <v>20171021</v>
      </c>
      <c r="H298" s="39" t="n">
        <v>0</v>
      </c>
      <c r="L298" s="79" t="s">
        <v>21</v>
      </c>
      <c r="M298" s="39" t="n">
        <v>2017</v>
      </c>
      <c r="N298" s="39" t="n">
        <v>10</v>
      </c>
      <c r="O298" s="39" t="n">
        <v>21</v>
      </c>
      <c r="P298" s="39" t="n">
        <v>18</v>
      </c>
      <c r="Q298" s="39" t="n">
        <v>34</v>
      </c>
      <c r="R298" s="39" t="n">
        <v>42</v>
      </c>
      <c r="S298" s="39" t="n">
        <v>618</v>
      </c>
      <c r="T298" s="39" t="n">
        <v>1</v>
      </c>
      <c r="U298" s="39" t="s">
        <v>1</v>
      </c>
      <c r="V298" s="39" t="s">
        <v>2</v>
      </c>
    </row>
    <row r="299" customFormat="false" ht="15" hidden="false" customHeight="false" outlineLevel="0" collapsed="false">
      <c r="C299" s="49" t="n">
        <f aca="false">IF(F299=F298,C298,IF(F299=(F298+10),C298,(C298+10)))</f>
        <v>670</v>
      </c>
      <c r="D299" s="38" t="s">
        <v>255</v>
      </c>
      <c r="E299" s="51" t="n">
        <f aca="false">IF(C298=C299,IF(AND(L299&lt;&gt;"M",L299&lt;&gt;"m-up"),E298+10,E298),10)</f>
        <v>10</v>
      </c>
      <c r="F299" s="39" t="n">
        <f aca="false">R299+(Q299*60)+(P299*3600)</f>
        <v>66882</v>
      </c>
      <c r="G299" s="39" t="str">
        <f aca="false">CONCATENATE(M299,N299,O299)</f>
        <v>20171021</v>
      </c>
      <c r="H299" s="39" t="n">
        <v>0</v>
      </c>
      <c r="L299" s="79" t="s">
        <v>21</v>
      </c>
      <c r="M299" s="39" t="n">
        <v>2017</v>
      </c>
      <c r="N299" s="39" t="n">
        <v>10</v>
      </c>
      <c r="O299" s="39" t="n">
        <v>21</v>
      </c>
      <c r="P299" s="39" t="n">
        <v>18</v>
      </c>
      <c r="Q299" s="39" t="n">
        <v>34</v>
      </c>
      <c r="R299" s="39" t="n">
        <v>42</v>
      </c>
      <c r="S299" s="39" t="n">
        <v>642</v>
      </c>
      <c r="T299" s="39" t="n">
        <v>1</v>
      </c>
      <c r="U299" s="39" t="s">
        <v>1</v>
      </c>
      <c r="V299" s="39" t="s">
        <v>2</v>
      </c>
      <c r="X299" s="40" t="s">
        <v>258</v>
      </c>
    </row>
    <row r="300" customFormat="false" ht="15" hidden="false" customHeight="false" outlineLevel="0" collapsed="false">
      <c r="C300" s="49" t="n">
        <f aca="false">IF(F300=F299,C299,IF(F300=(F299+10),C299,(C299+10)))</f>
        <v>670</v>
      </c>
      <c r="D300" s="38" t="s">
        <v>255</v>
      </c>
      <c r="E300" s="51" t="n">
        <f aca="false">IF(C299=C300,IF(AND(L300&lt;&gt;"M",L300&lt;&gt;"m-up"),E299+10,E299),10)</f>
        <v>10</v>
      </c>
      <c r="F300" s="39" t="n">
        <f aca="false">R300+(Q300*60)+(P300*3600)</f>
        <v>66882</v>
      </c>
      <c r="G300" s="39" t="str">
        <f aca="false">CONCATENATE(M300,N300,O300)</f>
        <v>20171021</v>
      </c>
      <c r="H300" s="39" t="n">
        <v>0</v>
      </c>
      <c r="L300" s="79" t="s">
        <v>21</v>
      </c>
      <c r="M300" s="39" t="n">
        <v>2017</v>
      </c>
      <c r="N300" s="39" t="n">
        <v>10</v>
      </c>
      <c r="O300" s="39" t="n">
        <v>21</v>
      </c>
      <c r="P300" s="39" t="n">
        <v>18</v>
      </c>
      <c r="Q300" s="39" t="n">
        <v>34</v>
      </c>
      <c r="R300" s="39" t="n">
        <v>42</v>
      </c>
      <c r="S300" s="39" t="n">
        <v>696</v>
      </c>
      <c r="T300" s="39" t="n">
        <v>1</v>
      </c>
      <c r="U300" s="39" t="s">
        <v>1</v>
      </c>
      <c r="V300" s="39" t="s">
        <v>2</v>
      </c>
    </row>
    <row r="301" customFormat="false" ht="15" hidden="false" customHeight="false" outlineLevel="0" collapsed="false">
      <c r="C301" s="49" t="n">
        <f aca="false">IF(F301=F300,C300,IF(F301=(F300+10),C300,(C300+10)))</f>
        <v>670</v>
      </c>
      <c r="D301" s="38" t="s">
        <v>255</v>
      </c>
      <c r="E301" s="51" t="n">
        <f aca="false">IF(C300=C301,IF(AND(L301&lt;&gt;"M",L301&lt;&gt;"m-up"),E300+10,E300),10)</f>
        <v>10</v>
      </c>
      <c r="F301" s="39" t="n">
        <f aca="false">R301+(Q301*60)+(P301*3600)</f>
        <v>66882</v>
      </c>
      <c r="G301" s="39" t="str">
        <f aca="false">CONCATENATE(M301,N301,O301)</f>
        <v>20171021</v>
      </c>
      <c r="H301" s="39" t="n">
        <v>0</v>
      </c>
      <c r="L301" s="79" t="s">
        <v>21</v>
      </c>
      <c r="M301" s="39" t="n">
        <v>2017</v>
      </c>
      <c r="N301" s="39" t="n">
        <v>10</v>
      </c>
      <c r="O301" s="39" t="n">
        <v>21</v>
      </c>
      <c r="P301" s="39" t="n">
        <v>18</v>
      </c>
      <c r="Q301" s="39" t="n">
        <v>34</v>
      </c>
      <c r="R301" s="39" t="n">
        <v>42</v>
      </c>
      <c r="S301" s="39" t="n">
        <v>741</v>
      </c>
      <c r="T301" s="39" t="n">
        <v>1</v>
      </c>
      <c r="U301" s="39" t="s">
        <v>1</v>
      </c>
      <c r="V301" s="39" t="s">
        <v>2</v>
      </c>
    </row>
    <row r="302" customFormat="false" ht="15" hidden="false" customHeight="false" outlineLevel="0" collapsed="false">
      <c r="C302" s="49" t="n">
        <f aca="false">IF(F302=F301,C301,IF(F302=(F301+10),C301,(C301+10)))</f>
        <v>670</v>
      </c>
      <c r="D302" s="38" t="s">
        <v>255</v>
      </c>
      <c r="E302" s="51" t="n">
        <f aca="false">IF(C301=C302,IF(AND(L302&lt;&gt;"M",L302&lt;&gt;"m-up"),E301+10,E301),10)</f>
        <v>20</v>
      </c>
      <c r="F302" s="39" t="n">
        <f aca="false">R302+(Q302*60)+(P302*3600)</f>
        <v>66882</v>
      </c>
      <c r="G302" s="39" t="str">
        <f aca="false">CONCATENATE(M302,N302,O302)</f>
        <v>20171021</v>
      </c>
      <c r="H302" s="39" t="n">
        <v>18</v>
      </c>
      <c r="L302" s="79" t="s">
        <v>23</v>
      </c>
      <c r="M302" s="39" t="n">
        <v>2017</v>
      </c>
      <c r="N302" s="39" t="n">
        <v>10</v>
      </c>
      <c r="O302" s="39" t="n">
        <v>21</v>
      </c>
      <c r="P302" s="39" t="n">
        <v>18</v>
      </c>
      <c r="Q302" s="39" t="n">
        <v>34</v>
      </c>
      <c r="R302" s="39" t="n">
        <v>42</v>
      </c>
      <c r="S302" s="39" t="n">
        <v>808</v>
      </c>
      <c r="T302" s="39" t="n">
        <v>1</v>
      </c>
      <c r="U302" s="39" t="s">
        <v>1</v>
      </c>
      <c r="V302" s="39" t="s">
        <v>2</v>
      </c>
    </row>
    <row r="303" customFormat="false" ht="15" hidden="false" customHeight="false" outlineLevel="0" collapsed="false">
      <c r="C303" s="49" t="n">
        <f aca="false">IF(F303=F302,C302,IF(F303=(F302+10),C302,(C302+10)))</f>
        <v>670</v>
      </c>
      <c r="D303" s="38" t="s">
        <v>255</v>
      </c>
      <c r="E303" s="51" t="n">
        <f aca="false">IF(C302=C303,IF(AND(L303&lt;&gt;"M",L303&lt;&gt;"m-up"),E302+10,E302),10)</f>
        <v>30</v>
      </c>
      <c r="F303" s="39" t="n">
        <f aca="false">R303+(Q303*60)+(P303*3600)</f>
        <v>66882</v>
      </c>
      <c r="G303" s="39" t="str">
        <f aca="false">CONCATENATE(M303,N303,O303)</f>
        <v>20171021</v>
      </c>
      <c r="H303" s="39" t="n">
        <v>269</v>
      </c>
      <c r="L303" s="39" t="s">
        <v>23</v>
      </c>
      <c r="M303" s="39" t="n">
        <v>2017</v>
      </c>
      <c r="N303" s="39" t="n">
        <v>10</v>
      </c>
      <c r="O303" s="39" t="n">
        <v>21</v>
      </c>
      <c r="P303" s="39" t="n">
        <v>18</v>
      </c>
      <c r="Q303" s="39" t="n">
        <v>34</v>
      </c>
      <c r="R303" s="39" t="n">
        <v>42</v>
      </c>
      <c r="S303" s="39" t="n">
        <v>877</v>
      </c>
      <c r="T303" s="39" t="n">
        <v>1</v>
      </c>
      <c r="U303" s="39" t="s">
        <v>1</v>
      </c>
      <c r="V303" s="39" t="s">
        <v>2</v>
      </c>
      <c r="X303" s="40" t="s">
        <v>19</v>
      </c>
    </row>
    <row r="304" customFormat="false" ht="15" hidden="false" customHeight="false" outlineLevel="0" collapsed="false">
      <c r="C304" s="49" t="n">
        <f aca="false">IF(F304=F303,C303,IF(F304=(F303+10),C303,(C303+10)))</f>
        <v>680</v>
      </c>
      <c r="D304" s="80" t="s">
        <v>259</v>
      </c>
      <c r="E304" s="51" t="n">
        <f aca="false">IF(C303=C304,IF(AND(L304&lt;&gt;"M",L304&lt;&gt;"m-up"),E303+10,E303),10)</f>
        <v>10</v>
      </c>
      <c r="F304" s="53" t="n">
        <f aca="false">R304+(Q304*60)+(P304*3600)</f>
        <v>67116</v>
      </c>
      <c r="G304" s="53" t="str">
        <f aca="false">CONCATENATE(M304,N304,O304)</f>
        <v>20171021</v>
      </c>
      <c r="H304" s="53" t="n">
        <v>619</v>
      </c>
      <c r="I304" s="53"/>
      <c r="J304" s="53"/>
      <c r="K304" s="53"/>
      <c r="L304" s="53" t="s">
        <v>17</v>
      </c>
      <c r="M304" s="53" t="n">
        <v>2017</v>
      </c>
      <c r="N304" s="53" t="n">
        <v>10</v>
      </c>
      <c r="O304" s="53" t="n">
        <v>21</v>
      </c>
      <c r="P304" s="53" t="n">
        <v>18</v>
      </c>
      <c r="Q304" s="53" t="n">
        <v>38</v>
      </c>
      <c r="R304" s="53" t="n">
        <v>36</v>
      </c>
      <c r="S304" s="53" t="n">
        <v>125</v>
      </c>
      <c r="T304" s="53" t="n">
        <v>1</v>
      </c>
      <c r="U304" s="53" t="s">
        <v>1</v>
      </c>
      <c r="V304" s="53" t="s">
        <v>2</v>
      </c>
      <c r="W304" s="53"/>
      <c r="X304" s="54" t="s">
        <v>19</v>
      </c>
    </row>
    <row r="305" customFormat="false" ht="15" hidden="false" customHeight="false" outlineLevel="0" collapsed="false">
      <c r="C305" s="49" t="n">
        <f aca="false">IF(F305=F304,C304,IF(F305=(F304+10),C304,(C304+10)))</f>
        <v>680</v>
      </c>
      <c r="D305" s="38" t="s">
        <v>259</v>
      </c>
      <c r="E305" s="51" t="n">
        <f aca="false">IF(C304=C305,IF(AND(L305&lt;&gt;"M",L305&lt;&gt;"m-up"),E304+10,E304),10)</f>
        <v>20</v>
      </c>
      <c r="F305" s="39" t="n">
        <f aca="false">R305+(Q305*60)+(P305*3600)</f>
        <v>67116</v>
      </c>
      <c r="G305" s="39" t="str">
        <f aca="false">CONCATENATE(M305,N305,O305)</f>
        <v>20171021</v>
      </c>
      <c r="H305" s="39" t="n">
        <v>143</v>
      </c>
      <c r="L305" s="39" t="s">
        <v>23</v>
      </c>
      <c r="M305" s="39" t="n">
        <v>2017</v>
      </c>
      <c r="N305" s="39" t="n">
        <v>10</v>
      </c>
      <c r="O305" s="39" t="n">
        <v>21</v>
      </c>
      <c r="P305" s="39" t="n">
        <v>18</v>
      </c>
      <c r="Q305" s="39" t="n">
        <v>38</v>
      </c>
      <c r="R305" s="39" t="n">
        <v>36</v>
      </c>
      <c r="S305" s="39" t="n">
        <v>749</v>
      </c>
      <c r="T305" s="39" t="n">
        <v>1</v>
      </c>
      <c r="U305" s="39" t="s">
        <v>1</v>
      </c>
      <c r="V305" s="39" t="s">
        <v>2</v>
      </c>
    </row>
    <row r="306" customFormat="false" ht="15" hidden="false" customHeight="false" outlineLevel="0" collapsed="false">
      <c r="C306" s="49" t="n">
        <f aca="false">IF(F306=F305,C305,IF(F306=(F305+10),C305,(C305+10)))</f>
        <v>680</v>
      </c>
      <c r="D306" s="38" t="s">
        <v>259</v>
      </c>
      <c r="E306" s="51" t="n">
        <f aca="false">IF(C305=C306,IF(AND(L306&lt;&gt;"M",L306&lt;&gt;"m-up"),E305+10,E305),10)</f>
        <v>30</v>
      </c>
      <c r="F306" s="39" t="n">
        <f aca="false">R306+(Q306*60)+(P306*3600)</f>
        <v>67116</v>
      </c>
      <c r="G306" s="39" t="str">
        <f aca="false">CONCATENATE(M306,N306,O306)</f>
        <v>20171021</v>
      </c>
      <c r="H306" s="39" t="n">
        <v>82</v>
      </c>
      <c r="L306" s="39" t="s">
        <v>23</v>
      </c>
      <c r="M306" s="39" t="n">
        <v>2017</v>
      </c>
      <c r="N306" s="39" t="n">
        <v>10</v>
      </c>
      <c r="O306" s="39" t="n">
        <v>21</v>
      </c>
      <c r="P306" s="39" t="n">
        <v>18</v>
      </c>
      <c r="Q306" s="39" t="n">
        <v>38</v>
      </c>
      <c r="R306" s="39" t="n">
        <v>36</v>
      </c>
      <c r="S306" s="39" t="n">
        <v>911</v>
      </c>
      <c r="T306" s="39" t="n">
        <v>1</v>
      </c>
      <c r="U306" s="39" t="s">
        <v>1</v>
      </c>
      <c r="V306" s="39" t="s">
        <v>2</v>
      </c>
    </row>
    <row r="307" customFormat="false" ht="15" hidden="false" customHeight="false" outlineLevel="0" collapsed="false">
      <c r="C307" s="49" t="n">
        <f aca="false">IF(F307=F306,C306,IF(F307=(F306+10),C306,(C306+10)))</f>
        <v>690</v>
      </c>
      <c r="D307" s="80" t="s">
        <v>260</v>
      </c>
      <c r="E307" s="51" t="n">
        <f aca="false">IF(C306=C307,IF(AND(L307&lt;&gt;"M",L307&lt;&gt;"m-up"),E306+10,E306),10)</f>
        <v>10</v>
      </c>
      <c r="F307" s="53" t="n">
        <f aca="false">R307+(Q307*60)+(P307*3600)</f>
        <v>67192</v>
      </c>
      <c r="G307" s="53" t="str">
        <f aca="false">CONCATENATE(M307,N307,O307)</f>
        <v>20171021</v>
      </c>
      <c r="H307" s="53" t="n">
        <v>398</v>
      </c>
      <c r="I307" s="53"/>
      <c r="J307" s="53"/>
      <c r="K307" s="53"/>
      <c r="L307" s="53" t="s">
        <v>17</v>
      </c>
      <c r="M307" s="53" t="n">
        <v>2017</v>
      </c>
      <c r="N307" s="53" t="n">
        <v>10</v>
      </c>
      <c r="O307" s="53" t="n">
        <v>21</v>
      </c>
      <c r="P307" s="53" t="n">
        <v>18</v>
      </c>
      <c r="Q307" s="53" t="n">
        <v>39</v>
      </c>
      <c r="R307" s="53" t="n">
        <v>52</v>
      </c>
      <c r="S307" s="53" t="n">
        <v>279</v>
      </c>
      <c r="T307" s="53" t="n">
        <v>1</v>
      </c>
      <c r="U307" s="53" t="s">
        <v>1</v>
      </c>
      <c r="V307" s="53" t="s">
        <v>2</v>
      </c>
      <c r="W307" s="53"/>
      <c r="X307" s="54" t="s">
        <v>19</v>
      </c>
    </row>
    <row r="308" customFormat="false" ht="15" hidden="false" customHeight="false" outlineLevel="0" collapsed="false">
      <c r="C308" s="49" t="n">
        <f aca="false">IF(F308=F307,C307,IF(F308=(F307+10),C307,(C307+10)))</f>
        <v>690</v>
      </c>
      <c r="D308" s="38" t="s">
        <v>260</v>
      </c>
      <c r="E308" s="51" t="n">
        <f aca="false">IF(C307=C308,IF(AND(L308&lt;&gt;"M",L308&lt;&gt;"m-up"),E307+10,E307),10)</f>
        <v>10</v>
      </c>
      <c r="F308" s="39" t="n">
        <f aca="false">R308+(Q308*60)+(P308*3600)</f>
        <v>67192</v>
      </c>
      <c r="G308" s="39" t="str">
        <f aca="false">CONCATENATE(M308,N308,O308)</f>
        <v>20171021</v>
      </c>
      <c r="H308" s="39" t="n">
        <v>0</v>
      </c>
      <c r="L308" s="79" t="s">
        <v>21</v>
      </c>
      <c r="M308" s="39" t="n">
        <v>2017</v>
      </c>
      <c r="N308" s="39" t="n">
        <v>10</v>
      </c>
      <c r="O308" s="39" t="n">
        <v>21</v>
      </c>
      <c r="P308" s="39" t="n">
        <v>18</v>
      </c>
      <c r="Q308" s="39" t="n">
        <v>39</v>
      </c>
      <c r="R308" s="39" t="n">
        <v>52</v>
      </c>
      <c r="S308" s="39" t="n">
        <v>410</v>
      </c>
      <c r="T308" s="39" t="n">
        <v>1</v>
      </c>
      <c r="U308" s="39" t="s">
        <v>1</v>
      </c>
      <c r="V308" s="39" t="s">
        <v>2</v>
      </c>
    </row>
    <row r="309" customFormat="false" ht="15" hidden="false" customHeight="false" outlineLevel="0" collapsed="false">
      <c r="C309" s="49" t="n">
        <f aca="false">IF(F309=F308,C308,IF(F309=(F308+10),C308,(C308+10)))</f>
        <v>690</v>
      </c>
      <c r="D309" s="38" t="s">
        <v>260</v>
      </c>
      <c r="E309" s="51" t="n">
        <f aca="false">IF(C308=C309,IF(AND(L309&lt;&gt;"M",L309&lt;&gt;"m-up"),E308+10,E308),10)</f>
        <v>10</v>
      </c>
      <c r="F309" s="39" t="n">
        <f aca="false">R309+(Q309*60)+(P309*3600)</f>
        <v>67192</v>
      </c>
      <c r="G309" s="39" t="str">
        <f aca="false">CONCATENATE(M309,N309,O309)</f>
        <v>20171021</v>
      </c>
      <c r="H309" s="39" t="n">
        <v>0</v>
      </c>
      <c r="L309" s="79" t="s">
        <v>21</v>
      </c>
      <c r="M309" s="39" t="n">
        <v>2017</v>
      </c>
      <c r="N309" s="39" t="n">
        <v>10</v>
      </c>
      <c r="O309" s="39" t="n">
        <v>21</v>
      </c>
      <c r="P309" s="39" t="n">
        <v>18</v>
      </c>
      <c r="Q309" s="39" t="n">
        <v>39</v>
      </c>
      <c r="R309" s="39" t="n">
        <v>52</v>
      </c>
      <c r="S309" s="39" t="n">
        <v>431</v>
      </c>
      <c r="T309" s="39" t="n">
        <v>1</v>
      </c>
      <c r="U309" s="39" t="s">
        <v>1</v>
      </c>
      <c r="V309" s="39" t="s">
        <v>2</v>
      </c>
    </row>
    <row r="310" customFormat="false" ht="15" hidden="false" customHeight="false" outlineLevel="0" collapsed="false">
      <c r="C310" s="49" t="n">
        <f aca="false">IF(F310=F309,C309,IF(F310=(F309+10),C309,(C309+10)))</f>
        <v>690</v>
      </c>
      <c r="D310" s="38" t="s">
        <v>260</v>
      </c>
      <c r="E310" s="51" t="n">
        <f aca="false">IF(C309=C310,IF(AND(L310&lt;&gt;"M",L310&lt;&gt;"m-up"),E309+10,E309),10)</f>
        <v>10</v>
      </c>
      <c r="F310" s="39" t="n">
        <f aca="false">R310+(Q310*60)+(P310*3600)</f>
        <v>67192</v>
      </c>
      <c r="G310" s="39" t="str">
        <f aca="false">CONCATENATE(M310,N310,O310)</f>
        <v>20171021</v>
      </c>
      <c r="H310" s="39" t="n">
        <v>0</v>
      </c>
      <c r="L310" s="79" t="s">
        <v>21</v>
      </c>
      <c r="M310" s="39" t="n">
        <v>2017</v>
      </c>
      <c r="N310" s="39" t="n">
        <v>10</v>
      </c>
      <c r="O310" s="39" t="n">
        <v>21</v>
      </c>
      <c r="P310" s="39" t="n">
        <v>18</v>
      </c>
      <c r="Q310" s="39" t="n">
        <v>39</v>
      </c>
      <c r="R310" s="39" t="n">
        <v>52</v>
      </c>
      <c r="S310" s="39" t="n">
        <v>440</v>
      </c>
      <c r="T310" s="39" t="n">
        <v>1</v>
      </c>
      <c r="U310" s="39" t="s">
        <v>1</v>
      </c>
      <c r="V310" s="39" t="s">
        <v>2</v>
      </c>
    </row>
    <row r="311" customFormat="false" ht="15" hidden="false" customHeight="false" outlineLevel="0" collapsed="false">
      <c r="C311" s="49" t="n">
        <f aca="false">IF(F311=F310,C310,IF(F311=(F310+10),C310,(C310+10)))</f>
        <v>690</v>
      </c>
      <c r="D311" s="38" t="s">
        <v>260</v>
      </c>
      <c r="E311" s="51" t="n">
        <f aca="false">IF(C310=C311,IF(AND(L311&lt;&gt;"M",L311&lt;&gt;"m-up"),E310+10,E310),10)</f>
        <v>10</v>
      </c>
      <c r="F311" s="39" t="n">
        <f aca="false">R311+(Q311*60)+(P311*3600)</f>
        <v>67192</v>
      </c>
      <c r="G311" s="39" t="str">
        <f aca="false">CONCATENATE(M311,N311,O311)</f>
        <v>20171021</v>
      </c>
      <c r="H311" s="39" t="n">
        <v>0</v>
      </c>
      <c r="L311" s="79" t="s">
        <v>21</v>
      </c>
      <c r="M311" s="39" t="n">
        <v>2017</v>
      </c>
      <c r="N311" s="39" t="n">
        <v>10</v>
      </c>
      <c r="O311" s="39" t="n">
        <v>21</v>
      </c>
      <c r="P311" s="39" t="n">
        <v>18</v>
      </c>
      <c r="Q311" s="39" t="n">
        <v>39</v>
      </c>
      <c r="R311" s="39" t="n">
        <v>52</v>
      </c>
      <c r="S311" s="39" t="n">
        <v>444</v>
      </c>
      <c r="T311" s="39" t="n">
        <v>1</v>
      </c>
      <c r="U311" s="39" t="s">
        <v>1</v>
      </c>
      <c r="V311" s="39" t="s">
        <v>2</v>
      </c>
    </row>
    <row r="312" customFormat="false" ht="15" hidden="false" customHeight="false" outlineLevel="0" collapsed="false">
      <c r="C312" s="49" t="n">
        <f aca="false">IF(F312=F311,C311,IF(F312=(F311+10),C311,(C311+10)))</f>
        <v>690</v>
      </c>
      <c r="D312" s="38" t="s">
        <v>260</v>
      </c>
      <c r="E312" s="51" t="n">
        <f aca="false">IF(C311=C312,IF(AND(L312&lt;&gt;"M",L312&lt;&gt;"m-up"),E311+10,E311),10)</f>
        <v>10</v>
      </c>
      <c r="F312" s="39" t="n">
        <f aca="false">R312+(Q312*60)+(P312*3600)</f>
        <v>67192</v>
      </c>
      <c r="G312" s="39" t="str">
        <f aca="false">CONCATENATE(M312,N312,O312)</f>
        <v>20171021</v>
      </c>
      <c r="H312" s="39" t="n">
        <v>0</v>
      </c>
      <c r="L312" s="79" t="s">
        <v>21</v>
      </c>
      <c r="M312" s="39" t="n">
        <v>2017</v>
      </c>
      <c r="N312" s="39" t="n">
        <v>10</v>
      </c>
      <c r="O312" s="39" t="n">
        <v>21</v>
      </c>
      <c r="P312" s="39" t="n">
        <v>18</v>
      </c>
      <c r="Q312" s="39" t="n">
        <v>39</v>
      </c>
      <c r="R312" s="39" t="n">
        <v>52</v>
      </c>
      <c r="S312" s="39" t="n">
        <v>467</v>
      </c>
      <c r="T312" s="39" t="n">
        <v>1</v>
      </c>
      <c r="U312" s="39" t="s">
        <v>1</v>
      </c>
      <c r="V312" s="39" t="s">
        <v>2</v>
      </c>
    </row>
    <row r="313" customFormat="false" ht="15" hidden="false" customHeight="false" outlineLevel="0" collapsed="false">
      <c r="C313" s="49" t="n">
        <f aca="false">IF(F313=F312,C312,IF(F313=(F312+10),C312,(C312+10)))</f>
        <v>690</v>
      </c>
      <c r="D313" s="38" t="s">
        <v>260</v>
      </c>
      <c r="E313" s="51" t="n">
        <f aca="false">IF(C312=C313,IF(AND(L313&lt;&gt;"M",L313&lt;&gt;"m-up"),E312+10,E312),10)</f>
        <v>10</v>
      </c>
      <c r="F313" s="39" t="n">
        <f aca="false">R313+(Q313*60)+(P313*3600)</f>
        <v>67192</v>
      </c>
      <c r="G313" s="39" t="str">
        <f aca="false">CONCATENATE(M313,N313,O313)</f>
        <v>20171021</v>
      </c>
      <c r="H313" s="39" t="n">
        <v>0</v>
      </c>
      <c r="L313" s="79" t="s">
        <v>21</v>
      </c>
      <c r="M313" s="39" t="n">
        <v>2017</v>
      </c>
      <c r="N313" s="39" t="n">
        <v>10</v>
      </c>
      <c r="O313" s="39" t="n">
        <v>21</v>
      </c>
      <c r="P313" s="39" t="n">
        <v>18</v>
      </c>
      <c r="Q313" s="39" t="n">
        <v>39</v>
      </c>
      <c r="R313" s="39" t="n">
        <v>52</v>
      </c>
      <c r="S313" s="39" t="n">
        <v>491</v>
      </c>
      <c r="T313" s="39" t="n">
        <v>1</v>
      </c>
      <c r="U313" s="39" t="s">
        <v>1</v>
      </c>
      <c r="V313" s="39" t="s">
        <v>2</v>
      </c>
    </row>
    <row r="314" customFormat="false" ht="15" hidden="false" customHeight="false" outlineLevel="0" collapsed="false">
      <c r="C314" s="49" t="n">
        <f aca="false">IF(F314=F313,C313,IF(F314=(F313+10),C313,(C313+10)))</f>
        <v>690</v>
      </c>
      <c r="D314" s="38" t="s">
        <v>260</v>
      </c>
      <c r="E314" s="51" t="n">
        <f aca="false">IF(C313=C314,IF(AND(L314&lt;&gt;"M",L314&lt;&gt;"m-up"),E313+10,E313),10)</f>
        <v>10</v>
      </c>
      <c r="F314" s="39" t="n">
        <f aca="false">R314+(Q314*60)+(P314*3600)</f>
        <v>67192</v>
      </c>
      <c r="G314" s="39" t="str">
        <f aca="false">CONCATENATE(M314,N314,O314)</f>
        <v>20171021</v>
      </c>
      <c r="H314" s="39" t="n">
        <v>0</v>
      </c>
      <c r="L314" s="79" t="s">
        <v>21</v>
      </c>
      <c r="M314" s="39" t="n">
        <v>2017</v>
      </c>
      <c r="N314" s="39" t="n">
        <v>10</v>
      </c>
      <c r="O314" s="39" t="n">
        <v>21</v>
      </c>
      <c r="P314" s="39" t="n">
        <v>18</v>
      </c>
      <c r="Q314" s="39" t="n">
        <v>39</v>
      </c>
      <c r="R314" s="39" t="n">
        <v>52</v>
      </c>
      <c r="S314" s="39" t="n">
        <v>514</v>
      </c>
      <c r="T314" s="39" t="n">
        <v>1</v>
      </c>
      <c r="U314" s="39" t="s">
        <v>1</v>
      </c>
      <c r="V314" s="39" t="s">
        <v>2</v>
      </c>
    </row>
    <row r="315" customFormat="false" ht="15" hidden="false" customHeight="false" outlineLevel="0" collapsed="false">
      <c r="C315" s="49" t="n">
        <f aca="false">IF(F315=F314,C314,IF(F315=(F314+10),C314,(C314+10)))</f>
        <v>690</v>
      </c>
      <c r="D315" s="38" t="s">
        <v>260</v>
      </c>
      <c r="E315" s="51" t="n">
        <f aca="false">IF(C314=C315,IF(AND(L315&lt;&gt;"M",L315&lt;&gt;"m-up"),E314+10,E314),10)</f>
        <v>10</v>
      </c>
      <c r="F315" s="39" t="n">
        <f aca="false">R315+(Q315*60)+(P315*3600)</f>
        <v>67192</v>
      </c>
      <c r="G315" s="39" t="str">
        <f aca="false">CONCATENATE(M315,N315,O315)</f>
        <v>20171021</v>
      </c>
      <c r="H315" s="39" t="n">
        <v>0</v>
      </c>
      <c r="L315" s="79" t="s">
        <v>21</v>
      </c>
      <c r="M315" s="39" t="n">
        <v>2017</v>
      </c>
      <c r="N315" s="39" t="n">
        <v>10</v>
      </c>
      <c r="O315" s="39" t="n">
        <v>21</v>
      </c>
      <c r="P315" s="39" t="n">
        <v>18</v>
      </c>
      <c r="Q315" s="39" t="n">
        <v>39</v>
      </c>
      <c r="R315" s="39" t="n">
        <v>52</v>
      </c>
      <c r="S315" s="39" t="n">
        <v>586</v>
      </c>
      <c r="T315" s="39" t="n">
        <v>1</v>
      </c>
      <c r="U315" s="39" t="s">
        <v>1</v>
      </c>
      <c r="V315" s="39" t="s">
        <v>2</v>
      </c>
    </row>
    <row r="316" customFormat="false" ht="15" hidden="false" customHeight="false" outlineLevel="0" collapsed="false">
      <c r="C316" s="49" t="n">
        <f aca="false">IF(F316=F315,C315,IF(F316=(F315+10),C315,(C315+10)))</f>
        <v>690</v>
      </c>
      <c r="D316" s="38" t="s">
        <v>260</v>
      </c>
      <c r="E316" s="51" t="n">
        <f aca="false">IF(C315=C316,IF(AND(L316&lt;&gt;"M",L316&lt;&gt;"m-up"),E315+10,E315),10)</f>
        <v>10</v>
      </c>
      <c r="F316" s="39" t="n">
        <f aca="false">R316+(Q316*60)+(P316*3600)</f>
        <v>67192</v>
      </c>
      <c r="G316" s="39" t="str">
        <f aca="false">CONCATENATE(M316,N316,O316)</f>
        <v>20171021</v>
      </c>
      <c r="H316" s="39" t="n">
        <v>0</v>
      </c>
      <c r="L316" s="79" t="s">
        <v>21</v>
      </c>
      <c r="M316" s="39" t="n">
        <v>2017</v>
      </c>
      <c r="N316" s="39" t="n">
        <v>10</v>
      </c>
      <c r="O316" s="39" t="n">
        <v>21</v>
      </c>
      <c r="P316" s="39" t="n">
        <v>18</v>
      </c>
      <c r="Q316" s="39" t="n">
        <v>39</v>
      </c>
      <c r="R316" s="39" t="n">
        <v>52</v>
      </c>
      <c r="S316" s="39" t="n">
        <v>590</v>
      </c>
      <c r="T316" s="39" t="n">
        <v>1</v>
      </c>
      <c r="U316" s="39" t="s">
        <v>1</v>
      </c>
      <c r="V316" s="39" t="s">
        <v>2</v>
      </c>
    </row>
    <row r="317" customFormat="false" ht="15" hidden="false" customHeight="false" outlineLevel="0" collapsed="false">
      <c r="C317" s="49" t="n">
        <f aca="false">IF(F317=F316,C316,IF(F317=(F316+10),C316,(C316+10)))</f>
        <v>690</v>
      </c>
      <c r="D317" s="38" t="s">
        <v>260</v>
      </c>
      <c r="E317" s="51" t="n">
        <f aca="false">IF(C316=C317,IF(AND(L317&lt;&gt;"M",L317&lt;&gt;"m-up"),E316+10,E316),10)</f>
        <v>10</v>
      </c>
      <c r="F317" s="39" t="n">
        <f aca="false">R317+(Q317*60)+(P317*3600)</f>
        <v>67192</v>
      </c>
      <c r="G317" s="39" t="str">
        <f aca="false">CONCATENATE(M317,N317,O317)</f>
        <v>20171021</v>
      </c>
      <c r="H317" s="39" t="n">
        <v>0</v>
      </c>
      <c r="L317" s="79" t="s">
        <v>21</v>
      </c>
      <c r="M317" s="39" t="n">
        <v>2017</v>
      </c>
      <c r="N317" s="39" t="n">
        <v>10</v>
      </c>
      <c r="O317" s="39" t="n">
        <v>21</v>
      </c>
      <c r="P317" s="39" t="n">
        <v>18</v>
      </c>
      <c r="Q317" s="39" t="n">
        <v>39</v>
      </c>
      <c r="R317" s="39" t="n">
        <v>52</v>
      </c>
      <c r="S317" s="39" t="n">
        <v>616</v>
      </c>
      <c r="T317" s="39" t="n">
        <v>1</v>
      </c>
      <c r="U317" s="39" t="s">
        <v>1</v>
      </c>
      <c r="V317" s="39" t="s">
        <v>2</v>
      </c>
    </row>
    <row r="318" customFormat="false" ht="15" hidden="false" customHeight="false" outlineLevel="0" collapsed="false">
      <c r="C318" s="49" t="n">
        <f aca="false">IF(F318=F317,C317,IF(F318=(F317+10),C317,(C317+10)))</f>
        <v>690</v>
      </c>
      <c r="D318" s="38" t="s">
        <v>260</v>
      </c>
      <c r="E318" s="51" t="n">
        <f aca="false">IF(C317=C318,IF(AND(L318&lt;&gt;"M",L318&lt;&gt;"m-up"),E317+10,E317),10)</f>
        <v>10</v>
      </c>
      <c r="F318" s="39" t="n">
        <f aca="false">R318+(Q318*60)+(P318*3600)</f>
        <v>67192</v>
      </c>
      <c r="G318" s="39" t="str">
        <f aca="false">CONCATENATE(M318,N318,O318)</f>
        <v>20171021</v>
      </c>
      <c r="H318" s="39" t="n">
        <v>0</v>
      </c>
      <c r="L318" s="79" t="s">
        <v>21</v>
      </c>
      <c r="M318" s="39" t="n">
        <v>2017</v>
      </c>
      <c r="N318" s="39" t="n">
        <v>10</v>
      </c>
      <c r="O318" s="39" t="n">
        <v>21</v>
      </c>
      <c r="P318" s="39" t="n">
        <v>18</v>
      </c>
      <c r="Q318" s="39" t="n">
        <v>39</v>
      </c>
      <c r="R318" s="39" t="n">
        <v>52</v>
      </c>
      <c r="S318" s="39" t="n">
        <v>639</v>
      </c>
      <c r="T318" s="39" t="n">
        <v>1</v>
      </c>
      <c r="U318" s="39" t="s">
        <v>1</v>
      </c>
      <c r="V318" s="39" t="s">
        <v>2</v>
      </c>
    </row>
    <row r="319" customFormat="false" ht="15" hidden="false" customHeight="false" outlineLevel="0" collapsed="false">
      <c r="C319" s="49" t="n">
        <f aca="false">IF(F319=F318,C318,IF(F319=(F318+10),C318,(C318+10)))</f>
        <v>690</v>
      </c>
      <c r="D319" s="38" t="s">
        <v>260</v>
      </c>
      <c r="E319" s="51" t="n">
        <f aca="false">IF(C318=C319,IF(AND(L319&lt;&gt;"M",L319&lt;&gt;"m-up"),E318+10,E318),10)</f>
        <v>10</v>
      </c>
      <c r="F319" s="39" t="n">
        <f aca="false">R319+(Q319*60)+(P319*3600)</f>
        <v>67192</v>
      </c>
      <c r="G319" s="39" t="str">
        <f aca="false">CONCATENATE(M319,N319,O319)</f>
        <v>20171021</v>
      </c>
      <c r="H319" s="39" t="n">
        <v>0</v>
      </c>
      <c r="L319" s="79" t="s">
        <v>21</v>
      </c>
      <c r="M319" s="39" t="n">
        <v>2017</v>
      </c>
      <c r="N319" s="39" t="n">
        <v>10</v>
      </c>
      <c r="O319" s="39" t="n">
        <v>21</v>
      </c>
      <c r="P319" s="39" t="n">
        <v>18</v>
      </c>
      <c r="Q319" s="39" t="n">
        <v>39</v>
      </c>
      <c r="R319" s="39" t="n">
        <v>52</v>
      </c>
      <c r="S319" s="39" t="n">
        <v>662</v>
      </c>
      <c r="T319" s="39" t="n">
        <v>1</v>
      </c>
      <c r="U319" s="39" t="s">
        <v>1</v>
      </c>
      <c r="V319" s="39" t="s">
        <v>2</v>
      </c>
    </row>
    <row r="320" customFormat="false" ht="15" hidden="false" customHeight="false" outlineLevel="0" collapsed="false">
      <c r="C320" s="49" t="n">
        <f aca="false">IF(F320=F319,C319,IF(F320=(F319+10),C319,(C319+10)))</f>
        <v>690</v>
      </c>
      <c r="D320" s="38" t="s">
        <v>260</v>
      </c>
      <c r="E320" s="51" t="n">
        <f aca="false">IF(C319=C320,IF(AND(L320&lt;&gt;"M",L320&lt;&gt;"m-up"),E319+10,E319),10)</f>
        <v>20</v>
      </c>
      <c r="F320" s="39" t="n">
        <f aca="false">R320+(Q320*60)+(P320*3600)</f>
        <v>67192</v>
      </c>
      <c r="G320" s="83" t="str">
        <f aca="false">CONCATENATE(M320,N320,O320)</f>
        <v>20171021</v>
      </c>
      <c r="H320" s="83" t="n">
        <v>0</v>
      </c>
      <c r="I320" s="83"/>
      <c r="J320" s="83"/>
      <c r="K320" s="83"/>
      <c r="L320" s="83" t="s">
        <v>16</v>
      </c>
      <c r="M320" s="83" t="n">
        <v>2017</v>
      </c>
      <c r="N320" s="83" t="n">
        <v>10</v>
      </c>
      <c r="O320" s="83" t="n">
        <v>21</v>
      </c>
      <c r="P320" s="83" t="n">
        <v>18</v>
      </c>
      <c r="Q320" s="83" t="n">
        <v>39</v>
      </c>
      <c r="R320" s="83" t="n">
        <v>52</v>
      </c>
      <c r="S320" s="83" t="n">
        <v>677</v>
      </c>
      <c r="T320" s="83"/>
      <c r="U320" s="83" t="s">
        <v>1</v>
      </c>
      <c r="V320" s="83" t="s">
        <v>2</v>
      </c>
      <c r="W320" s="83"/>
    </row>
    <row r="321" customFormat="false" ht="15" hidden="false" customHeight="false" outlineLevel="0" collapsed="false">
      <c r="C321" s="49" t="n">
        <f aca="false">IF(F321=F320,C320,IF(F321=(F320+10),C320,(C320+10)))</f>
        <v>690</v>
      </c>
      <c r="D321" s="38" t="s">
        <v>260</v>
      </c>
      <c r="E321" s="51" t="n">
        <f aca="false">IF(C320=C321,IF(AND(L321&lt;&gt;"M",L321&lt;&gt;"m-up"),E320+10,E320),10)</f>
        <v>30</v>
      </c>
      <c r="F321" s="39" t="n">
        <f aca="false">R321+(Q321*60)+(P321*3600)</f>
        <v>67192</v>
      </c>
      <c r="G321" s="39" t="str">
        <f aca="false">CONCATENATE(M321,N321,O321)</f>
        <v>20171021</v>
      </c>
      <c r="H321" s="39" t="n">
        <v>11</v>
      </c>
      <c r="L321" s="39" t="s">
        <v>23</v>
      </c>
      <c r="M321" s="39" t="n">
        <v>2017</v>
      </c>
      <c r="N321" s="39" t="n">
        <v>10</v>
      </c>
      <c r="O321" s="39" t="n">
        <v>21</v>
      </c>
      <c r="P321" s="39" t="n">
        <v>18</v>
      </c>
      <c r="Q321" s="39" t="n">
        <v>39</v>
      </c>
      <c r="R321" s="39" t="n">
        <v>52</v>
      </c>
      <c r="S321" s="39" t="n">
        <v>694</v>
      </c>
      <c r="T321" s="39" t="n">
        <v>1</v>
      </c>
      <c r="U321" s="39" t="s">
        <v>1</v>
      </c>
      <c r="V321" s="39" t="s">
        <v>2</v>
      </c>
    </row>
    <row r="322" customFormat="false" ht="15" hidden="false" customHeight="false" outlineLevel="0" collapsed="false">
      <c r="C322" s="49" t="n">
        <f aca="false">IF(F322=F321,C321,IF(F322=(F321+10),C321,(C321+10)))</f>
        <v>690</v>
      </c>
      <c r="D322" s="38" t="s">
        <v>260</v>
      </c>
      <c r="E322" s="51" t="n">
        <f aca="false">IF(C321=C322,IF(AND(L322&lt;&gt;"M",L322&lt;&gt;"m-up"),E321+10,E321),10)</f>
        <v>40</v>
      </c>
      <c r="F322" s="39" t="n">
        <f aca="false">R322+(Q322*60)+(P322*3600)</f>
        <v>67192</v>
      </c>
      <c r="G322" s="39" t="str">
        <f aca="false">CONCATENATE(M322,N322,O322)</f>
        <v>20171021</v>
      </c>
      <c r="H322" s="39" t="n">
        <v>11</v>
      </c>
      <c r="L322" s="39" t="s">
        <v>23</v>
      </c>
      <c r="M322" s="39" t="n">
        <v>2017</v>
      </c>
      <c r="N322" s="39" t="n">
        <v>10</v>
      </c>
      <c r="O322" s="39" t="n">
        <v>21</v>
      </c>
      <c r="P322" s="39" t="n">
        <v>18</v>
      </c>
      <c r="Q322" s="39" t="n">
        <v>39</v>
      </c>
      <c r="R322" s="39" t="n">
        <v>52</v>
      </c>
      <c r="S322" s="39" t="n">
        <v>749</v>
      </c>
      <c r="T322" s="39" t="n">
        <v>1</v>
      </c>
      <c r="U322" s="39" t="s">
        <v>1</v>
      </c>
      <c r="V322" s="39" t="s">
        <v>2</v>
      </c>
    </row>
    <row r="323" customFormat="false" ht="15" hidden="false" customHeight="false" outlineLevel="0" collapsed="false">
      <c r="C323" s="49" t="n">
        <f aca="false">IF(F323=F322,C322,IF(F323=(F322+10),C322,(C322+10)))</f>
        <v>690</v>
      </c>
      <c r="D323" s="38" t="s">
        <v>260</v>
      </c>
      <c r="E323" s="51" t="n">
        <f aca="false">IF(C322=C323,IF(AND(L323&lt;&gt;"M",L323&lt;&gt;"m-up"),E322+10,E322),10)</f>
        <v>50</v>
      </c>
      <c r="F323" s="39" t="n">
        <f aca="false">R323+(Q323*60)+(P323*3600)</f>
        <v>67192</v>
      </c>
      <c r="G323" s="39" t="str">
        <f aca="false">CONCATENATE(M323,N323,O323)</f>
        <v>20171021</v>
      </c>
      <c r="H323" s="39" t="n">
        <v>0</v>
      </c>
      <c r="L323" s="39" t="s">
        <v>16</v>
      </c>
      <c r="M323" s="39" t="n">
        <v>2017</v>
      </c>
      <c r="N323" s="39" t="n">
        <v>10</v>
      </c>
      <c r="O323" s="39" t="n">
        <v>21</v>
      </c>
      <c r="P323" s="39" t="n">
        <v>18</v>
      </c>
      <c r="Q323" s="39" t="n">
        <v>39</v>
      </c>
      <c r="R323" s="39" t="n">
        <v>52</v>
      </c>
      <c r="S323" s="39" t="n">
        <v>774</v>
      </c>
      <c r="U323" s="39" t="s">
        <v>1</v>
      </c>
      <c r="V323" s="39" t="s">
        <v>2</v>
      </c>
    </row>
    <row r="324" customFormat="false" ht="15" hidden="false" customHeight="false" outlineLevel="0" collapsed="false">
      <c r="C324" s="49" t="n">
        <f aca="false">IF(F324=F323,C323,IF(F324=(F323+10),C323,(C323+10)))</f>
        <v>690</v>
      </c>
      <c r="D324" s="38" t="s">
        <v>260</v>
      </c>
      <c r="E324" s="51" t="n">
        <f aca="false">IF(C323=C324,IF(AND(L324&lt;&gt;"M",L324&lt;&gt;"m-up"),E323+10,E323),10)</f>
        <v>60</v>
      </c>
      <c r="F324" s="39" t="n">
        <f aca="false">R324+(Q324*60)+(P324*3600)</f>
        <v>67192</v>
      </c>
      <c r="G324" s="39" t="str">
        <f aca="false">CONCATENATE(M324,N324,O324)</f>
        <v>20171021</v>
      </c>
      <c r="H324" s="39" t="n">
        <v>3</v>
      </c>
      <c r="L324" s="39" t="s">
        <v>23</v>
      </c>
      <c r="M324" s="39" t="n">
        <v>2017</v>
      </c>
      <c r="N324" s="39" t="n">
        <v>10</v>
      </c>
      <c r="O324" s="39" t="n">
        <v>21</v>
      </c>
      <c r="P324" s="39" t="n">
        <v>18</v>
      </c>
      <c r="Q324" s="39" t="n">
        <v>39</v>
      </c>
      <c r="R324" s="39" t="n">
        <v>52</v>
      </c>
      <c r="S324" s="39" t="n">
        <v>780</v>
      </c>
      <c r="T324" s="39" t="n">
        <v>1</v>
      </c>
      <c r="U324" s="39" t="s">
        <v>1</v>
      </c>
      <c r="V324" s="39" t="s">
        <v>2</v>
      </c>
    </row>
    <row r="325" customFormat="false" ht="15" hidden="false" customHeight="false" outlineLevel="0" collapsed="false">
      <c r="C325" s="49" t="n">
        <f aca="false">IF(F325=F324,C324,IF(F325=(F324+10),C324,(C324+10)))</f>
        <v>690</v>
      </c>
      <c r="D325" s="38" t="s">
        <v>260</v>
      </c>
      <c r="E325" s="51" t="n">
        <f aca="false">IF(C324=C325,IF(AND(L325&lt;&gt;"M",L325&lt;&gt;"m-up"),E324+10,E324),10)</f>
        <v>70</v>
      </c>
      <c r="F325" s="39" t="n">
        <f aca="false">R325+(Q325*60)+(P325*3600)</f>
        <v>67192</v>
      </c>
      <c r="G325" s="39" t="str">
        <f aca="false">CONCATENATE(M325,N325,O325)</f>
        <v>20171021</v>
      </c>
      <c r="H325" s="39" t="n">
        <v>0</v>
      </c>
      <c r="L325" s="39" t="s">
        <v>16</v>
      </c>
      <c r="M325" s="39" t="n">
        <v>2017</v>
      </c>
      <c r="N325" s="39" t="n">
        <v>10</v>
      </c>
      <c r="O325" s="39" t="n">
        <v>21</v>
      </c>
      <c r="P325" s="39" t="n">
        <v>18</v>
      </c>
      <c r="Q325" s="39" t="n">
        <v>39</v>
      </c>
      <c r="R325" s="39" t="n">
        <v>52</v>
      </c>
      <c r="S325" s="39" t="n">
        <v>825</v>
      </c>
      <c r="U325" s="39" t="s">
        <v>1</v>
      </c>
      <c r="V325" s="39" t="s">
        <v>2</v>
      </c>
    </row>
    <row r="326" customFormat="false" ht="15" hidden="false" customHeight="false" outlineLevel="0" collapsed="false">
      <c r="C326" s="49" t="n">
        <f aca="false">IF(F326=F325,C325,IF(F326=(F325+10),C325,(C325+10)))</f>
        <v>700</v>
      </c>
      <c r="D326" s="80" t="s">
        <v>261</v>
      </c>
      <c r="E326" s="51" t="n">
        <f aca="false">IF(C325=C326,IF(AND(L326&lt;&gt;"M",L326&lt;&gt;"m-up"),E325+10,E325),10)</f>
        <v>10</v>
      </c>
      <c r="F326" s="53" t="n">
        <f aca="false">R326+(Q326*60)+(P326*3600)</f>
        <v>67315</v>
      </c>
      <c r="G326" s="53" t="str">
        <f aca="false">CONCATENATE(M326,N326,O326)</f>
        <v>20171021</v>
      </c>
      <c r="H326" s="53" t="n">
        <v>320</v>
      </c>
      <c r="I326" s="53"/>
      <c r="J326" s="53"/>
      <c r="K326" s="53"/>
      <c r="L326" s="53" t="s">
        <v>17</v>
      </c>
      <c r="M326" s="53" t="n">
        <v>2017</v>
      </c>
      <c r="N326" s="53" t="n">
        <v>10</v>
      </c>
      <c r="O326" s="53" t="n">
        <v>21</v>
      </c>
      <c r="P326" s="53" t="n">
        <v>18</v>
      </c>
      <c r="Q326" s="53" t="n">
        <v>41</v>
      </c>
      <c r="R326" s="53" t="n">
        <v>55</v>
      </c>
      <c r="S326" s="53" t="n">
        <v>434</v>
      </c>
      <c r="T326" s="53" t="n">
        <v>1</v>
      </c>
      <c r="U326" s="53" t="s">
        <v>1</v>
      </c>
      <c r="V326" s="53" t="s">
        <v>2</v>
      </c>
      <c r="W326" s="53"/>
      <c r="X326" s="54" t="s">
        <v>35</v>
      </c>
    </row>
    <row r="327" customFormat="false" ht="15" hidden="false" customHeight="false" outlineLevel="0" collapsed="false">
      <c r="C327" s="49" t="n">
        <f aca="false">IF(F327=F326,C326,IF(F327=(F326+10),C326,(C326+10)))</f>
        <v>700</v>
      </c>
      <c r="D327" s="95" t="s">
        <v>261</v>
      </c>
      <c r="E327" s="51" t="n">
        <f aca="false">IF(C326=C327,IF(AND(L327&lt;&gt;"M",L327&lt;&gt;"m-up"),E326+10,E326),10)</f>
        <v>10</v>
      </c>
      <c r="F327" s="96" t="n">
        <f aca="false">R327+(Q327*60)+(P327*3600)</f>
        <v>67315</v>
      </c>
      <c r="G327" s="96" t="str">
        <f aca="false">CONCATENATE(M327,N327,O327)</f>
        <v>20171021</v>
      </c>
      <c r="H327" s="96" t="n">
        <v>0</v>
      </c>
      <c r="I327" s="96"/>
      <c r="J327" s="96"/>
      <c r="K327" s="96"/>
      <c r="L327" s="97" t="s">
        <v>21</v>
      </c>
      <c r="M327" s="96" t="n">
        <v>2017</v>
      </c>
      <c r="N327" s="96" t="n">
        <v>10</v>
      </c>
      <c r="O327" s="96" t="n">
        <v>21</v>
      </c>
      <c r="P327" s="96" t="n">
        <v>18</v>
      </c>
      <c r="Q327" s="96" t="n">
        <v>41</v>
      </c>
      <c r="R327" s="96" t="n">
        <v>55</v>
      </c>
      <c r="S327" s="96" t="n">
        <v>527</v>
      </c>
      <c r="T327" s="96" t="n">
        <v>1</v>
      </c>
      <c r="U327" s="96" t="s">
        <v>1</v>
      </c>
      <c r="V327" s="96" t="s">
        <v>2</v>
      </c>
      <c r="W327" s="96"/>
      <c r="X327" s="40" t="s">
        <v>36</v>
      </c>
    </row>
    <row r="328" customFormat="false" ht="15" hidden="false" customHeight="false" outlineLevel="0" collapsed="false">
      <c r="A328" s="69"/>
      <c r="B328" s="69"/>
      <c r="C328" s="49" t="n">
        <f aca="false">IF(F328=F327,C327,IF(F328=(F327+10),C327,(C327+10)))</f>
        <v>710</v>
      </c>
      <c r="D328" s="70" t="s">
        <v>262</v>
      </c>
      <c r="E328" s="51" t="n">
        <f aca="false">IF(C327=C328,IF(AND(L328&lt;&gt;"M",L328&lt;&gt;"m-up"),E327+10,E327),10)</f>
        <v>10</v>
      </c>
      <c r="F328" s="71" t="n">
        <f aca="false">R328+(Q328*60)+(P328*3600)</f>
        <v>67587</v>
      </c>
      <c r="G328" s="71" t="str">
        <f aca="false">CONCATENATE(M328,N328,O328)</f>
        <v>20171021</v>
      </c>
      <c r="H328" s="71" t="n">
        <v>228</v>
      </c>
      <c r="I328" s="71"/>
      <c r="J328" s="71"/>
      <c r="K328" s="71"/>
      <c r="L328" s="71" t="s">
        <v>0</v>
      </c>
      <c r="M328" s="71" t="n">
        <v>2017</v>
      </c>
      <c r="N328" s="71" t="n">
        <v>10</v>
      </c>
      <c r="O328" s="71" t="n">
        <v>21</v>
      </c>
      <c r="P328" s="71" t="n">
        <v>18</v>
      </c>
      <c r="Q328" s="71" t="n">
        <v>46</v>
      </c>
      <c r="R328" s="71" t="n">
        <v>27</v>
      </c>
      <c r="S328" s="71" t="n">
        <v>321</v>
      </c>
      <c r="T328" s="71" t="n">
        <v>1</v>
      </c>
      <c r="U328" s="71" t="s">
        <v>29</v>
      </c>
      <c r="V328" s="71" t="s">
        <v>2</v>
      </c>
      <c r="W328" s="71"/>
      <c r="X328" s="98" t="s">
        <v>263</v>
      </c>
      <c r="Y328" s="40" t="s">
        <v>264</v>
      </c>
      <c r="Z328" s="99" t="n">
        <v>-26.2297</v>
      </c>
      <c r="AA328" s="99" t="n">
        <v>28.0729</v>
      </c>
      <c r="AB328" s="40" t="n">
        <v>52</v>
      </c>
      <c r="WK328" s="72"/>
      <c r="WL328" s="72"/>
      <c r="WM328" s="72"/>
      <c r="WN328" s="72"/>
      <c r="WO328" s="72"/>
      <c r="WP328" s="72"/>
      <c r="WQ328" s="72"/>
      <c r="WR328" s="72"/>
      <c r="WS328" s="72"/>
      <c r="WT328" s="72"/>
      <c r="WU328" s="72"/>
      <c r="WV328" s="72"/>
      <c r="WW328" s="72"/>
      <c r="WX328" s="72"/>
      <c r="WY328" s="72"/>
      <c r="WZ328" s="72"/>
      <c r="XA328" s="72"/>
      <c r="XB328" s="72"/>
      <c r="XC328" s="72"/>
      <c r="XD328" s="72"/>
      <c r="XE328" s="72"/>
      <c r="XF328" s="72"/>
      <c r="XG328" s="72"/>
      <c r="XH328" s="72"/>
      <c r="XI328" s="72"/>
      <c r="XJ328" s="72"/>
      <c r="XK328" s="72"/>
      <c r="XL328" s="72"/>
      <c r="XM328" s="72"/>
      <c r="XN328" s="72"/>
      <c r="XO328" s="72"/>
      <c r="XP328" s="72"/>
      <c r="XQ328" s="72"/>
      <c r="XR328" s="72"/>
      <c r="XS328" s="72"/>
      <c r="XT328" s="72"/>
      <c r="XU328" s="72"/>
      <c r="XV328" s="72"/>
      <c r="XW328" s="72"/>
      <c r="XX328" s="72"/>
      <c r="XY328" s="72"/>
      <c r="XZ328" s="72"/>
      <c r="YA328" s="72"/>
      <c r="YB328" s="72"/>
      <c r="YC328" s="72"/>
      <c r="YD328" s="72"/>
      <c r="YE328" s="72"/>
      <c r="YF328" s="72"/>
      <c r="YG328" s="72"/>
      <c r="YH328" s="72"/>
      <c r="YI328" s="72"/>
      <c r="YJ328" s="72"/>
      <c r="YK328" s="72"/>
      <c r="YL328" s="72"/>
      <c r="YM328" s="72"/>
      <c r="YN328" s="72"/>
      <c r="YO328" s="72"/>
      <c r="YP328" s="72"/>
      <c r="YQ328" s="72"/>
      <c r="YR328" s="72"/>
      <c r="YS328" s="72"/>
      <c r="YT328" s="72"/>
      <c r="YU328" s="72"/>
      <c r="YV328" s="72"/>
      <c r="YW328" s="72"/>
      <c r="YX328" s="72"/>
      <c r="YY328" s="72"/>
      <c r="YZ328" s="72"/>
      <c r="ZA328" s="72"/>
      <c r="ZB328" s="72"/>
      <c r="ZC328" s="72"/>
      <c r="ZD328" s="72"/>
      <c r="ZE328" s="72"/>
      <c r="ZF328" s="72"/>
      <c r="ZG328" s="72"/>
      <c r="ZH328" s="72"/>
      <c r="ZI328" s="72"/>
      <c r="ZJ328" s="72"/>
      <c r="ZK328" s="72"/>
      <c r="ZL328" s="72"/>
      <c r="ZM328" s="72"/>
      <c r="ZN328" s="72"/>
      <c r="ZO328" s="72"/>
      <c r="ZP328" s="72"/>
      <c r="ZQ328" s="72"/>
      <c r="ZR328" s="72"/>
      <c r="ZS328" s="72"/>
      <c r="ZT328" s="72"/>
      <c r="ZU328" s="72"/>
      <c r="ZV328" s="72"/>
      <c r="ZW328" s="72"/>
      <c r="ZX328" s="72"/>
      <c r="ZY328" s="72"/>
      <c r="ZZ328" s="72"/>
      <c r="AAA328" s="72"/>
      <c r="AAB328" s="72"/>
      <c r="AAC328" s="72"/>
      <c r="AAD328" s="72"/>
      <c r="AAE328" s="72"/>
      <c r="AAF328" s="72"/>
      <c r="AAG328" s="72"/>
      <c r="AAH328" s="72"/>
      <c r="AAI328" s="72"/>
      <c r="AAJ328" s="72"/>
      <c r="AAK328" s="72"/>
      <c r="AAL328" s="72"/>
      <c r="AAM328" s="72"/>
      <c r="AAN328" s="72"/>
      <c r="AAO328" s="72"/>
      <c r="AAP328" s="72"/>
      <c r="AAQ328" s="72"/>
      <c r="AAR328" s="72"/>
      <c r="AAS328" s="72"/>
      <c r="AAT328" s="72"/>
      <c r="AAU328" s="72"/>
      <c r="AAV328" s="72"/>
      <c r="AAW328" s="72"/>
      <c r="AAX328" s="72"/>
      <c r="AAY328" s="72"/>
      <c r="AAZ328" s="72"/>
      <c r="ABA328" s="72"/>
      <c r="ABB328" s="72"/>
      <c r="ABC328" s="72"/>
      <c r="ABD328" s="72"/>
      <c r="ABE328" s="72"/>
      <c r="ABF328" s="72"/>
      <c r="ABG328" s="72"/>
      <c r="ABH328" s="72"/>
      <c r="ABI328" s="72"/>
      <c r="ABJ328" s="72"/>
      <c r="ABK328" s="72"/>
      <c r="ABL328" s="72"/>
      <c r="ABM328" s="72"/>
      <c r="ABN328" s="72"/>
      <c r="ABO328" s="72"/>
      <c r="ABP328" s="72"/>
      <c r="ABQ328" s="72"/>
      <c r="ABR328" s="72"/>
      <c r="ABS328" s="72"/>
      <c r="ABT328" s="72"/>
      <c r="ABU328" s="72"/>
      <c r="ABV328" s="72"/>
      <c r="ABW328" s="72"/>
      <c r="ABX328" s="72"/>
      <c r="ABY328" s="72"/>
      <c r="ABZ328" s="72"/>
      <c r="ACA328" s="72"/>
      <c r="ACB328" s="72"/>
      <c r="ACC328" s="72"/>
      <c r="ACD328" s="72"/>
      <c r="ACE328" s="72"/>
      <c r="ACF328" s="72"/>
      <c r="ACG328" s="72"/>
      <c r="ACH328" s="72"/>
      <c r="ACI328" s="72"/>
      <c r="ACJ328" s="72"/>
      <c r="ACK328" s="72"/>
      <c r="ACL328" s="72"/>
      <c r="ACM328" s="72"/>
      <c r="ACN328" s="72"/>
      <c r="ACO328" s="72"/>
      <c r="ACP328" s="72"/>
      <c r="ACQ328" s="72"/>
      <c r="ACR328" s="72"/>
      <c r="ACS328" s="72"/>
      <c r="ACT328" s="72"/>
      <c r="ACU328" s="72"/>
      <c r="ACV328" s="72"/>
      <c r="ACW328" s="72"/>
      <c r="ACX328" s="72"/>
      <c r="ACY328" s="72"/>
      <c r="ACZ328" s="72"/>
      <c r="ADA328" s="72"/>
      <c r="ADB328" s="72"/>
      <c r="ADC328" s="72"/>
      <c r="ADD328" s="72"/>
      <c r="ADE328" s="72"/>
      <c r="ADF328" s="72"/>
      <c r="ADG328" s="72"/>
      <c r="ADH328" s="72"/>
      <c r="ADI328" s="72"/>
      <c r="ADJ328" s="72"/>
      <c r="ADK328" s="72"/>
      <c r="ADL328" s="72"/>
      <c r="ADM328" s="72"/>
      <c r="ADN328" s="72"/>
      <c r="ADO328" s="72"/>
      <c r="ADP328" s="72"/>
      <c r="ADQ328" s="72"/>
      <c r="ADR328" s="72"/>
      <c r="ADS328" s="72"/>
      <c r="ADT328" s="72"/>
      <c r="ADU328" s="72"/>
      <c r="ADV328" s="72"/>
      <c r="ADW328" s="72"/>
      <c r="ADX328" s="72"/>
      <c r="ADY328" s="72"/>
      <c r="ADZ328" s="72"/>
      <c r="AEA328" s="72"/>
      <c r="AEB328" s="72"/>
      <c r="AEC328" s="72"/>
      <c r="AED328" s="72"/>
      <c r="AEE328" s="72"/>
      <c r="AEF328" s="72"/>
      <c r="AEG328" s="72"/>
      <c r="AEH328" s="72"/>
      <c r="AEI328" s="72"/>
      <c r="AEJ328" s="72"/>
      <c r="AEK328" s="72"/>
      <c r="AEL328" s="72"/>
      <c r="AEM328" s="72"/>
      <c r="AEN328" s="72"/>
      <c r="AEO328" s="72"/>
      <c r="AEP328" s="72"/>
      <c r="AEQ328" s="72"/>
      <c r="AER328" s="72"/>
      <c r="AES328" s="72"/>
      <c r="AET328" s="72"/>
      <c r="AEU328" s="72"/>
      <c r="AEV328" s="72"/>
      <c r="AEW328" s="72"/>
      <c r="AEX328" s="72"/>
      <c r="AEY328" s="72"/>
      <c r="AEZ328" s="72"/>
      <c r="AFA328" s="72"/>
      <c r="AFB328" s="72"/>
      <c r="AFC328" s="72"/>
      <c r="AFD328" s="72"/>
      <c r="AFE328" s="72"/>
      <c r="AFF328" s="72"/>
      <c r="AFG328" s="72"/>
      <c r="AFH328" s="72"/>
      <c r="AFI328" s="72"/>
      <c r="AFJ328" s="72"/>
      <c r="AFK328" s="72"/>
      <c r="AFL328" s="72"/>
      <c r="AFM328" s="72"/>
      <c r="AFN328" s="72"/>
      <c r="AFO328" s="72"/>
      <c r="AFP328" s="72"/>
      <c r="AFQ328" s="72"/>
      <c r="AFR328" s="72"/>
      <c r="AFS328" s="72"/>
      <c r="AFT328" s="72"/>
      <c r="AFU328" s="72"/>
      <c r="AFV328" s="72"/>
      <c r="AFW328" s="72"/>
      <c r="AFX328" s="72"/>
      <c r="AFY328" s="72"/>
      <c r="AFZ328" s="72"/>
      <c r="AGA328" s="72"/>
      <c r="AGB328" s="72"/>
      <c r="AGC328" s="72"/>
      <c r="AGD328" s="72"/>
      <c r="AGE328" s="72"/>
      <c r="AGF328" s="72"/>
      <c r="AGG328" s="72"/>
      <c r="AGH328" s="72"/>
      <c r="AGI328" s="72"/>
      <c r="AGJ328" s="72"/>
      <c r="AGK328" s="72"/>
      <c r="AGL328" s="72"/>
      <c r="AGM328" s="72"/>
      <c r="AGN328" s="72"/>
      <c r="AGO328" s="72"/>
      <c r="AGP328" s="72"/>
      <c r="AGQ328" s="72"/>
      <c r="AGR328" s="72"/>
      <c r="AGS328" s="72"/>
      <c r="AGT328" s="72"/>
      <c r="AGU328" s="72"/>
      <c r="AGV328" s="72"/>
      <c r="AGW328" s="72"/>
      <c r="AGX328" s="72"/>
      <c r="AGY328" s="72"/>
      <c r="AGZ328" s="72"/>
      <c r="AHA328" s="72"/>
      <c r="AHB328" s="72"/>
      <c r="AHC328" s="72"/>
      <c r="AHD328" s="72"/>
      <c r="AHE328" s="72"/>
      <c r="AHF328" s="72"/>
      <c r="AHG328" s="72"/>
      <c r="AHH328" s="72"/>
      <c r="AHI328" s="72"/>
      <c r="AHJ328" s="72"/>
      <c r="AHK328" s="72"/>
      <c r="AHL328" s="72"/>
      <c r="AHM328" s="72"/>
      <c r="AHN328" s="72"/>
      <c r="AHO328" s="72"/>
      <c r="AHP328" s="72"/>
      <c r="AHQ328" s="72"/>
      <c r="AHR328" s="72"/>
      <c r="AHS328" s="72"/>
      <c r="AHT328" s="72"/>
      <c r="AHU328" s="72"/>
      <c r="AHV328" s="72"/>
      <c r="AHW328" s="72"/>
      <c r="AHX328" s="72"/>
      <c r="AHY328" s="72"/>
      <c r="AHZ328" s="72"/>
      <c r="AIA328" s="72"/>
      <c r="AIB328" s="72"/>
      <c r="AIC328" s="72"/>
      <c r="AID328" s="72"/>
      <c r="AIE328" s="72"/>
      <c r="AIF328" s="72"/>
      <c r="AIG328" s="72"/>
      <c r="AIH328" s="72"/>
      <c r="AII328" s="72"/>
      <c r="AIJ328" s="72"/>
      <c r="AIK328" s="72"/>
      <c r="AIL328" s="72"/>
      <c r="AIM328" s="72"/>
      <c r="AIN328" s="72"/>
      <c r="AIO328" s="72"/>
      <c r="AIP328" s="72"/>
      <c r="AIQ328" s="72"/>
      <c r="AIR328" s="72"/>
      <c r="AIS328" s="72"/>
      <c r="AIT328" s="72"/>
      <c r="AIU328" s="72"/>
      <c r="AIV328" s="72"/>
      <c r="AIW328" s="72"/>
      <c r="AIX328" s="72"/>
      <c r="AIY328" s="72"/>
      <c r="AIZ328" s="72"/>
      <c r="AJA328" s="72"/>
      <c r="AJB328" s="72"/>
      <c r="AJC328" s="72"/>
      <c r="AJD328" s="72"/>
      <c r="AJE328" s="72"/>
      <c r="AJF328" s="72"/>
      <c r="AJG328" s="72"/>
      <c r="AJH328" s="72"/>
      <c r="AJI328" s="72"/>
      <c r="AJJ328" s="72"/>
      <c r="AJK328" s="72"/>
      <c r="AJL328" s="72"/>
      <c r="AJM328" s="72"/>
      <c r="AJN328" s="72"/>
      <c r="AJO328" s="72"/>
      <c r="AJP328" s="72"/>
      <c r="AJQ328" s="72"/>
      <c r="AJR328" s="72"/>
      <c r="AJS328" s="72"/>
      <c r="AJT328" s="72"/>
      <c r="AJU328" s="72"/>
      <c r="AJV328" s="72"/>
      <c r="AJW328" s="72"/>
      <c r="AJX328" s="72"/>
      <c r="AJY328" s="72"/>
      <c r="AJZ328" s="72"/>
      <c r="AKA328" s="72"/>
      <c r="AKB328" s="72"/>
      <c r="AKC328" s="72"/>
      <c r="AKD328" s="72"/>
      <c r="AKE328" s="72"/>
      <c r="AKF328" s="72"/>
      <c r="AKG328" s="72"/>
      <c r="AKH328" s="72"/>
      <c r="AKI328" s="72"/>
      <c r="AKJ328" s="72"/>
      <c r="AKK328" s="72"/>
      <c r="AKL328" s="72"/>
      <c r="AKM328" s="72"/>
      <c r="AKN328" s="72"/>
      <c r="AKO328" s="72"/>
      <c r="AKP328" s="72"/>
      <c r="AKQ328" s="72"/>
      <c r="AKR328" s="72"/>
      <c r="AKS328" s="72"/>
      <c r="AKT328" s="72"/>
      <c r="AKU328" s="72"/>
      <c r="AKV328" s="72"/>
      <c r="AKW328" s="72"/>
      <c r="AKX328" s="72"/>
      <c r="AKY328" s="72"/>
      <c r="AKZ328" s="72"/>
      <c r="ALA328" s="72"/>
      <c r="ALB328" s="72"/>
      <c r="ALC328" s="72"/>
      <c r="ALD328" s="72"/>
      <c r="ALE328" s="72"/>
      <c r="ALF328" s="72"/>
      <c r="ALG328" s="72"/>
      <c r="ALH328" s="72"/>
      <c r="ALI328" s="72"/>
      <c r="ALJ328" s="72"/>
      <c r="ALK328" s="72"/>
      <c r="ALL328" s="72"/>
      <c r="ALM328" s="72"/>
      <c r="ALN328" s="72"/>
      <c r="ALO328" s="72"/>
      <c r="ALP328" s="72"/>
      <c r="ALQ328" s="72"/>
      <c r="ALR328" s="72"/>
      <c r="ALS328" s="72"/>
      <c r="ALT328" s="72"/>
      <c r="ALU328" s="72"/>
      <c r="ALV328" s="72"/>
      <c r="ALW328" s="72"/>
      <c r="ALX328" s="72"/>
      <c r="ALY328" s="72"/>
      <c r="ALZ328" s="72"/>
      <c r="AMA328" s="72"/>
      <c r="AMB328" s="72"/>
      <c r="AMC328" s="72"/>
      <c r="AMD328" s="72"/>
      <c r="AME328" s="72"/>
      <c r="AMF328" s="72"/>
      <c r="AMG328" s="72"/>
      <c r="AMH328" s="72"/>
      <c r="AMI328" s="72"/>
      <c r="AMJ328" s="72"/>
    </row>
    <row r="329" customFormat="false" ht="15" hidden="false" customHeight="false" outlineLevel="0" collapsed="false">
      <c r="C329" s="49" t="n">
        <f aca="false">IF(F329=F328,C328,IF(F329=(F328+10),C328,(C328+10)))</f>
        <v>710</v>
      </c>
      <c r="D329" s="38" t="s">
        <v>262</v>
      </c>
      <c r="E329" s="51" t="n">
        <f aca="false">IF(C328=C329,IF(AND(L329&lt;&gt;"M",L329&lt;&gt;"m-up"),E328+10,E328),10)</f>
        <v>10</v>
      </c>
      <c r="F329" s="39" t="n">
        <f aca="false">R329+(Q329*60)+(P329*3600)</f>
        <v>67587</v>
      </c>
      <c r="G329" s="39" t="str">
        <f aca="false">CONCATENATE(M329,N329,O329)</f>
        <v>20171021</v>
      </c>
      <c r="H329" s="39" t="n">
        <v>0</v>
      </c>
      <c r="L329" s="39" t="s">
        <v>4</v>
      </c>
      <c r="M329" s="39" t="n">
        <v>2017</v>
      </c>
      <c r="N329" s="39" t="n">
        <v>10</v>
      </c>
      <c r="O329" s="39" t="n">
        <v>21</v>
      </c>
      <c r="P329" s="39" t="n">
        <v>18</v>
      </c>
      <c r="Q329" s="39" t="n">
        <v>46</v>
      </c>
      <c r="R329" s="39" t="n">
        <v>27</v>
      </c>
      <c r="S329" s="39" t="n">
        <v>326</v>
      </c>
      <c r="T329" s="39" t="n">
        <v>1</v>
      </c>
      <c r="U329" s="39" t="s">
        <v>29</v>
      </c>
      <c r="V329" s="39" t="s">
        <v>2</v>
      </c>
      <c r="X329" s="40" t="s">
        <v>265</v>
      </c>
    </row>
    <row r="330" customFormat="false" ht="15" hidden="false" customHeight="false" outlineLevel="0" collapsed="false">
      <c r="C330" s="49" t="n">
        <f aca="false">IF(F330=F329,C329,IF(F330=(F329+10),C329,(C329+10)))</f>
        <v>710</v>
      </c>
      <c r="D330" s="38" t="s">
        <v>262</v>
      </c>
      <c r="E330" s="51" t="n">
        <f aca="false">IF(C329=C330,IF(AND(L330&lt;&gt;"M",L330&lt;&gt;"m-up"),E329+10,E329),10)</f>
        <v>10</v>
      </c>
      <c r="F330" s="39" t="n">
        <f aca="false">R330+(Q330*60)+(P330*3600)</f>
        <v>67587</v>
      </c>
      <c r="G330" s="39" t="str">
        <f aca="false">CONCATENATE(M330,N330,O330)</f>
        <v>20171021</v>
      </c>
      <c r="H330" s="39" t="n">
        <v>0</v>
      </c>
      <c r="L330" s="39" t="s">
        <v>4</v>
      </c>
      <c r="M330" s="39" t="n">
        <v>2017</v>
      </c>
      <c r="N330" s="39" t="n">
        <v>10</v>
      </c>
      <c r="O330" s="39" t="n">
        <v>21</v>
      </c>
      <c r="P330" s="39" t="n">
        <v>18</v>
      </c>
      <c r="Q330" s="39" t="n">
        <v>46</v>
      </c>
      <c r="R330" s="39" t="n">
        <v>27</v>
      </c>
      <c r="S330" s="39" t="n">
        <v>372</v>
      </c>
      <c r="T330" s="39" t="n">
        <v>1</v>
      </c>
      <c r="U330" s="39" t="s">
        <v>29</v>
      </c>
      <c r="V330" s="39" t="s">
        <v>2</v>
      </c>
      <c r="X330" s="40" t="s">
        <v>265</v>
      </c>
    </row>
    <row r="331" customFormat="false" ht="15" hidden="false" customHeight="false" outlineLevel="0" collapsed="false">
      <c r="C331" s="49" t="n">
        <f aca="false">IF(F331=F330,C330,IF(F331=(F330+10),C330,(C330+10)))</f>
        <v>710</v>
      </c>
      <c r="D331" s="38" t="s">
        <v>262</v>
      </c>
      <c r="E331" s="51" t="n">
        <f aca="false">IF(C330=C331,IF(AND(L331&lt;&gt;"M",L331&lt;&gt;"m-up"),E330+10,E330),10)</f>
        <v>10</v>
      </c>
      <c r="F331" s="39" t="n">
        <f aca="false">R331+(Q331*60)+(P331*3600)</f>
        <v>67587</v>
      </c>
      <c r="G331" s="39" t="str">
        <f aca="false">CONCATENATE(M331,N331,O331)</f>
        <v>20171021</v>
      </c>
      <c r="H331" s="39" t="n">
        <v>0</v>
      </c>
      <c r="L331" s="39" t="s">
        <v>4</v>
      </c>
      <c r="M331" s="39" t="n">
        <v>2017</v>
      </c>
      <c r="N331" s="39" t="n">
        <v>10</v>
      </c>
      <c r="O331" s="39" t="n">
        <v>21</v>
      </c>
      <c r="P331" s="39" t="n">
        <v>18</v>
      </c>
      <c r="Q331" s="39" t="n">
        <v>46</v>
      </c>
      <c r="R331" s="39" t="n">
        <v>27</v>
      </c>
      <c r="S331" s="39" t="n">
        <v>386</v>
      </c>
      <c r="T331" s="39" t="n">
        <v>1</v>
      </c>
      <c r="U331" s="39" t="s">
        <v>29</v>
      </c>
      <c r="V331" s="39" t="s">
        <v>2</v>
      </c>
      <c r="X331" s="40" t="s">
        <v>265</v>
      </c>
    </row>
    <row r="332" customFormat="false" ht="15" hidden="false" customHeight="false" outlineLevel="0" collapsed="false">
      <c r="A332" s="69"/>
      <c r="B332" s="69"/>
      <c r="C332" s="49" t="n">
        <f aca="false">IF(F332=F331,C331,IF(F332=(F331+10),C331,(C331+10)))</f>
        <v>720</v>
      </c>
      <c r="D332" s="70" t="s">
        <v>266</v>
      </c>
      <c r="E332" s="51" t="n">
        <f aca="false">IF(C331=C332,IF(AND(L332&lt;&gt;"M",L332&lt;&gt;"m-up"),E331+10,E331),10)</f>
        <v>10</v>
      </c>
      <c r="F332" s="71" t="n">
        <f aca="false">R332+(Q332*60)+(P332*3600)</f>
        <v>82983</v>
      </c>
      <c r="G332" s="71" t="str">
        <f aca="false">CONCATENATE(M332,N332,O332)</f>
        <v>20171021</v>
      </c>
      <c r="H332" s="71" t="n">
        <v>0</v>
      </c>
      <c r="I332" s="71"/>
      <c r="J332" s="71"/>
      <c r="K332" s="71"/>
      <c r="L332" s="71" t="s">
        <v>82</v>
      </c>
      <c r="M332" s="71" t="n">
        <v>2017</v>
      </c>
      <c r="N332" s="71" t="n">
        <v>10</v>
      </c>
      <c r="O332" s="71" t="n">
        <v>21</v>
      </c>
      <c r="P332" s="71" t="n">
        <v>23</v>
      </c>
      <c r="Q332" s="71" t="n">
        <v>3</v>
      </c>
      <c r="R332" s="71" t="n">
        <v>3</v>
      </c>
      <c r="S332" s="71" t="n">
        <v>957</v>
      </c>
      <c r="T332" s="71" t="n">
        <v>1</v>
      </c>
      <c r="U332" s="71" t="s">
        <v>62</v>
      </c>
      <c r="V332" s="71" t="s">
        <v>3</v>
      </c>
      <c r="W332" s="71"/>
      <c r="X332" s="72"/>
      <c r="WK332" s="72"/>
      <c r="WL332" s="72"/>
      <c r="WM332" s="72"/>
      <c r="WN332" s="72"/>
      <c r="WO332" s="72"/>
      <c r="WP332" s="72"/>
      <c r="WQ332" s="72"/>
      <c r="WR332" s="72"/>
      <c r="WS332" s="72"/>
      <c r="WT332" s="72"/>
      <c r="WU332" s="72"/>
      <c r="WV332" s="72"/>
      <c r="WW332" s="72"/>
      <c r="WX332" s="72"/>
      <c r="WY332" s="72"/>
      <c r="WZ332" s="72"/>
      <c r="XA332" s="72"/>
      <c r="XB332" s="72"/>
      <c r="XC332" s="72"/>
      <c r="XD332" s="72"/>
      <c r="XE332" s="72"/>
      <c r="XF332" s="72"/>
      <c r="XG332" s="72"/>
      <c r="XH332" s="72"/>
      <c r="XI332" s="72"/>
      <c r="XJ332" s="72"/>
      <c r="XK332" s="72"/>
      <c r="XL332" s="72"/>
      <c r="XM332" s="72"/>
      <c r="XN332" s="72"/>
      <c r="XO332" s="72"/>
      <c r="XP332" s="72"/>
      <c r="XQ332" s="72"/>
      <c r="XR332" s="72"/>
      <c r="XS332" s="72"/>
      <c r="XT332" s="72"/>
      <c r="XU332" s="72"/>
      <c r="XV332" s="72"/>
      <c r="XW332" s="72"/>
      <c r="XX332" s="72"/>
      <c r="XY332" s="72"/>
      <c r="XZ332" s="72"/>
      <c r="YA332" s="72"/>
      <c r="YB332" s="72"/>
      <c r="YC332" s="72"/>
      <c r="YD332" s="72"/>
      <c r="YE332" s="72"/>
      <c r="YF332" s="72"/>
      <c r="YG332" s="72"/>
      <c r="YH332" s="72"/>
      <c r="YI332" s="72"/>
      <c r="YJ332" s="72"/>
      <c r="YK332" s="72"/>
      <c r="YL332" s="72"/>
      <c r="YM332" s="72"/>
      <c r="YN332" s="72"/>
      <c r="YO332" s="72"/>
      <c r="YP332" s="72"/>
      <c r="YQ332" s="72"/>
      <c r="YR332" s="72"/>
      <c r="YS332" s="72"/>
      <c r="YT332" s="72"/>
      <c r="YU332" s="72"/>
      <c r="YV332" s="72"/>
      <c r="YW332" s="72"/>
      <c r="YX332" s="72"/>
      <c r="YY332" s="72"/>
      <c r="YZ332" s="72"/>
      <c r="ZA332" s="72"/>
      <c r="ZB332" s="72"/>
      <c r="ZC332" s="72"/>
      <c r="ZD332" s="72"/>
      <c r="ZE332" s="72"/>
      <c r="ZF332" s="72"/>
      <c r="ZG332" s="72"/>
      <c r="ZH332" s="72"/>
      <c r="ZI332" s="72"/>
      <c r="ZJ332" s="72"/>
      <c r="ZK332" s="72"/>
      <c r="ZL332" s="72"/>
      <c r="ZM332" s="72"/>
      <c r="ZN332" s="72"/>
      <c r="ZO332" s="72"/>
      <c r="ZP332" s="72"/>
      <c r="ZQ332" s="72"/>
      <c r="ZR332" s="72"/>
      <c r="ZS332" s="72"/>
      <c r="ZT332" s="72"/>
      <c r="ZU332" s="72"/>
      <c r="ZV332" s="72"/>
      <c r="ZW332" s="72"/>
      <c r="ZX332" s="72"/>
      <c r="ZY332" s="72"/>
      <c r="ZZ332" s="72"/>
      <c r="AAA332" s="72"/>
      <c r="AAB332" s="72"/>
      <c r="AAC332" s="72"/>
      <c r="AAD332" s="72"/>
      <c r="AAE332" s="72"/>
      <c r="AAF332" s="72"/>
      <c r="AAG332" s="72"/>
      <c r="AAH332" s="72"/>
      <c r="AAI332" s="72"/>
      <c r="AAJ332" s="72"/>
      <c r="AAK332" s="72"/>
      <c r="AAL332" s="72"/>
      <c r="AAM332" s="72"/>
      <c r="AAN332" s="72"/>
      <c r="AAO332" s="72"/>
      <c r="AAP332" s="72"/>
      <c r="AAQ332" s="72"/>
      <c r="AAR332" s="72"/>
      <c r="AAS332" s="72"/>
      <c r="AAT332" s="72"/>
      <c r="AAU332" s="72"/>
      <c r="AAV332" s="72"/>
      <c r="AAW332" s="72"/>
      <c r="AAX332" s="72"/>
      <c r="AAY332" s="72"/>
      <c r="AAZ332" s="72"/>
      <c r="ABA332" s="72"/>
      <c r="ABB332" s="72"/>
      <c r="ABC332" s="72"/>
      <c r="ABD332" s="72"/>
      <c r="ABE332" s="72"/>
      <c r="ABF332" s="72"/>
      <c r="ABG332" s="72"/>
      <c r="ABH332" s="72"/>
      <c r="ABI332" s="72"/>
      <c r="ABJ332" s="72"/>
      <c r="ABK332" s="72"/>
      <c r="ABL332" s="72"/>
      <c r="ABM332" s="72"/>
      <c r="ABN332" s="72"/>
      <c r="ABO332" s="72"/>
      <c r="ABP332" s="72"/>
      <c r="ABQ332" s="72"/>
      <c r="ABR332" s="72"/>
      <c r="ABS332" s="72"/>
      <c r="ABT332" s="72"/>
      <c r="ABU332" s="72"/>
      <c r="ABV332" s="72"/>
      <c r="ABW332" s="72"/>
      <c r="ABX332" s="72"/>
      <c r="ABY332" s="72"/>
      <c r="ABZ332" s="72"/>
      <c r="ACA332" s="72"/>
      <c r="ACB332" s="72"/>
      <c r="ACC332" s="72"/>
      <c r="ACD332" s="72"/>
      <c r="ACE332" s="72"/>
      <c r="ACF332" s="72"/>
      <c r="ACG332" s="72"/>
      <c r="ACH332" s="72"/>
      <c r="ACI332" s="72"/>
      <c r="ACJ332" s="72"/>
      <c r="ACK332" s="72"/>
      <c r="ACL332" s="72"/>
      <c r="ACM332" s="72"/>
      <c r="ACN332" s="72"/>
      <c r="ACO332" s="72"/>
      <c r="ACP332" s="72"/>
      <c r="ACQ332" s="72"/>
      <c r="ACR332" s="72"/>
      <c r="ACS332" s="72"/>
      <c r="ACT332" s="72"/>
      <c r="ACU332" s="72"/>
      <c r="ACV332" s="72"/>
      <c r="ACW332" s="72"/>
      <c r="ACX332" s="72"/>
      <c r="ACY332" s="72"/>
      <c r="ACZ332" s="72"/>
      <c r="ADA332" s="72"/>
      <c r="ADB332" s="72"/>
      <c r="ADC332" s="72"/>
      <c r="ADD332" s="72"/>
      <c r="ADE332" s="72"/>
      <c r="ADF332" s="72"/>
      <c r="ADG332" s="72"/>
      <c r="ADH332" s="72"/>
      <c r="ADI332" s="72"/>
      <c r="ADJ332" s="72"/>
      <c r="ADK332" s="72"/>
      <c r="ADL332" s="72"/>
      <c r="ADM332" s="72"/>
      <c r="ADN332" s="72"/>
      <c r="ADO332" s="72"/>
      <c r="ADP332" s="72"/>
      <c r="ADQ332" s="72"/>
      <c r="ADR332" s="72"/>
      <c r="ADS332" s="72"/>
      <c r="ADT332" s="72"/>
      <c r="ADU332" s="72"/>
      <c r="ADV332" s="72"/>
      <c r="ADW332" s="72"/>
      <c r="ADX332" s="72"/>
      <c r="ADY332" s="72"/>
      <c r="ADZ332" s="72"/>
      <c r="AEA332" s="72"/>
      <c r="AEB332" s="72"/>
      <c r="AEC332" s="72"/>
      <c r="AED332" s="72"/>
      <c r="AEE332" s="72"/>
      <c r="AEF332" s="72"/>
      <c r="AEG332" s="72"/>
      <c r="AEH332" s="72"/>
      <c r="AEI332" s="72"/>
      <c r="AEJ332" s="72"/>
      <c r="AEK332" s="72"/>
      <c r="AEL332" s="72"/>
      <c r="AEM332" s="72"/>
      <c r="AEN332" s="72"/>
      <c r="AEO332" s="72"/>
      <c r="AEP332" s="72"/>
      <c r="AEQ332" s="72"/>
      <c r="AER332" s="72"/>
      <c r="AES332" s="72"/>
      <c r="AET332" s="72"/>
      <c r="AEU332" s="72"/>
      <c r="AEV332" s="72"/>
      <c r="AEW332" s="72"/>
      <c r="AEX332" s="72"/>
      <c r="AEY332" s="72"/>
      <c r="AEZ332" s="72"/>
      <c r="AFA332" s="72"/>
      <c r="AFB332" s="72"/>
      <c r="AFC332" s="72"/>
      <c r="AFD332" s="72"/>
      <c r="AFE332" s="72"/>
      <c r="AFF332" s="72"/>
      <c r="AFG332" s="72"/>
      <c r="AFH332" s="72"/>
      <c r="AFI332" s="72"/>
      <c r="AFJ332" s="72"/>
      <c r="AFK332" s="72"/>
      <c r="AFL332" s="72"/>
      <c r="AFM332" s="72"/>
      <c r="AFN332" s="72"/>
      <c r="AFO332" s="72"/>
      <c r="AFP332" s="72"/>
      <c r="AFQ332" s="72"/>
      <c r="AFR332" s="72"/>
      <c r="AFS332" s="72"/>
      <c r="AFT332" s="72"/>
      <c r="AFU332" s="72"/>
      <c r="AFV332" s="72"/>
      <c r="AFW332" s="72"/>
      <c r="AFX332" s="72"/>
      <c r="AFY332" s="72"/>
      <c r="AFZ332" s="72"/>
      <c r="AGA332" s="72"/>
      <c r="AGB332" s="72"/>
      <c r="AGC332" s="72"/>
      <c r="AGD332" s="72"/>
      <c r="AGE332" s="72"/>
      <c r="AGF332" s="72"/>
      <c r="AGG332" s="72"/>
      <c r="AGH332" s="72"/>
      <c r="AGI332" s="72"/>
      <c r="AGJ332" s="72"/>
      <c r="AGK332" s="72"/>
      <c r="AGL332" s="72"/>
      <c r="AGM332" s="72"/>
      <c r="AGN332" s="72"/>
      <c r="AGO332" s="72"/>
      <c r="AGP332" s="72"/>
      <c r="AGQ332" s="72"/>
      <c r="AGR332" s="72"/>
      <c r="AGS332" s="72"/>
      <c r="AGT332" s="72"/>
      <c r="AGU332" s="72"/>
      <c r="AGV332" s="72"/>
      <c r="AGW332" s="72"/>
      <c r="AGX332" s="72"/>
      <c r="AGY332" s="72"/>
      <c r="AGZ332" s="72"/>
      <c r="AHA332" s="72"/>
      <c r="AHB332" s="72"/>
      <c r="AHC332" s="72"/>
      <c r="AHD332" s="72"/>
      <c r="AHE332" s="72"/>
      <c r="AHF332" s="72"/>
      <c r="AHG332" s="72"/>
      <c r="AHH332" s="72"/>
      <c r="AHI332" s="72"/>
      <c r="AHJ332" s="72"/>
      <c r="AHK332" s="72"/>
      <c r="AHL332" s="72"/>
      <c r="AHM332" s="72"/>
      <c r="AHN332" s="72"/>
      <c r="AHO332" s="72"/>
      <c r="AHP332" s="72"/>
      <c r="AHQ332" s="72"/>
      <c r="AHR332" s="72"/>
      <c r="AHS332" s="72"/>
      <c r="AHT332" s="72"/>
      <c r="AHU332" s="72"/>
      <c r="AHV332" s="72"/>
      <c r="AHW332" s="72"/>
      <c r="AHX332" s="72"/>
      <c r="AHY332" s="72"/>
      <c r="AHZ332" s="72"/>
      <c r="AIA332" s="72"/>
      <c r="AIB332" s="72"/>
      <c r="AIC332" s="72"/>
      <c r="AID332" s="72"/>
      <c r="AIE332" s="72"/>
      <c r="AIF332" s="72"/>
      <c r="AIG332" s="72"/>
      <c r="AIH332" s="72"/>
      <c r="AII332" s="72"/>
      <c r="AIJ332" s="72"/>
      <c r="AIK332" s="72"/>
      <c r="AIL332" s="72"/>
      <c r="AIM332" s="72"/>
      <c r="AIN332" s="72"/>
      <c r="AIO332" s="72"/>
      <c r="AIP332" s="72"/>
      <c r="AIQ332" s="72"/>
      <c r="AIR332" s="72"/>
      <c r="AIS332" s="72"/>
      <c r="AIT332" s="72"/>
      <c r="AIU332" s="72"/>
      <c r="AIV332" s="72"/>
      <c r="AIW332" s="72"/>
      <c r="AIX332" s="72"/>
      <c r="AIY332" s="72"/>
      <c r="AIZ332" s="72"/>
      <c r="AJA332" s="72"/>
      <c r="AJB332" s="72"/>
      <c r="AJC332" s="72"/>
      <c r="AJD332" s="72"/>
      <c r="AJE332" s="72"/>
      <c r="AJF332" s="72"/>
      <c r="AJG332" s="72"/>
      <c r="AJH332" s="72"/>
      <c r="AJI332" s="72"/>
      <c r="AJJ332" s="72"/>
      <c r="AJK332" s="72"/>
      <c r="AJL332" s="72"/>
      <c r="AJM332" s="72"/>
      <c r="AJN332" s="72"/>
      <c r="AJO332" s="72"/>
      <c r="AJP332" s="72"/>
      <c r="AJQ332" s="72"/>
      <c r="AJR332" s="72"/>
      <c r="AJS332" s="72"/>
      <c r="AJT332" s="72"/>
      <c r="AJU332" s="72"/>
      <c r="AJV332" s="72"/>
      <c r="AJW332" s="72"/>
      <c r="AJX332" s="72"/>
      <c r="AJY332" s="72"/>
      <c r="AJZ332" s="72"/>
      <c r="AKA332" s="72"/>
      <c r="AKB332" s="72"/>
      <c r="AKC332" s="72"/>
      <c r="AKD332" s="72"/>
      <c r="AKE332" s="72"/>
      <c r="AKF332" s="72"/>
      <c r="AKG332" s="72"/>
      <c r="AKH332" s="72"/>
      <c r="AKI332" s="72"/>
      <c r="AKJ332" s="72"/>
      <c r="AKK332" s="72"/>
      <c r="AKL332" s="72"/>
      <c r="AKM332" s="72"/>
      <c r="AKN332" s="72"/>
      <c r="AKO332" s="72"/>
      <c r="AKP332" s="72"/>
      <c r="AKQ332" s="72"/>
      <c r="AKR332" s="72"/>
      <c r="AKS332" s="72"/>
      <c r="AKT332" s="72"/>
      <c r="AKU332" s="72"/>
      <c r="AKV332" s="72"/>
      <c r="AKW332" s="72"/>
      <c r="AKX332" s="72"/>
      <c r="AKY332" s="72"/>
      <c r="AKZ332" s="72"/>
      <c r="ALA332" s="72"/>
      <c r="ALB332" s="72"/>
      <c r="ALC332" s="72"/>
      <c r="ALD332" s="72"/>
      <c r="ALE332" s="72"/>
      <c r="ALF332" s="72"/>
      <c r="ALG332" s="72"/>
      <c r="ALH332" s="72"/>
      <c r="ALI332" s="72"/>
      <c r="ALJ332" s="72"/>
      <c r="ALK332" s="72"/>
      <c r="ALL332" s="72"/>
      <c r="ALM332" s="72"/>
      <c r="ALN332" s="72"/>
      <c r="ALO332" s="72"/>
      <c r="ALP332" s="72"/>
      <c r="ALQ332" s="72"/>
      <c r="ALR332" s="72"/>
      <c r="ALS332" s="72"/>
      <c r="ALT332" s="72"/>
      <c r="ALU332" s="72"/>
      <c r="ALV332" s="72"/>
      <c r="ALW332" s="72"/>
      <c r="ALX332" s="72"/>
      <c r="ALY332" s="72"/>
      <c r="ALZ332" s="72"/>
      <c r="AMA332" s="72"/>
      <c r="AMB332" s="72"/>
      <c r="AMC332" s="72"/>
      <c r="AMD332" s="72"/>
      <c r="AME332" s="72"/>
      <c r="AMF332" s="72"/>
      <c r="AMG332" s="72"/>
      <c r="AMH332" s="72"/>
      <c r="AMI332" s="72"/>
      <c r="AMJ332" s="72"/>
    </row>
    <row r="333" customFormat="false" ht="15" hidden="false" customHeight="false" outlineLevel="0" collapsed="false">
      <c r="C333" s="49" t="n">
        <f aca="false">IF(F333=F332,C332,IF(F333=(F332+10),C332,(C332+10)))</f>
        <v>730</v>
      </c>
      <c r="D333" s="38" t="s">
        <v>266</v>
      </c>
      <c r="E333" s="51" t="n">
        <f aca="false">IF(C332=C333,IF(AND(L333&lt;&gt;"M",L333&lt;&gt;"m-up"),E332+10,E332),10)</f>
        <v>10</v>
      </c>
      <c r="F333" s="39" t="n">
        <f aca="false">R333+(Q333*60)+(P333*3600)</f>
        <v>82984</v>
      </c>
      <c r="G333" s="39" t="str">
        <f aca="false">CONCATENATE(M333,N333,O333)</f>
        <v>20171021</v>
      </c>
      <c r="H333" s="39" t="n">
        <v>136</v>
      </c>
      <c r="L333" s="39" t="s">
        <v>17</v>
      </c>
      <c r="M333" s="39" t="n">
        <v>2017</v>
      </c>
      <c r="N333" s="39" t="n">
        <v>10</v>
      </c>
      <c r="O333" s="39" t="n">
        <v>21</v>
      </c>
      <c r="P333" s="39" t="n">
        <v>23</v>
      </c>
      <c r="Q333" s="39" t="n">
        <v>3</v>
      </c>
      <c r="R333" s="39" t="n">
        <v>4</v>
      </c>
      <c r="S333" s="39" t="n">
        <v>0</v>
      </c>
      <c r="T333" s="39" t="n">
        <v>1</v>
      </c>
      <c r="U333" s="39" t="s">
        <v>1</v>
      </c>
      <c r="V333" s="39" t="s">
        <v>2</v>
      </c>
      <c r="X333" s="40" t="s">
        <v>19</v>
      </c>
    </row>
    <row r="334" customFormat="false" ht="15" hidden="false" customHeight="false" outlineLevel="0" collapsed="false">
      <c r="C334" s="49" t="n">
        <f aca="false">IF(F334=F333,C333,IF(F334=(F333+10),C333,(C333+10)))</f>
        <v>730</v>
      </c>
      <c r="D334" s="38" t="s">
        <v>266</v>
      </c>
      <c r="E334" s="51" t="n">
        <f aca="false">IF(C333=C334,IF(AND(L334&lt;&gt;"M",L334&lt;&gt;"m-up"),E333+10,E333),10)</f>
        <v>10</v>
      </c>
      <c r="F334" s="39" t="n">
        <f aca="false">R334+(Q334*60)+(P334*3600)</f>
        <v>82984</v>
      </c>
      <c r="G334" s="39" t="str">
        <f aca="false">CONCATENATE(M334,N334,O334)</f>
        <v>20171021</v>
      </c>
      <c r="H334" s="39" t="n">
        <v>0</v>
      </c>
      <c r="L334" s="39" t="s">
        <v>21</v>
      </c>
      <c r="M334" s="39" t="n">
        <v>2017</v>
      </c>
      <c r="N334" s="39" t="n">
        <v>10</v>
      </c>
      <c r="O334" s="39" t="n">
        <v>21</v>
      </c>
      <c r="P334" s="39" t="n">
        <v>23</v>
      </c>
      <c r="Q334" s="39" t="n">
        <v>3</v>
      </c>
      <c r="R334" s="39" t="n">
        <v>4</v>
      </c>
      <c r="S334" s="39" t="n">
        <v>82</v>
      </c>
      <c r="T334" s="39" t="n">
        <v>1</v>
      </c>
      <c r="U334" s="39" t="s">
        <v>1</v>
      </c>
      <c r="V334" s="39" t="s">
        <v>2</v>
      </c>
    </row>
    <row r="335" customFormat="false" ht="15" hidden="false" customHeight="false" outlineLevel="0" collapsed="false">
      <c r="C335" s="49" t="n">
        <f aca="false">IF(F335=F334,C334,IF(F335=(F334+10),C334,(C334+10)))</f>
        <v>730</v>
      </c>
      <c r="D335" s="38" t="s">
        <v>266</v>
      </c>
      <c r="E335" s="51" t="n">
        <f aca="false">IF(C334=C335,IF(AND(L335&lt;&gt;"M",L335&lt;&gt;"m-up"),E334+10,E334),10)</f>
        <v>10</v>
      </c>
      <c r="F335" s="39" t="n">
        <f aca="false">R335+(Q335*60)+(P335*3600)</f>
        <v>82984</v>
      </c>
      <c r="G335" s="39" t="str">
        <f aca="false">CONCATENATE(M335,N335,O335)</f>
        <v>20171021</v>
      </c>
      <c r="H335" s="39" t="n">
        <v>0</v>
      </c>
      <c r="L335" s="39" t="s">
        <v>21</v>
      </c>
      <c r="M335" s="39" t="n">
        <v>2017</v>
      </c>
      <c r="N335" s="39" t="n">
        <v>10</v>
      </c>
      <c r="O335" s="39" t="n">
        <v>21</v>
      </c>
      <c r="P335" s="39" t="n">
        <v>23</v>
      </c>
      <c r="Q335" s="39" t="n">
        <v>3</v>
      </c>
      <c r="R335" s="39" t="n">
        <v>4</v>
      </c>
      <c r="S335" s="39" t="n">
        <v>102</v>
      </c>
      <c r="T335" s="39" t="n">
        <v>1</v>
      </c>
      <c r="U335" s="39" t="s">
        <v>1</v>
      </c>
      <c r="V335" s="39" t="s">
        <v>2</v>
      </c>
    </row>
    <row r="336" customFormat="false" ht="15" hidden="false" customHeight="false" outlineLevel="0" collapsed="false">
      <c r="C336" s="49" t="n">
        <f aca="false">IF(F336=F335,C335,IF(F336=(F335+10),C335,(C335+10)))</f>
        <v>730</v>
      </c>
      <c r="D336" s="38" t="s">
        <v>266</v>
      </c>
      <c r="E336" s="51" t="n">
        <f aca="false">IF(C335=C336,IF(AND(L336&lt;&gt;"M",L336&lt;&gt;"m-up"),E335+10,E335),10)</f>
        <v>10</v>
      </c>
      <c r="F336" s="39" t="n">
        <f aca="false">R336+(Q336*60)+(P336*3600)</f>
        <v>82984</v>
      </c>
      <c r="G336" s="39" t="str">
        <f aca="false">CONCATENATE(M336,N336,O336)</f>
        <v>20171021</v>
      </c>
      <c r="H336" s="39" t="n">
        <v>0</v>
      </c>
      <c r="L336" s="39" t="s">
        <v>21</v>
      </c>
      <c r="M336" s="39" t="n">
        <v>2017</v>
      </c>
      <c r="N336" s="39" t="n">
        <v>10</v>
      </c>
      <c r="O336" s="39" t="n">
        <v>21</v>
      </c>
      <c r="P336" s="39" t="n">
        <v>23</v>
      </c>
      <c r="Q336" s="39" t="n">
        <v>3</v>
      </c>
      <c r="R336" s="39" t="n">
        <v>4</v>
      </c>
      <c r="S336" s="39" t="n">
        <v>125</v>
      </c>
      <c r="T336" s="39" t="n">
        <v>1</v>
      </c>
      <c r="U336" s="39" t="s">
        <v>1</v>
      </c>
      <c r="V336" s="39" t="s">
        <v>2</v>
      </c>
    </row>
    <row r="337" customFormat="false" ht="15" hidden="false" customHeight="false" outlineLevel="0" collapsed="false">
      <c r="C337" s="49" t="n">
        <f aca="false">IF(F337=F336,C336,IF(F337=(F336+10),C336,(C336+10)))</f>
        <v>730</v>
      </c>
      <c r="D337" s="38" t="s">
        <v>266</v>
      </c>
      <c r="E337" s="51" t="n">
        <f aca="false">IF(C336=C337,IF(AND(L337&lt;&gt;"M",L337&lt;&gt;"m-up"),E336+10,E336),10)</f>
        <v>20</v>
      </c>
      <c r="F337" s="39" t="n">
        <f aca="false">R337+(Q337*60)+(P337*3600)</f>
        <v>82984</v>
      </c>
      <c r="G337" s="39" t="str">
        <f aca="false">CONCATENATE(M337,N337,O337)</f>
        <v>20171021</v>
      </c>
      <c r="H337" s="39" t="n">
        <v>1</v>
      </c>
      <c r="L337" s="39" t="s">
        <v>23</v>
      </c>
      <c r="M337" s="39" t="n">
        <v>2017</v>
      </c>
      <c r="N337" s="39" t="n">
        <v>10</v>
      </c>
      <c r="O337" s="39" t="n">
        <v>21</v>
      </c>
      <c r="P337" s="39" t="n">
        <v>23</v>
      </c>
      <c r="Q337" s="39" t="n">
        <v>3</v>
      </c>
      <c r="R337" s="39" t="n">
        <v>4</v>
      </c>
      <c r="S337" s="39" t="n">
        <v>140</v>
      </c>
      <c r="T337" s="39" t="n">
        <v>1</v>
      </c>
      <c r="U337" s="39" t="s">
        <v>1</v>
      </c>
      <c r="V337" s="39" t="s">
        <v>2</v>
      </c>
    </row>
    <row r="338" customFormat="false" ht="15" hidden="false" customHeight="false" outlineLevel="0" collapsed="false">
      <c r="C338" s="49" t="n">
        <f aca="false">IF(F338=F337,C337,IF(F338=(F337+10),C337,(C337+10)))</f>
        <v>730</v>
      </c>
      <c r="D338" s="38" t="s">
        <v>266</v>
      </c>
      <c r="E338" s="51" t="n">
        <f aca="false">IF(C337=C338,IF(AND(L338&lt;&gt;"M",L338&lt;&gt;"m-up"),E337+10,E337),10)</f>
        <v>30</v>
      </c>
      <c r="F338" s="39" t="n">
        <f aca="false">R338+(Q338*60)+(P338*3600)</f>
        <v>82984</v>
      </c>
      <c r="G338" s="39" t="str">
        <f aca="false">CONCATENATE(M338,N338,O338)</f>
        <v>20171021</v>
      </c>
      <c r="H338" s="39" t="n">
        <v>0</v>
      </c>
      <c r="L338" s="39" t="s">
        <v>16</v>
      </c>
      <c r="M338" s="39" t="n">
        <v>2017</v>
      </c>
      <c r="N338" s="39" t="n">
        <v>10</v>
      </c>
      <c r="O338" s="39" t="n">
        <v>21</v>
      </c>
      <c r="P338" s="39" t="n">
        <v>23</v>
      </c>
      <c r="Q338" s="39" t="n">
        <v>3</v>
      </c>
      <c r="R338" s="39" t="n">
        <v>4</v>
      </c>
      <c r="S338" s="39" t="n">
        <v>151</v>
      </c>
      <c r="T338" s="39" t="n">
        <v>1</v>
      </c>
      <c r="U338" s="39" t="s">
        <v>1</v>
      </c>
      <c r="V338" s="39" t="s">
        <v>2</v>
      </c>
    </row>
    <row r="339" customFormat="false" ht="15" hidden="false" customHeight="false" outlineLevel="0" collapsed="false">
      <c r="C339" s="49" t="n">
        <f aca="false">IF(F339=F338,C338,IF(F339=(F338+10),C338,(C338+10)))</f>
        <v>730</v>
      </c>
      <c r="D339" s="38" t="s">
        <v>266</v>
      </c>
      <c r="E339" s="51" t="n">
        <f aca="false">IF(C338=C339,IF(AND(L339&lt;&gt;"M",L339&lt;&gt;"m-up"),E338+10,E338),10)</f>
        <v>40</v>
      </c>
      <c r="F339" s="39" t="n">
        <f aca="false">R339+(Q339*60)+(P339*3600)</f>
        <v>82984</v>
      </c>
      <c r="G339" s="39" t="str">
        <f aca="false">CONCATENATE(M339,N339,O339)</f>
        <v>20171021</v>
      </c>
      <c r="H339" s="39" t="n">
        <v>1</v>
      </c>
      <c r="L339" s="39" t="s">
        <v>23</v>
      </c>
      <c r="M339" s="39" t="n">
        <v>2017</v>
      </c>
      <c r="N339" s="39" t="n">
        <v>10</v>
      </c>
      <c r="O339" s="39" t="n">
        <v>21</v>
      </c>
      <c r="P339" s="39" t="n">
        <v>23</v>
      </c>
      <c r="Q339" s="39" t="n">
        <v>3</v>
      </c>
      <c r="R339" s="39" t="n">
        <v>4</v>
      </c>
      <c r="S339" s="39" t="n">
        <v>165</v>
      </c>
      <c r="T339" s="39" t="n">
        <v>1</v>
      </c>
      <c r="U339" s="39" t="s">
        <v>1</v>
      </c>
      <c r="V339" s="39" t="s">
        <v>2</v>
      </c>
    </row>
    <row r="340" customFormat="false" ht="15" hidden="false" customHeight="false" outlineLevel="0" collapsed="false">
      <c r="C340" s="49" t="n">
        <f aca="false">IF(F340=F339,C339,IF(F340=(F339+10),C339,(C339+10)))</f>
        <v>730</v>
      </c>
      <c r="D340" s="38" t="s">
        <v>266</v>
      </c>
      <c r="E340" s="51" t="n">
        <f aca="false">IF(C339=C340,IF(AND(L340&lt;&gt;"M",L340&lt;&gt;"m-up"),E339+10,E339),10)</f>
        <v>50</v>
      </c>
      <c r="F340" s="39" t="n">
        <f aca="false">R340+(Q340*60)+(P340*3600)</f>
        <v>82984</v>
      </c>
      <c r="G340" s="39" t="str">
        <f aca="false">CONCATENATE(M340,N340,O340)</f>
        <v>20171021</v>
      </c>
      <c r="H340" s="39" t="n">
        <v>1</v>
      </c>
      <c r="L340" s="39" t="s">
        <v>23</v>
      </c>
      <c r="M340" s="39" t="n">
        <v>2017</v>
      </c>
      <c r="N340" s="39" t="n">
        <v>10</v>
      </c>
      <c r="O340" s="39" t="n">
        <v>21</v>
      </c>
      <c r="P340" s="39" t="n">
        <v>23</v>
      </c>
      <c r="Q340" s="39" t="n">
        <v>3</v>
      </c>
      <c r="R340" s="39" t="n">
        <v>4</v>
      </c>
      <c r="S340" s="39" t="n">
        <v>188</v>
      </c>
      <c r="T340" s="39" t="n">
        <v>1</v>
      </c>
      <c r="U340" s="39" t="s">
        <v>1</v>
      </c>
      <c r="V340" s="39" t="s">
        <v>2</v>
      </c>
    </row>
    <row r="341" customFormat="false" ht="15" hidden="false" customHeight="false" outlineLevel="0" collapsed="false">
      <c r="C341" s="49" t="n">
        <f aca="false">IF(F341=F340,C340,IF(F341=(F340+10),C340,(C340+10)))</f>
        <v>730</v>
      </c>
      <c r="D341" s="38" t="s">
        <v>266</v>
      </c>
      <c r="E341" s="51" t="n">
        <f aca="false">IF(C340=C341,IF(AND(L341&lt;&gt;"M",L341&lt;&gt;"m-up"),E340+10,E340),10)</f>
        <v>60</v>
      </c>
      <c r="F341" s="39" t="n">
        <f aca="false">R341+(Q341*60)+(P341*3600)</f>
        <v>82984</v>
      </c>
      <c r="G341" s="39" t="str">
        <f aca="false">CONCATENATE(M341,N341,O341)</f>
        <v>20171021</v>
      </c>
      <c r="H341" s="39" t="n">
        <v>1</v>
      </c>
      <c r="L341" s="39" t="s">
        <v>23</v>
      </c>
      <c r="M341" s="39" t="n">
        <v>2017</v>
      </c>
      <c r="N341" s="39" t="n">
        <v>10</v>
      </c>
      <c r="O341" s="39" t="n">
        <v>21</v>
      </c>
      <c r="P341" s="39" t="n">
        <v>23</v>
      </c>
      <c r="Q341" s="39" t="n">
        <v>3</v>
      </c>
      <c r="R341" s="39" t="n">
        <v>4</v>
      </c>
      <c r="S341" s="39" t="n">
        <v>201</v>
      </c>
      <c r="T341" s="39" t="n">
        <v>1</v>
      </c>
      <c r="U341" s="39" t="s">
        <v>1</v>
      </c>
      <c r="V341" s="39" t="s">
        <v>2</v>
      </c>
    </row>
    <row r="342" customFormat="false" ht="15" hidden="false" customHeight="false" outlineLevel="0" collapsed="false">
      <c r="C342" s="49" t="n">
        <f aca="false">IF(F342=F341,C341,IF(F342=(F341+10),C341,(C341+10)))</f>
        <v>730</v>
      </c>
      <c r="D342" s="38" t="s">
        <v>266</v>
      </c>
      <c r="E342" s="51" t="n">
        <f aca="false">IF(C341=C342,IF(AND(L342&lt;&gt;"M",L342&lt;&gt;"m-up"),E341+10,E341),10)</f>
        <v>70</v>
      </c>
      <c r="F342" s="39" t="n">
        <f aca="false">R342+(Q342*60)+(P342*3600)</f>
        <v>82984</v>
      </c>
      <c r="G342" s="39" t="str">
        <f aca="false">CONCATENATE(M342,N342,O342)</f>
        <v>20171021</v>
      </c>
      <c r="H342" s="39" t="n">
        <v>2</v>
      </c>
      <c r="L342" s="39" t="s">
        <v>23</v>
      </c>
      <c r="M342" s="39" t="n">
        <v>2017</v>
      </c>
      <c r="N342" s="39" t="n">
        <v>10</v>
      </c>
      <c r="O342" s="39" t="n">
        <v>21</v>
      </c>
      <c r="P342" s="39" t="n">
        <v>23</v>
      </c>
      <c r="Q342" s="39" t="n">
        <v>3</v>
      </c>
      <c r="R342" s="39" t="n">
        <v>4</v>
      </c>
      <c r="S342" s="39" t="n">
        <v>214</v>
      </c>
      <c r="T342" s="39" t="n">
        <v>1</v>
      </c>
      <c r="U342" s="39" t="s">
        <v>1</v>
      </c>
      <c r="V342" s="39" t="s">
        <v>2</v>
      </c>
    </row>
    <row r="343" customFormat="false" ht="15" hidden="false" customHeight="false" outlineLevel="0" collapsed="false">
      <c r="C343" s="49" t="n">
        <f aca="false">IF(F343=F342,C342,IF(F343=(F342+10),C342,(C342+10)))</f>
        <v>730</v>
      </c>
      <c r="D343" s="38" t="s">
        <v>266</v>
      </c>
      <c r="E343" s="51" t="n">
        <f aca="false">IF(C342=C343,IF(AND(L343&lt;&gt;"M",L343&lt;&gt;"m-up"),E342+10,E342),10)</f>
        <v>80</v>
      </c>
      <c r="F343" s="39" t="n">
        <f aca="false">R343+(Q343*60)+(P343*3600)</f>
        <v>82984</v>
      </c>
      <c r="G343" s="39" t="str">
        <f aca="false">CONCATENATE(M343,N343,O343)</f>
        <v>20171021</v>
      </c>
      <c r="H343" s="39" t="n">
        <v>1</v>
      </c>
      <c r="L343" s="39" t="s">
        <v>23</v>
      </c>
      <c r="M343" s="39" t="n">
        <v>2017</v>
      </c>
      <c r="N343" s="39" t="n">
        <v>10</v>
      </c>
      <c r="O343" s="39" t="n">
        <v>21</v>
      </c>
      <c r="P343" s="39" t="n">
        <v>23</v>
      </c>
      <c r="Q343" s="39" t="n">
        <v>3</v>
      </c>
      <c r="R343" s="39" t="n">
        <v>4</v>
      </c>
      <c r="S343" s="39" t="n">
        <v>225</v>
      </c>
      <c r="T343" s="39" t="n">
        <v>1</v>
      </c>
      <c r="U343" s="39" t="s">
        <v>1</v>
      </c>
      <c r="V343" s="39" t="s">
        <v>2</v>
      </c>
    </row>
    <row r="344" customFormat="false" ht="15" hidden="false" customHeight="false" outlineLevel="0" collapsed="false">
      <c r="C344" s="49" t="n">
        <f aca="false">IF(F344=F343,C343,IF(F344=(F343+10),C343,(C343+10)))</f>
        <v>730</v>
      </c>
      <c r="D344" s="38" t="s">
        <v>266</v>
      </c>
      <c r="E344" s="51" t="n">
        <f aca="false">IF(C343=C344,IF(AND(L344&lt;&gt;"M",L344&lt;&gt;"m-up"),E343+10,E343),10)</f>
        <v>90</v>
      </c>
      <c r="F344" s="39" t="n">
        <f aca="false">R344+(Q344*60)+(P344*3600)</f>
        <v>82984</v>
      </c>
      <c r="G344" s="39" t="str">
        <f aca="false">CONCATENATE(M344,N344,O344)</f>
        <v>20171021</v>
      </c>
      <c r="H344" s="39" t="n">
        <v>1</v>
      </c>
      <c r="L344" s="39" t="s">
        <v>23</v>
      </c>
      <c r="M344" s="39" t="n">
        <v>2017</v>
      </c>
      <c r="N344" s="39" t="n">
        <v>10</v>
      </c>
      <c r="O344" s="39" t="n">
        <v>21</v>
      </c>
      <c r="P344" s="39" t="n">
        <v>23</v>
      </c>
      <c r="Q344" s="39" t="n">
        <v>3</v>
      </c>
      <c r="R344" s="39" t="n">
        <v>4</v>
      </c>
      <c r="S344" s="39" t="n">
        <v>236</v>
      </c>
      <c r="T344" s="39" t="n">
        <v>1</v>
      </c>
      <c r="U344" s="39" t="s">
        <v>1</v>
      </c>
      <c r="V344" s="39" t="s">
        <v>2</v>
      </c>
    </row>
    <row r="345" customFormat="false" ht="15" hidden="false" customHeight="false" outlineLevel="0" collapsed="false">
      <c r="C345" s="49" t="n">
        <f aca="false">IF(F345=F344,C344,IF(F345=(F344+10),C344,(C344+10)))</f>
        <v>730</v>
      </c>
      <c r="D345" s="38" t="s">
        <v>266</v>
      </c>
      <c r="E345" s="51" t="n">
        <f aca="false">IF(C344=C345,IF(AND(L345&lt;&gt;"M",L345&lt;&gt;"m-up"),E344+10,E344),10)</f>
        <v>100</v>
      </c>
      <c r="F345" s="39" t="n">
        <f aca="false">R345+(Q345*60)+(P345*3600)</f>
        <v>82984</v>
      </c>
      <c r="G345" s="39" t="str">
        <f aca="false">CONCATENATE(M345,N345,O345)</f>
        <v>20171021</v>
      </c>
      <c r="H345" s="39" t="n">
        <v>1</v>
      </c>
      <c r="L345" s="39" t="s">
        <v>23</v>
      </c>
      <c r="M345" s="39" t="n">
        <v>2017</v>
      </c>
      <c r="N345" s="39" t="n">
        <v>10</v>
      </c>
      <c r="O345" s="39" t="n">
        <v>21</v>
      </c>
      <c r="P345" s="39" t="n">
        <v>23</v>
      </c>
      <c r="Q345" s="39" t="n">
        <v>3</v>
      </c>
      <c r="R345" s="39" t="n">
        <v>4</v>
      </c>
      <c r="S345" s="39" t="n">
        <v>247</v>
      </c>
      <c r="T345" s="39" t="n">
        <v>1</v>
      </c>
      <c r="U345" s="39" t="s">
        <v>1</v>
      </c>
      <c r="V345" s="39" t="s">
        <v>2</v>
      </c>
    </row>
    <row r="346" customFormat="false" ht="15" hidden="false" customHeight="false" outlineLevel="0" collapsed="false">
      <c r="C346" s="49" t="n">
        <f aca="false">IF(F346=F345,C345,IF(F346=(F345+10),C345,(C345+10)))</f>
        <v>730</v>
      </c>
      <c r="D346" s="38" t="s">
        <v>266</v>
      </c>
      <c r="E346" s="51" t="n">
        <f aca="false">IF(C345=C346,IF(AND(L346&lt;&gt;"M",L346&lt;&gt;"m-up"),E345+10,E345),10)</f>
        <v>110</v>
      </c>
      <c r="F346" s="39" t="n">
        <f aca="false">R346+(Q346*60)+(P346*3600)</f>
        <v>82984</v>
      </c>
      <c r="G346" s="39" t="str">
        <f aca="false">CONCATENATE(M346,N346,O346)</f>
        <v>20171021</v>
      </c>
      <c r="H346" s="39" t="n">
        <v>1</v>
      </c>
      <c r="L346" s="39" t="s">
        <v>23</v>
      </c>
      <c r="M346" s="39" t="n">
        <v>2017</v>
      </c>
      <c r="N346" s="39" t="n">
        <v>10</v>
      </c>
      <c r="O346" s="39" t="n">
        <v>21</v>
      </c>
      <c r="P346" s="39" t="n">
        <v>23</v>
      </c>
      <c r="Q346" s="39" t="n">
        <v>3</v>
      </c>
      <c r="R346" s="39" t="n">
        <v>4</v>
      </c>
      <c r="S346" s="39" t="n">
        <v>258</v>
      </c>
      <c r="T346" s="39" t="n">
        <v>1</v>
      </c>
      <c r="U346" s="39" t="s">
        <v>1</v>
      </c>
      <c r="V346" s="39" t="s">
        <v>2</v>
      </c>
    </row>
    <row r="347" customFormat="false" ht="15" hidden="false" customHeight="false" outlineLevel="0" collapsed="false">
      <c r="C347" s="49" t="n">
        <f aca="false">IF(F347=F346,C346,IF(F347=(F346+10),C346,(C346+10)))</f>
        <v>730</v>
      </c>
      <c r="D347" s="38" t="s">
        <v>266</v>
      </c>
      <c r="E347" s="51" t="n">
        <f aca="false">IF(C346=C347,IF(AND(L347&lt;&gt;"M",L347&lt;&gt;"m-up"),E346+10,E346),10)</f>
        <v>120</v>
      </c>
      <c r="F347" s="39" t="n">
        <f aca="false">R347+(Q347*60)+(P347*3600)</f>
        <v>82984</v>
      </c>
      <c r="G347" s="39" t="str">
        <f aca="false">CONCATENATE(M347,N347,O347)</f>
        <v>20171021</v>
      </c>
      <c r="H347" s="39" t="n">
        <v>1</v>
      </c>
      <c r="L347" s="39" t="s">
        <v>23</v>
      </c>
      <c r="M347" s="39" t="n">
        <v>2017</v>
      </c>
      <c r="N347" s="39" t="n">
        <v>10</v>
      </c>
      <c r="O347" s="39" t="n">
        <v>21</v>
      </c>
      <c r="P347" s="39" t="n">
        <v>23</v>
      </c>
      <c r="Q347" s="39" t="n">
        <v>3</v>
      </c>
      <c r="R347" s="39" t="n">
        <v>4</v>
      </c>
      <c r="S347" s="39" t="n">
        <v>269</v>
      </c>
      <c r="T347" s="39" t="n">
        <v>1</v>
      </c>
      <c r="U347" s="39" t="s">
        <v>1</v>
      </c>
      <c r="V347" s="39" t="s">
        <v>2</v>
      </c>
    </row>
    <row r="348" customFormat="false" ht="15" hidden="false" customHeight="false" outlineLevel="0" collapsed="false">
      <c r="C348" s="49" t="n">
        <f aca="false">IF(F348=F347,C347,IF(F348=(F347+10),C347,(C347+10)))</f>
        <v>730</v>
      </c>
      <c r="D348" s="38" t="s">
        <v>266</v>
      </c>
      <c r="E348" s="51" t="n">
        <f aca="false">IF(C347=C348,IF(AND(L348&lt;&gt;"M",L348&lt;&gt;"m-up"),E347+10,E347),10)</f>
        <v>130</v>
      </c>
      <c r="F348" s="39" t="n">
        <f aca="false">R348+(Q348*60)+(P348*3600)</f>
        <v>82984</v>
      </c>
      <c r="G348" s="39" t="str">
        <f aca="false">CONCATENATE(M348,N348,O348)</f>
        <v>20171021</v>
      </c>
      <c r="H348" s="39" t="n">
        <v>1</v>
      </c>
      <c r="L348" s="39" t="s">
        <v>23</v>
      </c>
      <c r="M348" s="39" t="n">
        <v>2017</v>
      </c>
      <c r="N348" s="39" t="n">
        <v>10</v>
      </c>
      <c r="O348" s="39" t="n">
        <v>21</v>
      </c>
      <c r="P348" s="39" t="n">
        <v>23</v>
      </c>
      <c r="Q348" s="39" t="n">
        <v>3</v>
      </c>
      <c r="R348" s="39" t="n">
        <v>4</v>
      </c>
      <c r="S348" s="39" t="n">
        <v>294</v>
      </c>
      <c r="T348" s="39" t="n">
        <v>1</v>
      </c>
      <c r="U348" s="39" t="s">
        <v>1</v>
      </c>
      <c r="V348" s="39" t="s">
        <v>2</v>
      </c>
    </row>
    <row r="349" customFormat="false" ht="15" hidden="false" customHeight="false" outlineLevel="0" collapsed="false">
      <c r="C349" s="49" t="n">
        <f aca="false">IF(F349=F348,C348,IF(F349=(F348+10),C348,(C348+10)))</f>
        <v>730</v>
      </c>
      <c r="D349" s="38" t="s">
        <v>266</v>
      </c>
      <c r="E349" s="51" t="n">
        <f aca="false">IF(C348=C349,IF(AND(L349&lt;&gt;"M",L349&lt;&gt;"m-up"),E348+10,E348),10)</f>
        <v>140</v>
      </c>
      <c r="F349" s="39" t="n">
        <f aca="false">R349+(Q349*60)+(P349*3600)</f>
        <v>82984</v>
      </c>
      <c r="G349" s="39" t="str">
        <f aca="false">CONCATENATE(M349,N349,O349)</f>
        <v>20171021</v>
      </c>
      <c r="H349" s="39" t="n">
        <v>1</v>
      </c>
      <c r="L349" s="39" t="s">
        <v>23</v>
      </c>
      <c r="M349" s="39" t="n">
        <v>2017</v>
      </c>
      <c r="N349" s="39" t="n">
        <v>10</v>
      </c>
      <c r="O349" s="39" t="n">
        <v>21</v>
      </c>
      <c r="P349" s="39" t="n">
        <v>23</v>
      </c>
      <c r="Q349" s="39" t="n">
        <v>3</v>
      </c>
      <c r="R349" s="39" t="n">
        <v>4</v>
      </c>
      <c r="S349" s="39" t="n">
        <v>333</v>
      </c>
      <c r="T349" s="39" t="n">
        <v>1</v>
      </c>
      <c r="U349" s="39" t="s">
        <v>1</v>
      </c>
      <c r="V349" s="39" t="s">
        <v>2</v>
      </c>
    </row>
    <row r="350" customFormat="false" ht="15" hidden="false" customHeight="false" outlineLevel="0" collapsed="false">
      <c r="C350" s="49" t="n">
        <f aca="false">IF(F350=F349,C349,IF(F350=(F349+10),C349,(C349+10)))</f>
        <v>730</v>
      </c>
      <c r="D350" s="38" t="s">
        <v>266</v>
      </c>
      <c r="E350" s="51" t="n">
        <f aca="false">IF(C349=C350,IF(AND(L350&lt;&gt;"M",L350&lt;&gt;"m-up"),E349+10,E349),10)</f>
        <v>150</v>
      </c>
      <c r="F350" s="39" t="n">
        <f aca="false">R350+(Q350*60)+(P350*3600)</f>
        <v>82984</v>
      </c>
      <c r="G350" s="39" t="str">
        <f aca="false">CONCATENATE(M350,N350,O350)</f>
        <v>20171021</v>
      </c>
      <c r="H350" s="39" t="n">
        <v>1</v>
      </c>
      <c r="L350" s="39" t="s">
        <v>23</v>
      </c>
      <c r="M350" s="39" t="n">
        <v>2017</v>
      </c>
      <c r="N350" s="39" t="n">
        <v>10</v>
      </c>
      <c r="O350" s="39" t="n">
        <v>21</v>
      </c>
      <c r="P350" s="39" t="n">
        <v>23</v>
      </c>
      <c r="Q350" s="39" t="n">
        <v>3</v>
      </c>
      <c r="R350" s="39" t="n">
        <v>4</v>
      </c>
      <c r="S350" s="39" t="n">
        <v>349</v>
      </c>
      <c r="T350" s="39" t="n">
        <v>1</v>
      </c>
      <c r="U350" s="39" t="s">
        <v>1</v>
      </c>
      <c r="V350" s="39" t="s">
        <v>2</v>
      </c>
    </row>
    <row r="351" customFormat="false" ht="15" hidden="false" customHeight="false" outlineLevel="0" collapsed="false">
      <c r="C351" s="49" t="n">
        <f aca="false">IF(F351=F350,C350,IF(F351=(F350+10),C350,(C350+10)))</f>
        <v>730</v>
      </c>
      <c r="D351" s="38" t="s">
        <v>266</v>
      </c>
      <c r="E351" s="51" t="n">
        <f aca="false">IF(C350=C351,IF(AND(L351&lt;&gt;"M",L351&lt;&gt;"m-up"),E350+10,E350),10)</f>
        <v>160</v>
      </c>
      <c r="F351" s="39" t="n">
        <f aca="false">R351+(Q351*60)+(P351*3600)</f>
        <v>82984</v>
      </c>
      <c r="G351" s="39" t="str">
        <f aca="false">CONCATENATE(M351,N351,O351)</f>
        <v>20171021</v>
      </c>
      <c r="H351" s="39" t="n">
        <v>1</v>
      </c>
      <c r="L351" s="39" t="s">
        <v>23</v>
      </c>
      <c r="M351" s="39" t="n">
        <v>2017</v>
      </c>
      <c r="N351" s="39" t="n">
        <v>10</v>
      </c>
      <c r="O351" s="39" t="n">
        <v>21</v>
      </c>
      <c r="P351" s="39" t="n">
        <v>23</v>
      </c>
      <c r="Q351" s="39" t="n">
        <v>3</v>
      </c>
      <c r="R351" s="39" t="n">
        <v>4</v>
      </c>
      <c r="S351" s="39" t="n">
        <v>373</v>
      </c>
      <c r="T351" s="39" t="n">
        <v>1</v>
      </c>
      <c r="U351" s="39" t="s">
        <v>1</v>
      </c>
      <c r="V351" s="39" t="s">
        <v>2</v>
      </c>
    </row>
    <row r="352" customFormat="false" ht="15" hidden="false" customHeight="false" outlineLevel="0" collapsed="false">
      <c r="C352" s="49" t="n">
        <f aca="false">IF(F352=F351,C351,IF(F352=(F351+10),C351,(C351+10)))</f>
        <v>730</v>
      </c>
      <c r="D352" s="38" t="s">
        <v>266</v>
      </c>
      <c r="E352" s="51" t="n">
        <f aca="false">IF(C351=C352,IF(AND(L352&lt;&gt;"M",L352&lt;&gt;"m-up"),E351+10,E351),10)</f>
        <v>170</v>
      </c>
      <c r="F352" s="39" t="n">
        <f aca="false">R352+(Q352*60)+(P352*3600)</f>
        <v>82984</v>
      </c>
      <c r="G352" s="39" t="str">
        <f aca="false">CONCATENATE(M352,N352,O352)</f>
        <v>20171021</v>
      </c>
      <c r="H352" s="39" t="n">
        <v>1</v>
      </c>
      <c r="L352" s="39" t="s">
        <v>23</v>
      </c>
      <c r="M352" s="39" t="n">
        <v>2017</v>
      </c>
      <c r="N352" s="39" t="n">
        <v>10</v>
      </c>
      <c r="O352" s="39" t="n">
        <v>21</v>
      </c>
      <c r="P352" s="39" t="n">
        <v>23</v>
      </c>
      <c r="Q352" s="39" t="n">
        <v>3</v>
      </c>
      <c r="R352" s="39" t="n">
        <v>4</v>
      </c>
      <c r="S352" s="39" t="n">
        <v>382</v>
      </c>
      <c r="T352" s="39" t="n">
        <v>1</v>
      </c>
      <c r="U352" s="39" t="s">
        <v>1</v>
      </c>
      <c r="V352" s="39" t="s">
        <v>2</v>
      </c>
    </row>
    <row r="353" customFormat="false" ht="15" hidden="false" customHeight="false" outlineLevel="0" collapsed="false">
      <c r="C353" s="49" t="n">
        <f aca="false">IF(F353=F352,C352,IF(F353=(F352+10),C352,(C352+10)))</f>
        <v>730</v>
      </c>
      <c r="D353" s="38" t="s">
        <v>266</v>
      </c>
      <c r="E353" s="51" t="n">
        <f aca="false">IF(C352=C353,IF(AND(L353&lt;&gt;"M",L353&lt;&gt;"m-up"),E352+10,E352),10)</f>
        <v>180</v>
      </c>
      <c r="F353" s="39" t="n">
        <f aca="false">R353+(Q353*60)+(P353*3600)</f>
        <v>82984</v>
      </c>
      <c r="G353" s="39" t="str">
        <f aca="false">CONCATENATE(M353,N353,O353)</f>
        <v>20171021</v>
      </c>
      <c r="H353" s="39" t="n">
        <v>1</v>
      </c>
      <c r="L353" s="39" t="s">
        <v>23</v>
      </c>
      <c r="M353" s="39" t="n">
        <v>2017</v>
      </c>
      <c r="N353" s="39" t="n">
        <v>10</v>
      </c>
      <c r="O353" s="39" t="n">
        <v>21</v>
      </c>
      <c r="P353" s="39" t="n">
        <v>23</v>
      </c>
      <c r="Q353" s="39" t="n">
        <v>3</v>
      </c>
      <c r="R353" s="39" t="n">
        <v>4</v>
      </c>
      <c r="S353" s="39" t="n">
        <v>403</v>
      </c>
      <c r="T353" s="39" t="n">
        <v>1</v>
      </c>
      <c r="U353" s="39" t="s">
        <v>1</v>
      </c>
      <c r="V353" s="39" t="s">
        <v>2</v>
      </c>
    </row>
    <row r="354" customFormat="false" ht="15" hidden="false" customHeight="false" outlineLevel="0" collapsed="false">
      <c r="C354" s="49" t="n">
        <f aca="false">IF(F354=F353,C353,IF(F354=(F353+10),C353,(C353+10)))</f>
        <v>730</v>
      </c>
      <c r="D354" s="38" t="s">
        <v>266</v>
      </c>
      <c r="E354" s="51" t="n">
        <f aca="false">IF(C353=C354,IF(AND(L354&lt;&gt;"M",L354&lt;&gt;"m-up"),E353+10,E353),10)</f>
        <v>190</v>
      </c>
      <c r="F354" s="39" t="n">
        <f aca="false">R354+(Q354*60)+(P354*3600)</f>
        <v>82984</v>
      </c>
      <c r="G354" s="39" t="str">
        <f aca="false">CONCATENATE(M354,N354,O354)</f>
        <v>20171021</v>
      </c>
      <c r="H354" s="39" t="n">
        <v>261</v>
      </c>
      <c r="L354" s="39" t="s">
        <v>23</v>
      </c>
      <c r="M354" s="39" t="n">
        <v>2017</v>
      </c>
      <c r="N354" s="39" t="n">
        <v>10</v>
      </c>
      <c r="O354" s="39" t="n">
        <v>21</v>
      </c>
      <c r="P354" s="39" t="n">
        <v>23</v>
      </c>
      <c r="Q354" s="39" t="n">
        <v>3</v>
      </c>
      <c r="R354" s="39" t="n">
        <v>4</v>
      </c>
      <c r="S354" s="39" t="n">
        <v>414</v>
      </c>
      <c r="T354" s="39" t="n">
        <v>1</v>
      </c>
      <c r="U354" s="39" t="s">
        <v>1</v>
      </c>
      <c r="V354" s="39" t="s">
        <v>2</v>
      </c>
    </row>
    <row r="355" customFormat="false" ht="15" hidden="false" customHeight="false" outlineLevel="0" collapsed="false">
      <c r="C355" s="49" t="n">
        <f aca="false">IF(F355=F354,C354,IF(F355=(F354+10),C354,(C354+10)))</f>
        <v>740</v>
      </c>
      <c r="D355" s="38" t="s">
        <v>266</v>
      </c>
      <c r="E355" s="51" t="n">
        <f aca="false">IF(C354=C355,IF(AND(L355&lt;&gt;"M",L355&lt;&gt;"m-up"),E354+10,E354),10)</f>
        <v>10</v>
      </c>
      <c r="F355" s="39" t="n">
        <f aca="false">R355+(Q355*60)+(P355*3600)</f>
        <v>82985</v>
      </c>
      <c r="G355" s="39" t="str">
        <f aca="false">CONCATENATE(M355,N355,O355)</f>
        <v>20171021</v>
      </c>
      <c r="H355" s="39" t="n">
        <f aca="false">1116-1019</f>
        <v>97</v>
      </c>
      <c r="L355" s="39" t="s">
        <v>23</v>
      </c>
      <c r="M355" s="39" t="n">
        <v>2017</v>
      </c>
      <c r="N355" s="39" t="n">
        <v>10</v>
      </c>
      <c r="O355" s="39" t="n">
        <v>21</v>
      </c>
      <c r="P355" s="39" t="n">
        <v>23</v>
      </c>
      <c r="Q355" s="39" t="n">
        <v>3</v>
      </c>
      <c r="R355" s="39" t="n">
        <v>5</v>
      </c>
      <c r="S355" s="39" t="n">
        <v>19</v>
      </c>
      <c r="T355" s="39" t="n">
        <v>1</v>
      </c>
      <c r="U355" s="39" t="s">
        <v>1</v>
      </c>
      <c r="V355" s="39" t="s">
        <v>2</v>
      </c>
    </row>
    <row r="356" customFormat="false" ht="15" hidden="false" customHeight="false" outlineLevel="0" collapsed="false">
      <c r="C356" s="49" t="n">
        <f aca="false">IF(F356=F355,C355,IF(F356=(F355+10),C355,(C355+10)))</f>
        <v>740</v>
      </c>
      <c r="D356" s="38" t="s">
        <v>266</v>
      </c>
      <c r="E356" s="51" t="n">
        <f aca="false">IF(C355=C356,IF(AND(L356&lt;&gt;"M",L356&lt;&gt;"m-up"),E355+10,E355),10)</f>
        <v>20</v>
      </c>
      <c r="F356" s="39" t="n">
        <f aca="false">R356+(Q356*60)+(P356*3600)</f>
        <v>82985</v>
      </c>
      <c r="G356" s="39" t="str">
        <f aca="false">CONCATENATE(M356,N356,O356)</f>
        <v>20171021</v>
      </c>
      <c r="H356" s="39" t="n">
        <v>0</v>
      </c>
      <c r="L356" s="39" t="s">
        <v>267</v>
      </c>
      <c r="M356" s="39" t="n">
        <v>2017</v>
      </c>
      <c r="N356" s="39" t="n">
        <v>10</v>
      </c>
      <c r="O356" s="39" t="n">
        <v>21</v>
      </c>
      <c r="P356" s="39" t="n">
        <v>23</v>
      </c>
      <c r="Q356" s="39" t="n">
        <v>3</v>
      </c>
      <c r="R356" s="39" t="n">
        <v>5</v>
      </c>
      <c r="S356" s="39" t="n">
        <v>27</v>
      </c>
      <c r="T356" s="39" t="n">
        <v>1</v>
      </c>
      <c r="U356" s="39" t="s">
        <v>1</v>
      </c>
      <c r="V356" s="39" t="s">
        <v>2</v>
      </c>
    </row>
    <row r="357" customFormat="false" ht="15" hidden="false" customHeight="false" outlineLevel="0" collapsed="false">
      <c r="A357" s="69"/>
      <c r="B357" s="69"/>
      <c r="C357" s="49" t="n">
        <f aca="false">IF(F357=F356,C356,IF(F357=(F356+10),C356,(C356+10)))</f>
        <v>750</v>
      </c>
      <c r="D357" s="70" t="s">
        <v>268</v>
      </c>
      <c r="E357" s="51" t="n">
        <f aca="false">IF(C356=C357,IF(AND(L357&lt;&gt;"M",L357&lt;&gt;"m-up"),E356+10,E356),10)</f>
        <v>10</v>
      </c>
      <c r="F357" s="71" t="n">
        <f aca="false">R357+(Q357*60)+(P357*3600)</f>
        <v>67278</v>
      </c>
      <c r="G357" s="71" t="str">
        <f aca="false">CONCATENATE(M357,N357,O357)</f>
        <v>20171024</v>
      </c>
      <c r="H357" s="71" t="n">
        <v>17</v>
      </c>
      <c r="I357" s="71"/>
      <c r="J357" s="71"/>
      <c r="K357" s="71"/>
      <c r="L357" s="71" t="s">
        <v>0</v>
      </c>
      <c r="M357" s="71" t="n">
        <v>2017</v>
      </c>
      <c r="N357" s="71" t="n">
        <v>10</v>
      </c>
      <c r="O357" s="71" t="n">
        <v>24</v>
      </c>
      <c r="P357" s="71" t="n">
        <v>18</v>
      </c>
      <c r="Q357" s="71" t="n">
        <v>41</v>
      </c>
      <c r="R357" s="71" t="n">
        <v>18</v>
      </c>
      <c r="S357" s="71" t="n">
        <v>448</v>
      </c>
      <c r="T357" s="71" t="n">
        <v>1</v>
      </c>
      <c r="U357" s="71" t="s">
        <v>29</v>
      </c>
      <c r="V357" s="71" t="s">
        <v>2</v>
      </c>
      <c r="W357" s="71"/>
      <c r="X357" s="72"/>
      <c r="WK357" s="72"/>
      <c r="WL357" s="72"/>
      <c r="WM357" s="72"/>
      <c r="WN357" s="72"/>
      <c r="WO357" s="72"/>
      <c r="WP357" s="72"/>
      <c r="WQ357" s="72"/>
      <c r="WR357" s="72"/>
      <c r="WS357" s="72"/>
      <c r="WT357" s="72"/>
      <c r="WU357" s="72"/>
      <c r="WV357" s="72"/>
      <c r="WW357" s="72"/>
      <c r="WX357" s="72"/>
      <c r="WY357" s="72"/>
      <c r="WZ357" s="72"/>
      <c r="XA357" s="72"/>
      <c r="XB357" s="72"/>
      <c r="XC357" s="72"/>
      <c r="XD357" s="72"/>
      <c r="XE357" s="72"/>
      <c r="XF357" s="72"/>
      <c r="XG357" s="72"/>
      <c r="XH357" s="72"/>
      <c r="XI357" s="72"/>
      <c r="XJ357" s="72"/>
      <c r="XK357" s="72"/>
      <c r="XL357" s="72"/>
      <c r="XM357" s="72"/>
      <c r="XN357" s="72"/>
      <c r="XO357" s="72"/>
      <c r="XP357" s="72"/>
      <c r="XQ357" s="72"/>
      <c r="XR357" s="72"/>
      <c r="XS357" s="72"/>
      <c r="XT357" s="72"/>
      <c r="XU357" s="72"/>
      <c r="XV357" s="72"/>
      <c r="XW357" s="72"/>
      <c r="XX357" s="72"/>
      <c r="XY357" s="72"/>
      <c r="XZ357" s="72"/>
      <c r="YA357" s="72"/>
      <c r="YB357" s="72"/>
      <c r="YC357" s="72"/>
      <c r="YD357" s="72"/>
      <c r="YE357" s="72"/>
      <c r="YF357" s="72"/>
      <c r="YG357" s="72"/>
      <c r="YH357" s="72"/>
      <c r="YI357" s="72"/>
      <c r="YJ357" s="72"/>
      <c r="YK357" s="72"/>
      <c r="YL357" s="72"/>
      <c r="YM357" s="72"/>
      <c r="YN357" s="72"/>
      <c r="YO357" s="72"/>
      <c r="YP357" s="72"/>
      <c r="YQ357" s="72"/>
      <c r="YR357" s="72"/>
      <c r="YS357" s="72"/>
      <c r="YT357" s="72"/>
      <c r="YU357" s="72"/>
      <c r="YV357" s="72"/>
      <c r="YW357" s="72"/>
      <c r="YX357" s="72"/>
      <c r="YY357" s="72"/>
      <c r="YZ357" s="72"/>
      <c r="ZA357" s="72"/>
      <c r="ZB357" s="72"/>
      <c r="ZC357" s="72"/>
      <c r="ZD357" s="72"/>
      <c r="ZE357" s="72"/>
      <c r="ZF357" s="72"/>
      <c r="ZG357" s="72"/>
      <c r="ZH357" s="72"/>
      <c r="ZI357" s="72"/>
      <c r="ZJ357" s="72"/>
      <c r="ZK357" s="72"/>
      <c r="ZL357" s="72"/>
      <c r="ZM357" s="72"/>
      <c r="ZN357" s="72"/>
      <c r="ZO357" s="72"/>
      <c r="ZP357" s="72"/>
      <c r="ZQ357" s="72"/>
      <c r="ZR357" s="72"/>
      <c r="ZS357" s="72"/>
      <c r="ZT357" s="72"/>
      <c r="ZU357" s="72"/>
      <c r="ZV357" s="72"/>
      <c r="ZW357" s="72"/>
      <c r="ZX357" s="72"/>
      <c r="ZY357" s="72"/>
      <c r="ZZ357" s="72"/>
      <c r="AAA357" s="72"/>
      <c r="AAB357" s="72"/>
      <c r="AAC357" s="72"/>
      <c r="AAD357" s="72"/>
      <c r="AAE357" s="72"/>
      <c r="AAF357" s="72"/>
      <c r="AAG357" s="72"/>
      <c r="AAH357" s="72"/>
      <c r="AAI357" s="72"/>
      <c r="AAJ357" s="72"/>
      <c r="AAK357" s="72"/>
      <c r="AAL357" s="72"/>
      <c r="AAM357" s="72"/>
      <c r="AAN357" s="72"/>
      <c r="AAO357" s="72"/>
      <c r="AAP357" s="72"/>
      <c r="AAQ357" s="72"/>
      <c r="AAR357" s="72"/>
      <c r="AAS357" s="72"/>
      <c r="AAT357" s="72"/>
      <c r="AAU357" s="72"/>
      <c r="AAV357" s="72"/>
      <c r="AAW357" s="72"/>
      <c r="AAX357" s="72"/>
      <c r="AAY357" s="72"/>
      <c r="AAZ357" s="72"/>
      <c r="ABA357" s="72"/>
      <c r="ABB357" s="72"/>
      <c r="ABC357" s="72"/>
      <c r="ABD357" s="72"/>
      <c r="ABE357" s="72"/>
      <c r="ABF357" s="72"/>
      <c r="ABG357" s="72"/>
      <c r="ABH357" s="72"/>
      <c r="ABI357" s="72"/>
      <c r="ABJ357" s="72"/>
      <c r="ABK357" s="72"/>
      <c r="ABL357" s="72"/>
      <c r="ABM357" s="72"/>
      <c r="ABN357" s="72"/>
      <c r="ABO357" s="72"/>
      <c r="ABP357" s="72"/>
      <c r="ABQ357" s="72"/>
      <c r="ABR357" s="72"/>
      <c r="ABS357" s="72"/>
      <c r="ABT357" s="72"/>
      <c r="ABU357" s="72"/>
      <c r="ABV357" s="72"/>
      <c r="ABW357" s="72"/>
      <c r="ABX357" s="72"/>
      <c r="ABY357" s="72"/>
      <c r="ABZ357" s="72"/>
      <c r="ACA357" s="72"/>
      <c r="ACB357" s="72"/>
      <c r="ACC357" s="72"/>
      <c r="ACD357" s="72"/>
      <c r="ACE357" s="72"/>
      <c r="ACF357" s="72"/>
      <c r="ACG357" s="72"/>
      <c r="ACH357" s="72"/>
      <c r="ACI357" s="72"/>
      <c r="ACJ357" s="72"/>
      <c r="ACK357" s="72"/>
      <c r="ACL357" s="72"/>
      <c r="ACM357" s="72"/>
      <c r="ACN357" s="72"/>
      <c r="ACO357" s="72"/>
      <c r="ACP357" s="72"/>
      <c r="ACQ357" s="72"/>
      <c r="ACR357" s="72"/>
      <c r="ACS357" s="72"/>
      <c r="ACT357" s="72"/>
      <c r="ACU357" s="72"/>
      <c r="ACV357" s="72"/>
      <c r="ACW357" s="72"/>
      <c r="ACX357" s="72"/>
      <c r="ACY357" s="72"/>
      <c r="ACZ357" s="72"/>
      <c r="ADA357" s="72"/>
      <c r="ADB357" s="72"/>
      <c r="ADC357" s="72"/>
      <c r="ADD357" s="72"/>
      <c r="ADE357" s="72"/>
      <c r="ADF357" s="72"/>
      <c r="ADG357" s="72"/>
      <c r="ADH357" s="72"/>
      <c r="ADI357" s="72"/>
      <c r="ADJ357" s="72"/>
      <c r="ADK357" s="72"/>
      <c r="ADL357" s="72"/>
      <c r="ADM357" s="72"/>
      <c r="ADN357" s="72"/>
      <c r="ADO357" s="72"/>
      <c r="ADP357" s="72"/>
      <c r="ADQ357" s="72"/>
      <c r="ADR357" s="72"/>
      <c r="ADS357" s="72"/>
      <c r="ADT357" s="72"/>
      <c r="ADU357" s="72"/>
      <c r="ADV357" s="72"/>
      <c r="ADW357" s="72"/>
      <c r="ADX357" s="72"/>
      <c r="ADY357" s="72"/>
      <c r="ADZ357" s="72"/>
      <c r="AEA357" s="72"/>
      <c r="AEB357" s="72"/>
      <c r="AEC357" s="72"/>
      <c r="AED357" s="72"/>
      <c r="AEE357" s="72"/>
      <c r="AEF357" s="72"/>
      <c r="AEG357" s="72"/>
      <c r="AEH357" s="72"/>
      <c r="AEI357" s="72"/>
      <c r="AEJ357" s="72"/>
      <c r="AEK357" s="72"/>
      <c r="AEL357" s="72"/>
      <c r="AEM357" s="72"/>
      <c r="AEN357" s="72"/>
      <c r="AEO357" s="72"/>
      <c r="AEP357" s="72"/>
      <c r="AEQ357" s="72"/>
      <c r="AER357" s="72"/>
      <c r="AES357" s="72"/>
      <c r="AET357" s="72"/>
      <c r="AEU357" s="72"/>
      <c r="AEV357" s="72"/>
      <c r="AEW357" s="72"/>
      <c r="AEX357" s="72"/>
      <c r="AEY357" s="72"/>
      <c r="AEZ357" s="72"/>
      <c r="AFA357" s="72"/>
      <c r="AFB357" s="72"/>
      <c r="AFC357" s="72"/>
      <c r="AFD357" s="72"/>
      <c r="AFE357" s="72"/>
      <c r="AFF357" s="72"/>
      <c r="AFG357" s="72"/>
      <c r="AFH357" s="72"/>
      <c r="AFI357" s="72"/>
      <c r="AFJ357" s="72"/>
      <c r="AFK357" s="72"/>
      <c r="AFL357" s="72"/>
      <c r="AFM357" s="72"/>
      <c r="AFN357" s="72"/>
      <c r="AFO357" s="72"/>
      <c r="AFP357" s="72"/>
      <c r="AFQ357" s="72"/>
      <c r="AFR357" s="72"/>
      <c r="AFS357" s="72"/>
      <c r="AFT357" s="72"/>
      <c r="AFU357" s="72"/>
      <c r="AFV357" s="72"/>
      <c r="AFW357" s="72"/>
      <c r="AFX357" s="72"/>
      <c r="AFY357" s="72"/>
      <c r="AFZ357" s="72"/>
      <c r="AGA357" s="72"/>
      <c r="AGB357" s="72"/>
      <c r="AGC357" s="72"/>
      <c r="AGD357" s="72"/>
      <c r="AGE357" s="72"/>
      <c r="AGF357" s="72"/>
      <c r="AGG357" s="72"/>
      <c r="AGH357" s="72"/>
      <c r="AGI357" s="72"/>
      <c r="AGJ357" s="72"/>
      <c r="AGK357" s="72"/>
      <c r="AGL357" s="72"/>
      <c r="AGM357" s="72"/>
      <c r="AGN357" s="72"/>
      <c r="AGO357" s="72"/>
      <c r="AGP357" s="72"/>
      <c r="AGQ357" s="72"/>
      <c r="AGR357" s="72"/>
      <c r="AGS357" s="72"/>
      <c r="AGT357" s="72"/>
      <c r="AGU357" s="72"/>
      <c r="AGV357" s="72"/>
      <c r="AGW357" s="72"/>
      <c r="AGX357" s="72"/>
      <c r="AGY357" s="72"/>
      <c r="AGZ357" s="72"/>
      <c r="AHA357" s="72"/>
      <c r="AHB357" s="72"/>
      <c r="AHC357" s="72"/>
      <c r="AHD357" s="72"/>
      <c r="AHE357" s="72"/>
      <c r="AHF357" s="72"/>
      <c r="AHG357" s="72"/>
      <c r="AHH357" s="72"/>
      <c r="AHI357" s="72"/>
      <c r="AHJ357" s="72"/>
      <c r="AHK357" s="72"/>
      <c r="AHL357" s="72"/>
      <c r="AHM357" s="72"/>
      <c r="AHN357" s="72"/>
      <c r="AHO357" s="72"/>
      <c r="AHP357" s="72"/>
      <c r="AHQ357" s="72"/>
      <c r="AHR357" s="72"/>
      <c r="AHS357" s="72"/>
      <c r="AHT357" s="72"/>
      <c r="AHU357" s="72"/>
      <c r="AHV357" s="72"/>
      <c r="AHW357" s="72"/>
      <c r="AHX357" s="72"/>
      <c r="AHY357" s="72"/>
      <c r="AHZ357" s="72"/>
      <c r="AIA357" s="72"/>
      <c r="AIB357" s="72"/>
      <c r="AIC357" s="72"/>
      <c r="AID357" s="72"/>
      <c r="AIE357" s="72"/>
      <c r="AIF357" s="72"/>
      <c r="AIG357" s="72"/>
      <c r="AIH357" s="72"/>
      <c r="AII357" s="72"/>
      <c r="AIJ357" s="72"/>
      <c r="AIK357" s="72"/>
      <c r="AIL357" s="72"/>
      <c r="AIM357" s="72"/>
      <c r="AIN357" s="72"/>
      <c r="AIO357" s="72"/>
      <c r="AIP357" s="72"/>
      <c r="AIQ357" s="72"/>
      <c r="AIR357" s="72"/>
      <c r="AIS357" s="72"/>
      <c r="AIT357" s="72"/>
      <c r="AIU357" s="72"/>
      <c r="AIV357" s="72"/>
      <c r="AIW357" s="72"/>
      <c r="AIX357" s="72"/>
      <c r="AIY357" s="72"/>
      <c r="AIZ357" s="72"/>
      <c r="AJA357" s="72"/>
      <c r="AJB357" s="72"/>
      <c r="AJC357" s="72"/>
      <c r="AJD357" s="72"/>
      <c r="AJE357" s="72"/>
      <c r="AJF357" s="72"/>
      <c r="AJG357" s="72"/>
      <c r="AJH357" s="72"/>
      <c r="AJI357" s="72"/>
      <c r="AJJ357" s="72"/>
      <c r="AJK357" s="72"/>
      <c r="AJL357" s="72"/>
      <c r="AJM357" s="72"/>
      <c r="AJN357" s="72"/>
      <c r="AJO357" s="72"/>
      <c r="AJP357" s="72"/>
      <c r="AJQ357" s="72"/>
      <c r="AJR357" s="72"/>
      <c r="AJS357" s="72"/>
      <c r="AJT357" s="72"/>
      <c r="AJU357" s="72"/>
      <c r="AJV357" s="72"/>
      <c r="AJW357" s="72"/>
      <c r="AJX357" s="72"/>
      <c r="AJY357" s="72"/>
      <c r="AJZ357" s="72"/>
      <c r="AKA357" s="72"/>
      <c r="AKB357" s="72"/>
      <c r="AKC357" s="72"/>
      <c r="AKD357" s="72"/>
      <c r="AKE357" s="72"/>
      <c r="AKF357" s="72"/>
      <c r="AKG357" s="72"/>
      <c r="AKH357" s="72"/>
      <c r="AKI357" s="72"/>
      <c r="AKJ357" s="72"/>
      <c r="AKK357" s="72"/>
      <c r="AKL357" s="72"/>
      <c r="AKM357" s="72"/>
      <c r="AKN357" s="72"/>
      <c r="AKO357" s="72"/>
      <c r="AKP357" s="72"/>
      <c r="AKQ357" s="72"/>
      <c r="AKR357" s="72"/>
      <c r="AKS357" s="72"/>
      <c r="AKT357" s="72"/>
      <c r="AKU357" s="72"/>
      <c r="AKV357" s="72"/>
      <c r="AKW357" s="72"/>
      <c r="AKX357" s="72"/>
      <c r="AKY357" s="72"/>
      <c r="AKZ357" s="72"/>
      <c r="ALA357" s="72"/>
      <c r="ALB357" s="72"/>
      <c r="ALC357" s="72"/>
      <c r="ALD357" s="72"/>
      <c r="ALE357" s="72"/>
      <c r="ALF357" s="72"/>
      <c r="ALG357" s="72"/>
      <c r="ALH357" s="72"/>
      <c r="ALI357" s="72"/>
      <c r="ALJ357" s="72"/>
      <c r="ALK357" s="72"/>
      <c r="ALL357" s="72"/>
      <c r="ALM357" s="72"/>
      <c r="ALN357" s="72"/>
      <c r="ALO357" s="72"/>
      <c r="ALP357" s="72"/>
      <c r="ALQ357" s="72"/>
      <c r="ALR357" s="72"/>
      <c r="ALS357" s="72"/>
      <c r="ALT357" s="72"/>
      <c r="ALU357" s="72"/>
      <c r="ALV357" s="72"/>
      <c r="ALW357" s="72"/>
      <c r="ALX357" s="72"/>
      <c r="ALY357" s="72"/>
      <c r="ALZ357" s="72"/>
      <c r="AMA357" s="72"/>
      <c r="AMB357" s="72"/>
      <c r="AMC357" s="72"/>
      <c r="AMD357" s="72"/>
      <c r="AME357" s="72"/>
      <c r="AMF357" s="72"/>
      <c r="AMG357" s="72"/>
      <c r="AMH357" s="72"/>
      <c r="AMI357" s="72"/>
      <c r="AMJ357" s="72"/>
    </row>
    <row r="358" customFormat="false" ht="15" hidden="false" customHeight="false" outlineLevel="0" collapsed="false">
      <c r="A358" s="69"/>
      <c r="B358" s="69"/>
      <c r="C358" s="49" t="n">
        <f aca="false">IF(F358=F357,C357,IF(F358=(F357+10),C357,(C357+10)))</f>
        <v>760</v>
      </c>
      <c r="D358" s="70"/>
      <c r="E358" s="51" t="n">
        <f aca="false">IF(C357=C358,IF(AND(L358&lt;&gt;"M",L358&lt;&gt;"m-up"),E357+10,E357),10)</f>
        <v>10</v>
      </c>
      <c r="F358" s="71" t="n">
        <f aca="false">R358+(Q358*60)+(P358*3600)</f>
        <v>58384</v>
      </c>
      <c r="G358" s="71" t="str">
        <f aca="false">CONCATENATE(M358,N358,O358)</f>
        <v>2017114</v>
      </c>
      <c r="H358" s="71" t="n">
        <v>17</v>
      </c>
      <c r="I358" s="71"/>
      <c r="J358" s="71"/>
      <c r="K358" s="71"/>
      <c r="L358" s="71" t="s">
        <v>0</v>
      </c>
      <c r="M358" s="71" t="n">
        <v>2017</v>
      </c>
      <c r="N358" s="71" t="n">
        <v>11</v>
      </c>
      <c r="O358" s="71" t="n">
        <v>4</v>
      </c>
      <c r="P358" s="71" t="n">
        <v>16</v>
      </c>
      <c r="Q358" s="71" t="n">
        <v>13</v>
      </c>
      <c r="R358" s="71" t="n">
        <v>4</v>
      </c>
      <c r="S358" s="71" t="n">
        <v>64</v>
      </c>
      <c r="T358" s="71" t="n">
        <v>1</v>
      </c>
      <c r="U358" s="71" t="s">
        <v>1</v>
      </c>
      <c r="V358" s="71" t="s">
        <v>2</v>
      </c>
      <c r="W358" s="71"/>
      <c r="X358" s="72"/>
      <c r="WK358" s="72"/>
      <c r="WL358" s="72"/>
      <c r="WM358" s="72"/>
      <c r="WN358" s="72"/>
      <c r="WO358" s="72"/>
      <c r="WP358" s="72"/>
      <c r="WQ358" s="72"/>
      <c r="WR358" s="72"/>
      <c r="WS358" s="72"/>
      <c r="WT358" s="72"/>
      <c r="WU358" s="72"/>
      <c r="WV358" s="72"/>
      <c r="WW358" s="72"/>
      <c r="WX358" s="72"/>
      <c r="WY358" s="72"/>
      <c r="WZ358" s="72"/>
      <c r="XA358" s="72"/>
      <c r="XB358" s="72"/>
      <c r="XC358" s="72"/>
      <c r="XD358" s="72"/>
      <c r="XE358" s="72"/>
      <c r="XF358" s="72"/>
      <c r="XG358" s="72"/>
      <c r="XH358" s="72"/>
      <c r="XI358" s="72"/>
      <c r="XJ358" s="72"/>
      <c r="XK358" s="72"/>
      <c r="XL358" s="72"/>
      <c r="XM358" s="72"/>
      <c r="XN358" s="72"/>
      <c r="XO358" s="72"/>
      <c r="XP358" s="72"/>
      <c r="XQ358" s="72"/>
      <c r="XR358" s="72"/>
      <c r="XS358" s="72"/>
      <c r="XT358" s="72"/>
      <c r="XU358" s="72"/>
      <c r="XV358" s="72"/>
      <c r="XW358" s="72"/>
      <c r="XX358" s="72"/>
      <c r="XY358" s="72"/>
      <c r="XZ358" s="72"/>
      <c r="YA358" s="72"/>
      <c r="YB358" s="72"/>
      <c r="YC358" s="72"/>
      <c r="YD358" s="72"/>
      <c r="YE358" s="72"/>
      <c r="YF358" s="72"/>
      <c r="YG358" s="72"/>
      <c r="YH358" s="72"/>
      <c r="YI358" s="72"/>
      <c r="YJ358" s="72"/>
      <c r="YK358" s="72"/>
      <c r="YL358" s="72"/>
      <c r="YM358" s="72"/>
      <c r="YN358" s="72"/>
      <c r="YO358" s="72"/>
      <c r="YP358" s="72"/>
      <c r="YQ358" s="72"/>
      <c r="YR358" s="72"/>
      <c r="YS358" s="72"/>
      <c r="YT358" s="72"/>
      <c r="YU358" s="72"/>
      <c r="YV358" s="72"/>
      <c r="YW358" s="72"/>
      <c r="YX358" s="72"/>
      <c r="YY358" s="72"/>
      <c r="YZ358" s="72"/>
      <c r="ZA358" s="72"/>
      <c r="ZB358" s="72"/>
      <c r="ZC358" s="72"/>
      <c r="ZD358" s="72"/>
      <c r="ZE358" s="72"/>
      <c r="ZF358" s="72"/>
      <c r="ZG358" s="72"/>
      <c r="ZH358" s="72"/>
      <c r="ZI358" s="72"/>
      <c r="ZJ358" s="72"/>
      <c r="ZK358" s="72"/>
      <c r="ZL358" s="72"/>
      <c r="ZM358" s="72"/>
      <c r="ZN358" s="72"/>
      <c r="ZO358" s="72"/>
      <c r="ZP358" s="72"/>
      <c r="ZQ358" s="72"/>
      <c r="ZR358" s="72"/>
      <c r="ZS358" s="72"/>
      <c r="ZT358" s="72"/>
      <c r="ZU358" s="72"/>
      <c r="ZV358" s="72"/>
      <c r="ZW358" s="72"/>
      <c r="ZX358" s="72"/>
      <c r="ZY358" s="72"/>
      <c r="ZZ358" s="72"/>
      <c r="AAA358" s="72"/>
      <c r="AAB358" s="72"/>
      <c r="AAC358" s="72"/>
      <c r="AAD358" s="72"/>
      <c r="AAE358" s="72"/>
      <c r="AAF358" s="72"/>
      <c r="AAG358" s="72"/>
      <c r="AAH358" s="72"/>
      <c r="AAI358" s="72"/>
      <c r="AAJ358" s="72"/>
      <c r="AAK358" s="72"/>
      <c r="AAL358" s="72"/>
      <c r="AAM358" s="72"/>
      <c r="AAN358" s="72"/>
      <c r="AAO358" s="72"/>
      <c r="AAP358" s="72"/>
      <c r="AAQ358" s="72"/>
      <c r="AAR358" s="72"/>
      <c r="AAS358" s="72"/>
      <c r="AAT358" s="72"/>
      <c r="AAU358" s="72"/>
      <c r="AAV358" s="72"/>
      <c r="AAW358" s="72"/>
      <c r="AAX358" s="72"/>
      <c r="AAY358" s="72"/>
      <c r="AAZ358" s="72"/>
      <c r="ABA358" s="72"/>
      <c r="ABB358" s="72"/>
      <c r="ABC358" s="72"/>
      <c r="ABD358" s="72"/>
      <c r="ABE358" s="72"/>
      <c r="ABF358" s="72"/>
      <c r="ABG358" s="72"/>
      <c r="ABH358" s="72"/>
      <c r="ABI358" s="72"/>
      <c r="ABJ358" s="72"/>
      <c r="ABK358" s="72"/>
      <c r="ABL358" s="72"/>
      <c r="ABM358" s="72"/>
      <c r="ABN358" s="72"/>
      <c r="ABO358" s="72"/>
      <c r="ABP358" s="72"/>
      <c r="ABQ358" s="72"/>
      <c r="ABR358" s="72"/>
      <c r="ABS358" s="72"/>
      <c r="ABT358" s="72"/>
      <c r="ABU358" s="72"/>
      <c r="ABV358" s="72"/>
      <c r="ABW358" s="72"/>
      <c r="ABX358" s="72"/>
      <c r="ABY358" s="72"/>
      <c r="ABZ358" s="72"/>
      <c r="ACA358" s="72"/>
      <c r="ACB358" s="72"/>
      <c r="ACC358" s="72"/>
      <c r="ACD358" s="72"/>
      <c r="ACE358" s="72"/>
      <c r="ACF358" s="72"/>
      <c r="ACG358" s="72"/>
      <c r="ACH358" s="72"/>
      <c r="ACI358" s="72"/>
      <c r="ACJ358" s="72"/>
      <c r="ACK358" s="72"/>
      <c r="ACL358" s="72"/>
      <c r="ACM358" s="72"/>
      <c r="ACN358" s="72"/>
      <c r="ACO358" s="72"/>
      <c r="ACP358" s="72"/>
      <c r="ACQ358" s="72"/>
      <c r="ACR358" s="72"/>
      <c r="ACS358" s="72"/>
      <c r="ACT358" s="72"/>
      <c r="ACU358" s="72"/>
      <c r="ACV358" s="72"/>
      <c r="ACW358" s="72"/>
      <c r="ACX358" s="72"/>
      <c r="ACY358" s="72"/>
      <c r="ACZ358" s="72"/>
      <c r="ADA358" s="72"/>
      <c r="ADB358" s="72"/>
      <c r="ADC358" s="72"/>
      <c r="ADD358" s="72"/>
      <c r="ADE358" s="72"/>
      <c r="ADF358" s="72"/>
      <c r="ADG358" s="72"/>
      <c r="ADH358" s="72"/>
      <c r="ADI358" s="72"/>
      <c r="ADJ358" s="72"/>
      <c r="ADK358" s="72"/>
      <c r="ADL358" s="72"/>
      <c r="ADM358" s="72"/>
      <c r="ADN358" s="72"/>
      <c r="ADO358" s="72"/>
      <c r="ADP358" s="72"/>
      <c r="ADQ358" s="72"/>
      <c r="ADR358" s="72"/>
      <c r="ADS358" s="72"/>
      <c r="ADT358" s="72"/>
      <c r="ADU358" s="72"/>
      <c r="ADV358" s="72"/>
      <c r="ADW358" s="72"/>
      <c r="ADX358" s="72"/>
      <c r="ADY358" s="72"/>
      <c r="ADZ358" s="72"/>
      <c r="AEA358" s="72"/>
      <c r="AEB358" s="72"/>
      <c r="AEC358" s="72"/>
      <c r="AED358" s="72"/>
      <c r="AEE358" s="72"/>
      <c r="AEF358" s="72"/>
      <c r="AEG358" s="72"/>
      <c r="AEH358" s="72"/>
      <c r="AEI358" s="72"/>
      <c r="AEJ358" s="72"/>
      <c r="AEK358" s="72"/>
      <c r="AEL358" s="72"/>
      <c r="AEM358" s="72"/>
      <c r="AEN358" s="72"/>
      <c r="AEO358" s="72"/>
      <c r="AEP358" s="72"/>
      <c r="AEQ358" s="72"/>
      <c r="AER358" s="72"/>
      <c r="AES358" s="72"/>
      <c r="AET358" s="72"/>
      <c r="AEU358" s="72"/>
      <c r="AEV358" s="72"/>
      <c r="AEW358" s="72"/>
      <c r="AEX358" s="72"/>
      <c r="AEY358" s="72"/>
      <c r="AEZ358" s="72"/>
      <c r="AFA358" s="72"/>
      <c r="AFB358" s="72"/>
      <c r="AFC358" s="72"/>
      <c r="AFD358" s="72"/>
      <c r="AFE358" s="72"/>
      <c r="AFF358" s="72"/>
      <c r="AFG358" s="72"/>
      <c r="AFH358" s="72"/>
      <c r="AFI358" s="72"/>
      <c r="AFJ358" s="72"/>
      <c r="AFK358" s="72"/>
      <c r="AFL358" s="72"/>
      <c r="AFM358" s="72"/>
      <c r="AFN358" s="72"/>
      <c r="AFO358" s="72"/>
      <c r="AFP358" s="72"/>
      <c r="AFQ358" s="72"/>
      <c r="AFR358" s="72"/>
      <c r="AFS358" s="72"/>
      <c r="AFT358" s="72"/>
      <c r="AFU358" s="72"/>
      <c r="AFV358" s="72"/>
      <c r="AFW358" s="72"/>
      <c r="AFX358" s="72"/>
      <c r="AFY358" s="72"/>
      <c r="AFZ358" s="72"/>
      <c r="AGA358" s="72"/>
      <c r="AGB358" s="72"/>
      <c r="AGC358" s="72"/>
      <c r="AGD358" s="72"/>
      <c r="AGE358" s="72"/>
      <c r="AGF358" s="72"/>
      <c r="AGG358" s="72"/>
      <c r="AGH358" s="72"/>
      <c r="AGI358" s="72"/>
      <c r="AGJ358" s="72"/>
      <c r="AGK358" s="72"/>
      <c r="AGL358" s="72"/>
      <c r="AGM358" s="72"/>
      <c r="AGN358" s="72"/>
      <c r="AGO358" s="72"/>
      <c r="AGP358" s="72"/>
      <c r="AGQ358" s="72"/>
      <c r="AGR358" s="72"/>
      <c r="AGS358" s="72"/>
      <c r="AGT358" s="72"/>
      <c r="AGU358" s="72"/>
      <c r="AGV358" s="72"/>
      <c r="AGW358" s="72"/>
      <c r="AGX358" s="72"/>
      <c r="AGY358" s="72"/>
      <c r="AGZ358" s="72"/>
      <c r="AHA358" s="72"/>
      <c r="AHB358" s="72"/>
      <c r="AHC358" s="72"/>
      <c r="AHD358" s="72"/>
      <c r="AHE358" s="72"/>
      <c r="AHF358" s="72"/>
      <c r="AHG358" s="72"/>
      <c r="AHH358" s="72"/>
      <c r="AHI358" s="72"/>
      <c r="AHJ358" s="72"/>
      <c r="AHK358" s="72"/>
      <c r="AHL358" s="72"/>
      <c r="AHM358" s="72"/>
      <c r="AHN358" s="72"/>
      <c r="AHO358" s="72"/>
      <c r="AHP358" s="72"/>
      <c r="AHQ358" s="72"/>
      <c r="AHR358" s="72"/>
      <c r="AHS358" s="72"/>
      <c r="AHT358" s="72"/>
      <c r="AHU358" s="72"/>
      <c r="AHV358" s="72"/>
      <c r="AHW358" s="72"/>
      <c r="AHX358" s="72"/>
      <c r="AHY358" s="72"/>
      <c r="AHZ358" s="72"/>
      <c r="AIA358" s="72"/>
      <c r="AIB358" s="72"/>
      <c r="AIC358" s="72"/>
      <c r="AID358" s="72"/>
      <c r="AIE358" s="72"/>
      <c r="AIF358" s="72"/>
      <c r="AIG358" s="72"/>
      <c r="AIH358" s="72"/>
      <c r="AII358" s="72"/>
      <c r="AIJ358" s="72"/>
      <c r="AIK358" s="72"/>
      <c r="AIL358" s="72"/>
      <c r="AIM358" s="72"/>
      <c r="AIN358" s="72"/>
      <c r="AIO358" s="72"/>
      <c r="AIP358" s="72"/>
      <c r="AIQ358" s="72"/>
      <c r="AIR358" s="72"/>
      <c r="AIS358" s="72"/>
      <c r="AIT358" s="72"/>
      <c r="AIU358" s="72"/>
      <c r="AIV358" s="72"/>
      <c r="AIW358" s="72"/>
      <c r="AIX358" s="72"/>
      <c r="AIY358" s="72"/>
      <c r="AIZ358" s="72"/>
      <c r="AJA358" s="72"/>
      <c r="AJB358" s="72"/>
      <c r="AJC358" s="72"/>
      <c r="AJD358" s="72"/>
      <c r="AJE358" s="72"/>
      <c r="AJF358" s="72"/>
      <c r="AJG358" s="72"/>
      <c r="AJH358" s="72"/>
      <c r="AJI358" s="72"/>
      <c r="AJJ358" s="72"/>
      <c r="AJK358" s="72"/>
      <c r="AJL358" s="72"/>
      <c r="AJM358" s="72"/>
      <c r="AJN358" s="72"/>
      <c r="AJO358" s="72"/>
      <c r="AJP358" s="72"/>
      <c r="AJQ358" s="72"/>
      <c r="AJR358" s="72"/>
      <c r="AJS358" s="72"/>
      <c r="AJT358" s="72"/>
      <c r="AJU358" s="72"/>
      <c r="AJV358" s="72"/>
      <c r="AJW358" s="72"/>
      <c r="AJX358" s="72"/>
      <c r="AJY358" s="72"/>
      <c r="AJZ358" s="72"/>
      <c r="AKA358" s="72"/>
      <c r="AKB358" s="72"/>
      <c r="AKC358" s="72"/>
      <c r="AKD358" s="72"/>
      <c r="AKE358" s="72"/>
      <c r="AKF358" s="72"/>
      <c r="AKG358" s="72"/>
      <c r="AKH358" s="72"/>
      <c r="AKI358" s="72"/>
      <c r="AKJ358" s="72"/>
      <c r="AKK358" s="72"/>
      <c r="AKL358" s="72"/>
      <c r="AKM358" s="72"/>
      <c r="AKN358" s="72"/>
      <c r="AKO358" s="72"/>
      <c r="AKP358" s="72"/>
      <c r="AKQ358" s="72"/>
      <c r="AKR358" s="72"/>
      <c r="AKS358" s="72"/>
      <c r="AKT358" s="72"/>
      <c r="AKU358" s="72"/>
      <c r="AKV358" s="72"/>
      <c r="AKW358" s="72"/>
      <c r="AKX358" s="72"/>
      <c r="AKY358" s="72"/>
      <c r="AKZ358" s="72"/>
      <c r="ALA358" s="72"/>
      <c r="ALB358" s="72"/>
      <c r="ALC358" s="72"/>
      <c r="ALD358" s="72"/>
      <c r="ALE358" s="72"/>
      <c r="ALF358" s="72"/>
      <c r="ALG358" s="72"/>
      <c r="ALH358" s="72"/>
      <c r="ALI358" s="72"/>
      <c r="ALJ358" s="72"/>
      <c r="ALK358" s="72"/>
      <c r="ALL358" s="72"/>
      <c r="ALM358" s="72"/>
      <c r="ALN358" s="72"/>
      <c r="ALO358" s="72"/>
      <c r="ALP358" s="72"/>
      <c r="ALQ358" s="72"/>
      <c r="ALR358" s="72"/>
      <c r="ALS358" s="72"/>
      <c r="ALT358" s="72"/>
      <c r="ALU358" s="72"/>
      <c r="ALV358" s="72"/>
      <c r="ALW358" s="72"/>
      <c r="ALX358" s="72"/>
      <c r="ALY358" s="72"/>
      <c r="ALZ358" s="72"/>
      <c r="AMA358" s="72"/>
      <c r="AMB358" s="72"/>
      <c r="AMC358" s="72"/>
      <c r="AMD358" s="72"/>
      <c r="AME358" s="72"/>
      <c r="AMF358" s="72"/>
      <c r="AMG358" s="72"/>
      <c r="AMH358" s="72"/>
      <c r="AMI358" s="72"/>
      <c r="AMJ358" s="72"/>
    </row>
    <row r="359" customFormat="false" ht="15" hidden="false" customHeight="false" outlineLevel="0" collapsed="false">
      <c r="A359" s="69"/>
      <c r="B359" s="69"/>
      <c r="C359" s="49" t="n">
        <f aca="false">IF(F359=F358,C358,IF(F359=(F358+10),C358,(C358+10)))</f>
        <v>770</v>
      </c>
      <c r="D359" s="70"/>
      <c r="E359" s="51" t="n">
        <f aca="false">IF(C358=C359,IF(AND(L359&lt;&gt;"M",L359&lt;&gt;"m-up"),E358+10,E358),10)</f>
        <v>10</v>
      </c>
      <c r="F359" s="71" t="n">
        <f aca="false">R359+(Q359*60)+(P359*3600)</f>
        <v>58437</v>
      </c>
      <c r="G359" s="71" t="str">
        <f aca="false">CONCATENATE(M359,N359,O359)</f>
        <v>2017114</v>
      </c>
      <c r="H359" s="71" t="n">
        <v>15</v>
      </c>
      <c r="I359" s="71"/>
      <c r="J359" s="71"/>
      <c r="K359" s="71"/>
      <c r="L359" s="71" t="s">
        <v>0</v>
      </c>
      <c r="M359" s="71" t="n">
        <v>2017</v>
      </c>
      <c r="N359" s="71" t="n">
        <v>11</v>
      </c>
      <c r="O359" s="71" t="n">
        <v>4</v>
      </c>
      <c r="P359" s="71" t="n">
        <v>16</v>
      </c>
      <c r="Q359" s="71" t="n">
        <v>13</v>
      </c>
      <c r="R359" s="71" t="n">
        <v>57</v>
      </c>
      <c r="S359" s="71" t="n">
        <v>788</v>
      </c>
      <c r="T359" s="71" t="n">
        <v>1</v>
      </c>
      <c r="U359" s="71" t="s">
        <v>1</v>
      </c>
      <c r="V359" s="71" t="s">
        <v>2</v>
      </c>
      <c r="W359" s="71"/>
      <c r="X359" s="72"/>
      <c r="WK359" s="72"/>
      <c r="WL359" s="72"/>
      <c r="WM359" s="72"/>
      <c r="WN359" s="72"/>
      <c r="WO359" s="72"/>
      <c r="WP359" s="72"/>
      <c r="WQ359" s="72"/>
      <c r="WR359" s="72"/>
      <c r="WS359" s="72"/>
      <c r="WT359" s="72"/>
      <c r="WU359" s="72"/>
      <c r="WV359" s="72"/>
      <c r="WW359" s="72"/>
      <c r="WX359" s="72"/>
      <c r="WY359" s="72"/>
      <c r="WZ359" s="72"/>
      <c r="XA359" s="72"/>
      <c r="XB359" s="72"/>
      <c r="XC359" s="72"/>
      <c r="XD359" s="72"/>
      <c r="XE359" s="72"/>
      <c r="XF359" s="72"/>
      <c r="XG359" s="72"/>
      <c r="XH359" s="72"/>
      <c r="XI359" s="72"/>
      <c r="XJ359" s="72"/>
      <c r="XK359" s="72"/>
      <c r="XL359" s="72"/>
      <c r="XM359" s="72"/>
      <c r="XN359" s="72"/>
      <c r="XO359" s="72"/>
      <c r="XP359" s="72"/>
      <c r="XQ359" s="72"/>
      <c r="XR359" s="72"/>
      <c r="XS359" s="72"/>
      <c r="XT359" s="72"/>
      <c r="XU359" s="72"/>
      <c r="XV359" s="72"/>
      <c r="XW359" s="72"/>
      <c r="XX359" s="72"/>
      <c r="XY359" s="72"/>
      <c r="XZ359" s="72"/>
      <c r="YA359" s="72"/>
      <c r="YB359" s="72"/>
      <c r="YC359" s="72"/>
      <c r="YD359" s="72"/>
      <c r="YE359" s="72"/>
      <c r="YF359" s="72"/>
      <c r="YG359" s="72"/>
      <c r="YH359" s="72"/>
      <c r="YI359" s="72"/>
      <c r="YJ359" s="72"/>
      <c r="YK359" s="72"/>
      <c r="YL359" s="72"/>
      <c r="YM359" s="72"/>
      <c r="YN359" s="72"/>
      <c r="YO359" s="72"/>
      <c r="YP359" s="72"/>
      <c r="YQ359" s="72"/>
      <c r="YR359" s="72"/>
      <c r="YS359" s="72"/>
      <c r="YT359" s="72"/>
      <c r="YU359" s="72"/>
      <c r="YV359" s="72"/>
      <c r="YW359" s="72"/>
      <c r="YX359" s="72"/>
      <c r="YY359" s="72"/>
      <c r="YZ359" s="72"/>
      <c r="ZA359" s="72"/>
      <c r="ZB359" s="72"/>
      <c r="ZC359" s="72"/>
      <c r="ZD359" s="72"/>
      <c r="ZE359" s="72"/>
      <c r="ZF359" s="72"/>
      <c r="ZG359" s="72"/>
      <c r="ZH359" s="72"/>
      <c r="ZI359" s="72"/>
      <c r="ZJ359" s="72"/>
      <c r="ZK359" s="72"/>
      <c r="ZL359" s="72"/>
      <c r="ZM359" s="72"/>
      <c r="ZN359" s="72"/>
      <c r="ZO359" s="72"/>
      <c r="ZP359" s="72"/>
      <c r="ZQ359" s="72"/>
      <c r="ZR359" s="72"/>
      <c r="ZS359" s="72"/>
      <c r="ZT359" s="72"/>
      <c r="ZU359" s="72"/>
      <c r="ZV359" s="72"/>
      <c r="ZW359" s="72"/>
      <c r="ZX359" s="72"/>
      <c r="ZY359" s="72"/>
      <c r="ZZ359" s="72"/>
      <c r="AAA359" s="72"/>
      <c r="AAB359" s="72"/>
      <c r="AAC359" s="72"/>
      <c r="AAD359" s="72"/>
      <c r="AAE359" s="72"/>
      <c r="AAF359" s="72"/>
      <c r="AAG359" s="72"/>
      <c r="AAH359" s="72"/>
      <c r="AAI359" s="72"/>
      <c r="AAJ359" s="72"/>
      <c r="AAK359" s="72"/>
      <c r="AAL359" s="72"/>
      <c r="AAM359" s="72"/>
      <c r="AAN359" s="72"/>
      <c r="AAO359" s="72"/>
      <c r="AAP359" s="72"/>
      <c r="AAQ359" s="72"/>
      <c r="AAR359" s="72"/>
      <c r="AAS359" s="72"/>
      <c r="AAT359" s="72"/>
      <c r="AAU359" s="72"/>
      <c r="AAV359" s="72"/>
      <c r="AAW359" s="72"/>
      <c r="AAX359" s="72"/>
      <c r="AAY359" s="72"/>
      <c r="AAZ359" s="72"/>
      <c r="ABA359" s="72"/>
      <c r="ABB359" s="72"/>
      <c r="ABC359" s="72"/>
      <c r="ABD359" s="72"/>
      <c r="ABE359" s="72"/>
      <c r="ABF359" s="72"/>
      <c r="ABG359" s="72"/>
      <c r="ABH359" s="72"/>
      <c r="ABI359" s="72"/>
      <c r="ABJ359" s="72"/>
      <c r="ABK359" s="72"/>
      <c r="ABL359" s="72"/>
      <c r="ABM359" s="72"/>
      <c r="ABN359" s="72"/>
      <c r="ABO359" s="72"/>
      <c r="ABP359" s="72"/>
      <c r="ABQ359" s="72"/>
      <c r="ABR359" s="72"/>
      <c r="ABS359" s="72"/>
      <c r="ABT359" s="72"/>
      <c r="ABU359" s="72"/>
      <c r="ABV359" s="72"/>
      <c r="ABW359" s="72"/>
      <c r="ABX359" s="72"/>
      <c r="ABY359" s="72"/>
      <c r="ABZ359" s="72"/>
      <c r="ACA359" s="72"/>
      <c r="ACB359" s="72"/>
      <c r="ACC359" s="72"/>
      <c r="ACD359" s="72"/>
      <c r="ACE359" s="72"/>
      <c r="ACF359" s="72"/>
      <c r="ACG359" s="72"/>
      <c r="ACH359" s="72"/>
      <c r="ACI359" s="72"/>
      <c r="ACJ359" s="72"/>
      <c r="ACK359" s="72"/>
      <c r="ACL359" s="72"/>
      <c r="ACM359" s="72"/>
      <c r="ACN359" s="72"/>
      <c r="ACO359" s="72"/>
      <c r="ACP359" s="72"/>
      <c r="ACQ359" s="72"/>
      <c r="ACR359" s="72"/>
      <c r="ACS359" s="72"/>
      <c r="ACT359" s="72"/>
      <c r="ACU359" s="72"/>
      <c r="ACV359" s="72"/>
      <c r="ACW359" s="72"/>
      <c r="ACX359" s="72"/>
      <c r="ACY359" s="72"/>
      <c r="ACZ359" s="72"/>
      <c r="ADA359" s="72"/>
      <c r="ADB359" s="72"/>
      <c r="ADC359" s="72"/>
      <c r="ADD359" s="72"/>
      <c r="ADE359" s="72"/>
      <c r="ADF359" s="72"/>
      <c r="ADG359" s="72"/>
      <c r="ADH359" s="72"/>
      <c r="ADI359" s="72"/>
      <c r="ADJ359" s="72"/>
      <c r="ADK359" s="72"/>
      <c r="ADL359" s="72"/>
      <c r="ADM359" s="72"/>
      <c r="ADN359" s="72"/>
      <c r="ADO359" s="72"/>
      <c r="ADP359" s="72"/>
      <c r="ADQ359" s="72"/>
      <c r="ADR359" s="72"/>
      <c r="ADS359" s="72"/>
      <c r="ADT359" s="72"/>
      <c r="ADU359" s="72"/>
      <c r="ADV359" s="72"/>
      <c r="ADW359" s="72"/>
      <c r="ADX359" s="72"/>
      <c r="ADY359" s="72"/>
      <c r="ADZ359" s="72"/>
      <c r="AEA359" s="72"/>
      <c r="AEB359" s="72"/>
      <c r="AEC359" s="72"/>
      <c r="AED359" s="72"/>
      <c r="AEE359" s="72"/>
      <c r="AEF359" s="72"/>
      <c r="AEG359" s="72"/>
      <c r="AEH359" s="72"/>
      <c r="AEI359" s="72"/>
      <c r="AEJ359" s="72"/>
      <c r="AEK359" s="72"/>
      <c r="AEL359" s="72"/>
      <c r="AEM359" s="72"/>
      <c r="AEN359" s="72"/>
      <c r="AEO359" s="72"/>
      <c r="AEP359" s="72"/>
      <c r="AEQ359" s="72"/>
      <c r="AER359" s="72"/>
      <c r="AES359" s="72"/>
      <c r="AET359" s="72"/>
      <c r="AEU359" s="72"/>
      <c r="AEV359" s="72"/>
      <c r="AEW359" s="72"/>
      <c r="AEX359" s="72"/>
      <c r="AEY359" s="72"/>
      <c r="AEZ359" s="72"/>
      <c r="AFA359" s="72"/>
      <c r="AFB359" s="72"/>
      <c r="AFC359" s="72"/>
      <c r="AFD359" s="72"/>
      <c r="AFE359" s="72"/>
      <c r="AFF359" s="72"/>
      <c r="AFG359" s="72"/>
      <c r="AFH359" s="72"/>
      <c r="AFI359" s="72"/>
      <c r="AFJ359" s="72"/>
      <c r="AFK359" s="72"/>
      <c r="AFL359" s="72"/>
      <c r="AFM359" s="72"/>
      <c r="AFN359" s="72"/>
      <c r="AFO359" s="72"/>
      <c r="AFP359" s="72"/>
      <c r="AFQ359" s="72"/>
      <c r="AFR359" s="72"/>
      <c r="AFS359" s="72"/>
      <c r="AFT359" s="72"/>
      <c r="AFU359" s="72"/>
      <c r="AFV359" s="72"/>
      <c r="AFW359" s="72"/>
      <c r="AFX359" s="72"/>
      <c r="AFY359" s="72"/>
      <c r="AFZ359" s="72"/>
      <c r="AGA359" s="72"/>
      <c r="AGB359" s="72"/>
      <c r="AGC359" s="72"/>
      <c r="AGD359" s="72"/>
      <c r="AGE359" s="72"/>
      <c r="AGF359" s="72"/>
      <c r="AGG359" s="72"/>
      <c r="AGH359" s="72"/>
      <c r="AGI359" s="72"/>
      <c r="AGJ359" s="72"/>
      <c r="AGK359" s="72"/>
      <c r="AGL359" s="72"/>
      <c r="AGM359" s="72"/>
      <c r="AGN359" s="72"/>
      <c r="AGO359" s="72"/>
      <c r="AGP359" s="72"/>
      <c r="AGQ359" s="72"/>
      <c r="AGR359" s="72"/>
      <c r="AGS359" s="72"/>
      <c r="AGT359" s="72"/>
      <c r="AGU359" s="72"/>
      <c r="AGV359" s="72"/>
      <c r="AGW359" s="72"/>
      <c r="AGX359" s="72"/>
      <c r="AGY359" s="72"/>
      <c r="AGZ359" s="72"/>
      <c r="AHA359" s="72"/>
      <c r="AHB359" s="72"/>
      <c r="AHC359" s="72"/>
      <c r="AHD359" s="72"/>
      <c r="AHE359" s="72"/>
      <c r="AHF359" s="72"/>
      <c r="AHG359" s="72"/>
      <c r="AHH359" s="72"/>
      <c r="AHI359" s="72"/>
      <c r="AHJ359" s="72"/>
      <c r="AHK359" s="72"/>
      <c r="AHL359" s="72"/>
      <c r="AHM359" s="72"/>
      <c r="AHN359" s="72"/>
      <c r="AHO359" s="72"/>
      <c r="AHP359" s="72"/>
      <c r="AHQ359" s="72"/>
      <c r="AHR359" s="72"/>
      <c r="AHS359" s="72"/>
      <c r="AHT359" s="72"/>
      <c r="AHU359" s="72"/>
      <c r="AHV359" s="72"/>
      <c r="AHW359" s="72"/>
      <c r="AHX359" s="72"/>
      <c r="AHY359" s="72"/>
      <c r="AHZ359" s="72"/>
      <c r="AIA359" s="72"/>
      <c r="AIB359" s="72"/>
      <c r="AIC359" s="72"/>
      <c r="AID359" s="72"/>
      <c r="AIE359" s="72"/>
      <c r="AIF359" s="72"/>
      <c r="AIG359" s="72"/>
      <c r="AIH359" s="72"/>
      <c r="AII359" s="72"/>
      <c r="AIJ359" s="72"/>
      <c r="AIK359" s="72"/>
      <c r="AIL359" s="72"/>
      <c r="AIM359" s="72"/>
      <c r="AIN359" s="72"/>
      <c r="AIO359" s="72"/>
      <c r="AIP359" s="72"/>
      <c r="AIQ359" s="72"/>
      <c r="AIR359" s="72"/>
      <c r="AIS359" s="72"/>
      <c r="AIT359" s="72"/>
      <c r="AIU359" s="72"/>
      <c r="AIV359" s="72"/>
      <c r="AIW359" s="72"/>
      <c r="AIX359" s="72"/>
      <c r="AIY359" s="72"/>
      <c r="AIZ359" s="72"/>
      <c r="AJA359" s="72"/>
      <c r="AJB359" s="72"/>
      <c r="AJC359" s="72"/>
      <c r="AJD359" s="72"/>
      <c r="AJE359" s="72"/>
      <c r="AJF359" s="72"/>
      <c r="AJG359" s="72"/>
      <c r="AJH359" s="72"/>
      <c r="AJI359" s="72"/>
      <c r="AJJ359" s="72"/>
      <c r="AJK359" s="72"/>
      <c r="AJL359" s="72"/>
      <c r="AJM359" s="72"/>
      <c r="AJN359" s="72"/>
      <c r="AJO359" s="72"/>
      <c r="AJP359" s="72"/>
      <c r="AJQ359" s="72"/>
      <c r="AJR359" s="72"/>
      <c r="AJS359" s="72"/>
      <c r="AJT359" s="72"/>
      <c r="AJU359" s="72"/>
      <c r="AJV359" s="72"/>
      <c r="AJW359" s="72"/>
      <c r="AJX359" s="72"/>
      <c r="AJY359" s="72"/>
      <c r="AJZ359" s="72"/>
      <c r="AKA359" s="72"/>
      <c r="AKB359" s="72"/>
      <c r="AKC359" s="72"/>
      <c r="AKD359" s="72"/>
      <c r="AKE359" s="72"/>
      <c r="AKF359" s="72"/>
      <c r="AKG359" s="72"/>
      <c r="AKH359" s="72"/>
      <c r="AKI359" s="72"/>
      <c r="AKJ359" s="72"/>
      <c r="AKK359" s="72"/>
      <c r="AKL359" s="72"/>
      <c r="AKM359" s="72"/>
      <c r="AKN359" s="72"/>
      <c r="AKO359" s="72"/>
      <c r="AKP359" s="72"/>
      <c r="AKQ359" s="72"/>
      <c r="AKR359" s="72"/>
      <c r="AKS359" s="72"/>
      <c r="AKT359" s="72"/>
      <c r="AKU359" s="72"/>
      <c r="AKV359" s="72"/>
      <c r="AKW359" s="72"/>
      <c r="AKX359" s="72"/>
      <c r="AKY359" s="72"/>
      <c r="AKZ359" s="72"/>
      <c r="ALA359" s="72"/>
      <c r="ALB359" s="72"/>
      <c r="ALC359" s="72"/>
      <c r="ALD359" s="72"/>
      <c r="ALE359" s="72"/>
      <c r="ALF359" s="72"/>
      <c r="ALG359" s="72"/>
      <c r="ALH359" s="72"/>
      <c r="ALI359" s="72"/>
      <c r="ALJ359" s="72"/>
      <c r="ALK359" s="72"/>
      <c r="ALL359" s="72"/>
      <c r="ALM359" s="72"/>
      <c r="ALN359" s="72"/>
      <c r="ALO359" s="72"/>
      <c r="ALP359" s="72"/>
      <c r="ALQ359" s="72"/>
      <c r="ALR359" s="72"/>
      <c r="ALS359" s="72"/>
      <c r="ALT359" s="72"/>
      <c r="ALU359" s="72"/>
      <c r="ALV359" s="72"/>
      <c r="ALW359" s="72"/>
      <c r="ALX359" s="72"/>
      <c r="ALY359" s="72"/>
      <c r="ALZ359" s="72"/>
      <c r="AMA359" s="72"/>
      <c r="AMB359" s="72"/>
      <c r="AMC359" s="72"/>
      <c r="AMD359" s="72"/>
      <c r="AME359" s="72"/>
      <c r="AMF359" s="72"/>
      <c r="AMG359" s="72"/>
      <c r="AMH359" s="72"/>
      <c r="AMI359" s="72"/>
      <c r="AMJ359" s="72"/>
    </row>
    <row r="360" customFormat="false" ht="15" hidden="false" customHeight="false" outlineLevel="0" collapsed="false">
      <c r="A360" s="69"/>
      <c r="B360" s="69"/>
      <c r="C360" s="49" t="n">
        <f aca="false">IF(F360=F359,C359,IF(F360=(F359+10),C359,(C359+10)))</f>
        <v>780</v>
      </c>
      <c r="D360" s="70"/>
      <c r="E360" s="51" t="n">
        <f aca="false">IF(C359=C360,IF(AND(L360&lt;&gt;"M",L360&lt;&gt;"m-up"),E359+10,E359),10)</f>
        <v>10</v>
      </c>
      <c r="F360" s="71" t="n">
        <f aca="false">R360+(Q360*60)+(P360*3600)</f>
        <v>58453</v>
      </c>
      <c r="G360" s="71" t="str">
        <f aca="false">CONCATENATE(M360,N360,O360)</f>
        <v>2017114</v>
      </c>
      <c r="H360" s="71" t="n">
        <f aca="false">356-345</f>
        <v>11</v>
      </c>
      <c r="I360" s="71"/>
      <c r="J360" s="71"/>
      <c r="K360" s="71"/>
      <c r="L360" s="71" t="s">
        <v>0</v>
      </c>
      <c r="M360" s="71" t="n">
        <v>2017</v>
      </c>
      <c r="N360" s="71" t="n">
        <v>11</v>
      </c>
      <c r="O360" s="71" t="n">
        <v>4</v>
      </c>
      <c r="P360" s="71" t="n">
        <v>16</v>
      </c>
      <c r="Q360" s="71" t="n">
        <v>14</v>
      </c>
      <c r="R360" s="71" t="n">
        <v>13</v>
      </c>
      <c r="S360" s="71" t="n">
        <v>345</v>
      </c>
      <c r="T360" s="71" t="n">
        <v>1</v>
      </c>
      <c r="U360" s="71" t="s">
        <v>1</v>
      </c>
      <c r="V360" s="71" t="s">
        <v>2</v>
      </c>
      <c r="W360" s="71"/>
      <c r="X360" s="72"/>
      <c r="WK360" s="72"/>
      <c r="WL360" s="72"/>
      <c r="WM360" s="72"/>
      <c r="WN360" s="72"/>
      <c r="WO360" s="72"/>
      <c r="WP360" s="72"/>
      <c r="WQ360" s="72"/>
      <c r="WR360" s="72"/>
      <c r="WS360" s="72"/>
      <c r="WT360" s="72"/>
      <c r="WU360" s="72"/>
      <c r="WV360" s="72"/>
      <c r="WW360" s="72"/>
      <c r="WX360" s="72"/>
      <c r="WY360" s="72"/>
      <c r="WZ360" s="72"/>
      <c r="XA360" s="72"/>
      <c r="XB360" s="72"/>
      <c r="XC360" s="72"/>
      <c r="XD360" s="72"/>
      <c r="XE360" s="72"/>
      <c r="XF360" s="72"/>
      <c r="XG360" s="72"/>
      <c r="XH360" s="72"/>
      <c r="XI360" s="72"/>
      <c r="XJ360" s="72"/>
      <c r="XK360" s="72"/>
      <c r="XL360" s="72"/>
      <c r="XM360" s="72"/>
      <c r="XN360" s="72"/>
      <c r="XO360" s="72"/>
      <c r="XP360" s="72"/>
      <c r="XQ360" s="72"/>
      <c r="XR360" s="72"/>
      <c r="XS360" s="72"/>
      <c r="XT360" s="72"/>
      <c r="XU360" s="72"/>
      <c r="XV360" s="72"/>
      <c r="XW360" s="72"/>
      <c r="XX360" s="72"/>
      <c r="XY360" s="72"/>
      <c r="XZ360" s="72"/>
      <c r="YA360" s="72"/>
      <c r="YB360" s="72"/>
      <c r="YC360" s="72"/>
      <c r="YD360" s="72"/>
      <c r="YE360" s="72"/>
      <c r="YF360" s="72"/>
      <c r="YG360" s="72"/>
      <c r="YH360" s="72"/>
      <c r="YI360" s="72"/>
      <c r="YJ360" s="72"/>
      <c r="YK360" s="72"/>
      <c r="YL360" s="72"/>
      <c r="YM360" s="72"/>
      <c r="YN360" s="72"/>
      <c r="YO360" s="72"/>
      <c r="YP360" s="72"/>
      <c r="YQ360" s="72"/>
      <c r="YR360" s="72"/>
      <c r="YS360" s="72"/>
      <c r="YT360" s="72"/>
      <c r="YU360" s="72"/>
      <c r="YV360" s="72"/>
      <c r="YW360" s="72"/>
      <c r="YX360" s="72"/>
      <c r="YY360" s="72"/>
      <c r="YZ360" s="72"/>
      <c r="ZA360" s="72"/>
      <c r="ZB360" s="72"/>
      <c r="ZC360" s="72"/>
      <c r="ZD360" s="72"/>
      <c r="ZE360" s="72"/>
      <c r="ZF360" s="72"/>
      <c r="ZG360" s="72"/>
      <c r="ZH360" s="72"/>
      <c r="ZI360" s="72"/>
      <c r="ZJ360" s="72"/>
      <c r="ZK360" s="72"/>
      <c r="ZL360" s="72"/>
      <c r="ZM360" s="72"/>
      <c r="ZN360" s="72"/>
      <c r="ZO360" s="72"/>
      <c r="ZP360" s="72"/>
      <c r="ZQ360" s="72"/>
      <c r="ZR360" s="72"/>
      <c r="ZS360" s="72"/>
      <c r="ZT360" s="72"/>
      <c r="ZU360" s="72"/>
      <c r="ZV360" s="72"/>
      <c r="ZW360" s="72"/>
      <c r="ZX360" s="72"/>
      <c r="ZY360" s="72"/>
      <c r="ZZ360" s="72"/>
      <c r="AAA360" s="72"/>
      <c r="AAB360" s="72"/>
      <c r="AAC360" s="72"/>
      <c r="AAD360" s="72"/>
      <c r="AAE360" s="72"/>
      <c r="AAF360" s="72"/>
      <c r="AAG360" s="72"/>
      <c r="AAH360" s="72"/>
      <c r="AAI360" s="72"/>
      <c r="AAJ360" s="72"/>
      <c r="AAK360" s="72"/>
      <c r="AAL360" s="72"/>
      <c r="AAM360" s="72"/>
      <c r="AAN360" s="72"/>
      <c r="AAO360" s="72"/>
      <c r="AAP360" s="72"/>
      <c r="AAQ360" s="72"/>
      <c r="AAR360" s="72"/>
      <c r="AAS360" s="72"/>
      <c r="AAT360" s="72"/>
      <c r="AAU360" s="72"/>
      <c r="AAV360" s="72"/>
      <c r="AAW360" s="72"/>
      <c r="AAX360" s="72"/>
      <c r="AAY360" s="72"/>
      <c r="AAZ360" s="72"/>
      <c r="ABA360" s="72"/>
      <c r="ABB360" s="72"/>
      <c r="ABC360" s="72"/>
      <c r="ABD360" s="72"/>
      <c r="ABE360" s="72"/>
      <c r="ABF360" s="72"/>
      <c r="ABG360" s="72"/>
      <c r="ABH360" s="72"/>
      <c r="ABI360" s="72"/>
      <c r="ABJ360" s="72"/>
      <c r="ABK360" s="72"/>
      <c r="ABL360" s="72"/>
      <c r="ABM360" s="72"/>
      <c r="ABN360" s="72"/>
      <c r="ABO360" s="72"/>
      <c r="ABP360" s="72"/>
      <c r="ABQ360" s="72"/>
      <c r="ABR360" s="72"/>
      <c r="ABS360" s="72"/>
      <c r="ABT360" s="72"/>
      <c r="ABU360" s="72"/>
      <c r="ABV360" s="72"/>
      <c r="ABW360" s="72"/>
      <c r="ABX360" s="72"/>
      <c r="ABY360" s="72"/>
      <c r="ABZ360" s="72"/>
      <c r="ACA360" s="72"/>
      <c r="ACB360" s="72"/>
      <c r="ACC360" s="72"/>
      <c r="ACD360" s="72"/>
      <c r="ACE360" s="72"/>
      <c r="ACF360" s="72"/>
      <c r="ACG360" s="72"/>
      <c r="ACH360" s="72"/>
      <c r="ACI360" s="72"/>
      <c r="ACJ360" s="72"/>
      <c r="ACK360" s="72"/>
      <c r="ACL360" s="72"/>
      <c r="ACM360" s="72"/>
      <c r="ACN360" s="72"/>
      <c r="ACO360" s="72"/>
      <c r="ACP360" s="72"/>
      <c r="ACQ360" s="72"/>
      <c r="ACR360" s="72"/>
      <c r="ACS360" s="72"/>
      <c r="ACT360" s="72"/>
      <c r="ACU360" s="72"/>
      <c r="ACV360" s="72"/>
      <c r="ACW360" s="72"/>
      <c r="ACX360" s="72"/>
      <c r="ACY360" s="72"/>
      <c r="ACZ360" s="72"/>
      <c r="ADA360" s="72"/>
      <c r="ADB360" s="72"/>
      <c r="ADC360" s="72"/>
      <c r="ADD360" s="72"/>
      <c r="ADE360" s="72"/>
      <c r="ADF360" s="72"/>
      <c r="ADG360" s="72"/>
      <c r="ADH360" s="72"/>
      <c r="ADI360" s="72"/>
      <c r="ADJ360" s="72"/>
      <c r="ADK360" s="72"/>
      <c r="ADL360" s="72"/>
      <c r="ADM360" s="72"/>
      <c r="ADN360" s="72"/>
      <c r="ADO360" s="72"/>
      <c r="ADP360" s="72"/>
      <c r="ADQ360" s="72"/>
      <c r="ADR360" s="72"/>
      <c r="ADS360" s="72"/>
      <c r="ADT360" s="72"/>
      <c r="ADU360" s="72"/>
      <c r="ADV360" s="72"/>
      <c r="ADW360" s="72"/>
      <c r="ADX360" s="72"/>
      <c r="ADY360" s="72"/>
      <c r="ADZ360" s="72"/>
      <c r="AEA360" s="72"/>
      <c r="AEB360" s="72"/>
      <c r="AEC360" s="72"/>
      <c r="AED360" s="72"/>
      <c r="AEE360" s="72"/>
      <c r="AEF360" s="72"/>
      <c r="AEG360" s="72"/>
      <c r="AEH360" s="72"/>
      <c r="AEI360" s="72"/>
      <c r="AEJ360" s="72"/>
      <c r="AEK360" s="72"/>
      <c r="AEL360" s="72"/>
      <c r="AEM360" s="72"/>
      <c r="AEN360" s="72"/>
      <c r="AEO360" s="72"/>
      <c r="AEP360" s="72"/>
      <c r="AEQ360" s="72"/>
      <c r="AER360" s="72"/>
      <c r="AES360" s="72"/>
      <c r="AET360" s="72"/>
      <c r="AEU360" s="72"/>
      <c r="AEV360" s="72"/>
      <c r="AEW360" s="72"/>
      <c r="AEX360" s="72"/>
      <c r="AEY360" s="72"/>
      <c r="AEZ360" s="72"/>
      <c r="AFA360" s="72"/>
      <c r="AFB360" s="72"/>
      <c r="AFC360" s="72"/>
      <c r="AFD360" s="72"/>
      <c r="AFE360" s="72"/>
      <c r="AFF360" s="72"/>
      <c r="AFG360" s="72"/>
      <c r="AFH360" s="72"/>
      <c r="AFI360" s="72"/>
      <c r="AFJ360" s="72"/>
      <c r="AFK360" s="72"/>
      <c r="AFL360" s="72"/>
      <c r="AFM360" s="72"/>
      <c r="AFN360" s="72"/>
      <c r="AFO360" s="72"/>
      <c r="AFP360" s="72"/>
      <c r="AFQ360" s="72"/>
      <c r="AFR360" s="72"/>
      <c r="AFS360" s="72"/>
      <c r="AFT360" s="72"/>
      <c r="AFU360" s="72"/>
      <c r="AFV360" s="72"/>
      <c r="AFW360" s="72"/>
      <c r="AFX360" s="72"/>
      <c r="AFY360" s="72"/>
      <c r="AFZ360" s="72"/>
      <c r="AGA360" s="72"/>
      <c r="AGB360" s="72"/>
      <c r="AGC360" s="72"/>
      <c r="AGD360" s="72"/>
      <c r="AGE360" s="72"/>
      <c r="AGF360" s="72"/>
      <c r="AGG360" s="72"/>
      <c r="AGH360" s="72"/>
      <c r="AGI360" s="72"/>
      <c r="AGJ360" s="72"/>
      <c r="AGK360" s="72"/>
      <c r="AGL360" s="72"/>
      <c r="AGM360" s="72"/>
      <c r="AGN360" s="72"/>
      <c r="AGO360" s="72"/>
      <c r="AGP360" s="72"/>
      <c r="AGQ360" s="72"/>
      <c r="AGR360" s="72"/>
      <c r="AGS360" s="72"/>
      <c r="AGT360" s="72"/>
      <c r="AGU360" s="72"/>
      <c r="AGV360" s="72"/>
      <c r="AGW360" s="72"/>
      <c r="AGX360" s="72"/>
      <c r="AGY360" s="72"/>
      <c r="AGZ360" s="72"/>
      <c r="AHA360" s="72"/>
      <c r="AHB360" s="72"/>
      <c r="AHC360" s="72"/>
      <c r="AHD360" s="72"/>
      <c r="AHE360" s="72"/>
      <c r="AHF360" s="72"/>
      <c r="AHG360" s="72"/>
      <c r="AHH360" s="72"/>
      <c r="AHI360" s="72"/>
      <c r="AHJ360" s="72"/>
      <c r="AHK360" s="72"/>
      <c r="AHL360" s="72"/>
      <c r="AHM360" s="72"/>
      <c r="AHN360" s="72"/>
      <c r="AHO360" s="72"/>
      <c r="AHP360" s="72"/>
      <c r="AHQ360" s="72"/>
      <c r="AHR360" s="72"/>
      <c r="AHS360" s="72"/>
      <c r="AHT360" s="72"/>
      <c r="AHU360" s="72"/>
      <c r="AHV360" s="72"/>
      <c r="AHW360" s="72"/>
      <c r="AHX360" s="72"/>
      <c r="AHY360" s="72"/>
      <c r="AHZ360" s="72"/>
      <c r="AIA360" s="72"/>
      <c r="AIB360" s="72"/>
      <c r="AIC360" s="72"/>
      <c r="AID360" s="72"/>
      <c r="AIE360" s="72"/>
      <c r="AIF360" s="72"/>
      <c r="AIG360" s="72"/>
      <c r="AIH360" s="72"/>
      <c r="AII360" s="72"/>
      <c r="AIJ360" s="72"/>
      <c r="AIK360" s="72"/>
      <c r="AIL360" s="72"/>
      <c r="AIM360" s="72"/>
      <c r="AIN360" s="72"/>
      <c r="AIO360" s="72"/>
      <c r="AIP360" s="72"/>
      <c r="AIQ360" s="72"/>
      <c r="AIR360" s="72"/>
      <c r="AIS360" s="72"/>
      <c r="AIT360" s="72"/>
      <c r="AIU360" s="72"/>
      <c r="AIV360" s="72"/>
      <c r="AIW360" s="72"/>
      <c r="AIX360" s="72"/>
      <c r="AIY360" s="72"/>
      <c r="AIZ360" s="72"/>
      <c r="AJA360" s="72"/>
      <c r="AJB360" s="72"/>
      <c r="AJC360" s="72"/>
      <c r="AJD360" s="72"/>
      <c r="AJE360" s="72"/>
      <c r="AJF360" s="72"/>
      <c r="AJG360" s="72"/>
      <c r="AJH360" s="72"/>
      <c r="AJI360" s="72"/>
      <c r="AJJ360" s="72"/>
      <c r="AJK360" s="72"/>
      <c r="AJL360" s="72"/>
      <c r="AJM360" s="72"/>
      <c r="AJN360" s="72"/>
      <c r="AJO360" s="72"/>
      <c r="AJP360" s="72"/>
      <c r="AJQ360" s="72"/>
      <c r="AJR360" s="72"/>
      <c r="AJS360" s="72"/>
      <c r="AJT360" s="72"/>
      <c r="AJU360" s="72"/>
      <c r="AJV360" s="72"/>
      <c r="AJW360" s="72"/>
      <c r="AJX360" s="72"/>
      <c r="AJY360" s="72"/>
      <c r="AJZ360" s="72"/>
      <c r="AKA360" s="72"/>
      <c r="AKB360" s="72"/>
      <c r="AKC360" s="72"/>
      <c r="AKD360" s="72"/>
      <c r="AKE360" s="72"/>
      <c r="AKF360" s="72"/>
      <c r="AKG360" s="72"/>
      <c r="AKH360" s="72"/>
      <c r="AKI360" s="72"/>
      <c r="AKJ360" s="72"/>
      <c r="AKK360" s="72"/>
      <c r="AKL360" s="72"/>
      <c r="AKM360" s="72"/>
      <c r="AKN360" s="72"/>
      <c r="AKO360" s="72"/>
      <c r="AKP360" s="72"/>
      <c r="AKQ360" s="72"/>
      <c r="AKR360" s="72"/>
      <c r="AKS360" s="72"/>
      <c r="AKT360" s="72"/>
      <c r="AKU360" s="72"/>
      <c r="AKV360" s="72"/>
      <c r="AKW360" s="72"/>
      <c r="AKX360" s="72"/>
      <c r="AKY360" s="72"/>
      <c r="AKZ360" s="72"/>
      <c r="ALA360" s="72"/>
      <c r="ALB360" s="72"/>
      <c r="ALC360" s="72"/>
      <c r="ALD360" s="72"/>
      <c r="ALE360" s="72"/>
      <c r="ALF360" s="72"/>
      <c r="ALG360" s="72"/>
      <c r="ALH360" s="72"/>
      <c r="ALI360" s="72"/>
      <c r="ALJ360" s="72"/>
      <c r="ALK360" s="72"/>
      <c r="ALL360" s="72"/>
      <c r="ALM360" s="72"/>
      <c r="ALN360" s="72"/>
      <c r="ALO360" s="72"/>
      <c r="ALP360" s="72"/>
      <c r="ALQ360" s="72"/>
      <c r="ALR360" s="72"/>
      <c r="ALS360" s="72"/>
      <c r="ALT360" s="72"/>
      <c r="ALU360" s="72"/>
      <c r="ALV360" s="72"/>
      <c r="ALW360" s="72"/>
      <c r="ALX360" s="72"/>
      <c r="ALY360" s="72"/>
      <c r="ALZ360" s="72"/>
      <c r="AMA360" s="72"/>
      <c r="AMB360" s="72"/>
      <c r="AMC360" s="72"/>
      <c r="AMD360" s="72"/>
      <c r="AME360" s="72"/>
      <c r="AMF360" s="72"/>
      <c r="AMG360" s="72"/>
      <c r="AMH360" s="72"/>
      <c r="AMI360" s="72"/>
      <c r="AMJ360" s="72"/>
    </row>
    <row r="361" customFormat="false" ht="15" hidden="false" customHeight="false" outlineLevel="0" collapsed="false">
      <c r="A361" s="69"/>
      <c r="B361" s="69"/>
      <c r="C361" s="49" t="n">
        <f aca="false">IF(F361=F360,C360,IF(F361=(F360+10),C360,(C360+10)))</f>
        <v>790</v>
      </c>
      <c r="D361" s="70"/>
      <c r="E361" s="51" t="n">
        <f aca="false">IF(C360=C361,IF(AND(L361&lt;&gt;"M",L361&lt;&gt;"m-up"),E360+10,E360),10)</f>
        <v>10</v>
      </c>
      <c r="F361" s="71" t="n">
        <f aca="false">R361+(Q361*60)+(P361*3600)</f>
        <v>58483</v>
      </c>
      <c r="G361" s="71" t="str">
        <f aca="false">CONCATENATE(M361,N361,O361)</f>
        <v>2017114</v>
      </c>
      <c r="H361" s="71" t="n">
        <v>5</v>
      </c>
      <c r="I361" s="71"/>
      <c r="J361" s="71"/>
      <c r="K361" s="71"/>
      <c r="L361" s="71" t="s">
        <v>0</v>
      </c>
      <c r="M361" s="71" t="n">
        <v>2017</v>
      </c>
      <c r="N361" s="71" t="n">
        <v>11</v>
      </c>
      <c r="O361" s="71" t="n">
        <v>4</v>
      </c>
      <c r="P361" s="71" t="n">
        <v>16</v>
      </c>
      <c r="Q361" s="71" t="n">
        <v>14</v>
      </c>
      <c r="R361" s="71" t="n">
        <v>43</v>
      </c>
      <c r="S361" s="71" t="n">
        <v>341</v>
      </c>
      <c r="T361" s="71" t="n">
        <v>1</v>
      </c>
      <c r="U361" s="71" t="s">
        <v>1</v>
      </c>
      <c r="V361" s="71" t="s">
        <v>2</v>
      </c>
      <c r="W361" s="71"/>
      <c r="X361" s="94" t="s">
        <v>269</v>
      </c>
      <c r="WK361" s="72"/>
      <c r="WL361" s="72"/>
      <c r="WM361" s="72"/>
      <c r="WN361" s="72"/>
      <c r="WO361" s="72"/>
      <c r="WP361" s="72"/>
      <c r="WQ361" s="72"/>
      <c r="WR361" s="72"/>
      <c r="WS361" s="72"/>
      <c r="WT361" s="72"/>
      <c r="WU361" s="72"/>
      <c r="WV361" s="72"/>
      <c r="WW361" s="72"/>
      <c r="WX361" s="72"/>
      <c r="WY361" s="72"/>
      <c r="WZ361" s="72"/>
      <c r="XA361" s="72"/>
      <c r="XB361" s="72"/>
      <c r="XC361" s="72"/>
      <c r="XD361" s="72"/>
      <c r="XE361" s="72"/>
      <c r="XF361" s="72"/>
      <c r="XG361" s="72"/>
      <c r="XH361" s="72"/>
      <c r="XI361" s="72"/>
      <c r="XJ361" s="72"/>
      <c r="XK361" s="72"/>
      <c r="XL361" s="72"/>
      <c r="XM361" s="72"/>
      <c r="XN361" s="72"/>
      <c r="XO361" s="72"/>
      <c r="XP361" s="72"/>
      <c r="XQ361" s="72"/>
      <c r="XR361" s="72"/>
      <c r="XS361" s="72"/>
      <c r="XT361" s="72"/>
      <c r="XU361" s="72"/>
      <c r="XV361" s="72"/>
      <c r="XW361" s="72"/>
      <c r="XX361" s="72"/>
      <c r="XY361" s="72"/>
      <c r="XZ361" s="72"/>
      <c r="YA361" s="72"/>
      <c r="YB361" s="72"/>
      <c r="YC361" s="72"/>
      <c r="YD361" s="72"/>
      <c r="YE361" s="72"/>
      <c r="YF361" s="72"/>
      <c r="YG361" s="72"/>
      <c r="YH361" s="72"/>
      <c r="YI361" s="72"/>
      <c r="YJ361" s="72"/>
      <c r="YK361" s="72"/>
      <c r="YL361" s="72"/>
      <c r="YM361" s="72"/>
      <c r="YN361" s="72"/>
      <c r="YO361" s="72"/>
      <c r="YP361" s="72"/>
      <c r="YQ361" s="72"/>
      <c r="YR361" s="72"/>
      <c r="YS361" s="72"/>
      <c r="YT361" s="72"/>
      <c r="YU361" s="72"/>
      <c r="YV361" s="72"/>
      <c r="YW361" s="72"/>
      <c r="YX361" s="72"/>
      <c r="YY361" s="72"/>
      <c r="YZ361" s="72"/>
      <c r="ZA361" s="72"/>
      <c r="ZB361" s="72"/>
      <c r="ZC361" s="72"/>
      <c r="ZD361" s="72"/>
      <c r="ZE361" s="72"/>
      <c r="ZF361" s="72"/>
      <c r="ZG361" s="72"/>
      <c r="ZH361" s="72"/>
      <c r="ZI361" s="72"/>
      <c r="ZJ361" s="72"/>
      <c r="ZK361" s="72"/>
      <c r="ZL361" s="72"/>
      <c r="ZM361" s="72"/>
      <c r="ZN361" s="72"/>
      <c r="ZO361" s="72"/>
      <c r="ZP361" s="72"/>
      <c r="ZQ361" s="72"/>
      <c r="ZR361" s="72"/>
      <c r="ZS361" s="72"/>
      <c r="ZT361" s="72"/>
      <c r="ZU361" s="72"/>
      <c r="ZV361" s="72"/>
      <c r="ZW361" s="72"/>
      <c r="ZX361" s="72"/>
      <c r="ZY361" s="72"/>
      <c r="ZZ361" s="72"/>
      <c r="AAA361" s="72"/>
      <c r="AAB361" s="72"/>
      <c r="AAC361" s="72"/>
      <c r="AAD361" s="72"/>
      <c r="AAE361" s="72"/>
      <c r="AAF361" s="72"/>
      <c r="AAG361" s="72"/>
      <c r="AAH361" s="72"/>
      <c r="AAI361" s="72"/>
      <c r="AAJ361" s="72"/>
      <c r="AAK361" s="72"/>
      <c r="AAL361" s="72"/>
      <c r="AAM361" s="72"/>
      <c r="AAN361" s="72"/>
      <c r="AAO361" s="72"/>
      <c r="AAP361" s="72"/>
      <c r="AAQ361" s="72"/>
      <c r="AAR361" s="72"/>
      <c r="AAS361" s="72"/>
      <c r="AAT361" s="72"/>
      <c r="AAU361" s="72"/>
      <c r="AAV361" s="72"/>
      <c r="AAW361" s="72"/>
      <c r="AAX361" s="72"/>
      <c r="AAY361" s="72"/>
      <c r="AAZ361" s="72"/>
      <c r="ABA361" s="72"/>
      <c r="ABB361" s="72"/>
      <c r="ABC361" s="72"/>
      <c r="ABD361" s="72"/>
      <c r="ABE361" s="72"/>
      <c r="ABF361" s="72"/>
      <c r="ABG361" s="72"/>
      <c r="ABH361" s="72"/>
      <c r="ABI361" s="72"/>
      <c r="ABJ361" s="72"/>
      <c r="ABK361" s="72"/>
      <c r="ABL361" s="72"/>
      <c r="ABM361" s="72"/>
      <c r="ABN361" s="72"/>
      <c r="ABO361" s="72"/>
      <c r="ABP361" s="72"/>
      <c r="ABQ361" s="72"/>
      <c r="ABR361" s="72"/>
      <c r="ABS361" s="72"/>
      <c r="ABT361" s="72"/>
      <c r="ABU361" s="72"/>
      <c r="ABV361" s="72"/>
      <c r="ABW361" s="72"/>
      <c r="ABX361" s="72"/>
      <c r="ABY361" s="72"/>
      <c r="ABZ361" s="72"/>
      <c r="ACA361" s="72"/>
      <c r="ACB361" s="72"/>
      <c r="ACC361" s="72"/>
      <c r="ACD361" s="72"/>
      <c r="ACE361" s="72"/>
      <c r="ACF361" s="72"/>
      <c r="ACG361" s="72"/>
      <c r="ACH361" s="72"/>
      <c r="ACI361" s="72"/>
      <c r="ACJ361" s="72"/>
      <c r="ACK361" s="72"/>
      <c r="ACL361" s="72"/>
      <c r="ACM361" s="72"/>
      <c r="ACN361" s="72"/>
      <c r="ACO361" s="72"/>
      <c r="ACP361" s="72"/>
      <c r="ACQ361" s="72"/>
      <c r="ACR361" s="72"/>
      <c r="ACS361" s="72"/>
      <c r="ACT361" s="72"/>
      <c r="ACU361" s="72"/>
      <c r="ACV361" s="72"/>
      <c r="ACW361" s="72"/>
      <c r="ACX361" s="72"/>
      <c r="ACY361" s="72"/>
      <c r="ACZ361" s="72"/>
      <c r="ADA361" s="72"/>
      <c r="ADB361" s="72"/>
      <c r="ADC361" s="72"/>
      <c r="ADD361" s="72"/>
      <c r="ADE361" s="72"/>
      <c r="ADF361" s="72"/>
      <c r="ADG361" s="72"/>
      <c r="ADH361" s="72"/>
      <c r="ADI361" s="72"/>
      <c r="ADJ361" s="72"/>
      <c r="ADK361" s="72"/>
      <c r="ADL361" s="72"/>
      <c r="ADM361" s="72"/>
      <c r="ADN361" s="72"/>
      <c r="ADO361" s="72"/>
      <c r="ADP361" s="72"/>
      <c r="ADQ361" s="72"/>
      <c r="ADR361" s="72"/>
      <c r="ADS361" s="72"/>
      <c r="ADT361" s="72"/>
      <c r="ADU361" s="72"/>
      <c r="ADV361" s="72"/>
      <c r="ADW361" s="72"/>
      <c r="ADX361" s="72"/>
      <c r="ADY361" s="72"/>
      <c r="ADZ361" s="72"/>
      <c r="AEA361" s="72"/>
      <c r="AEB361" s="72"/>
      <c r="AEC361" s="72"/>
      <c r="AED361" s="72"/>
      <c r="AEE361" s="72"/>
      <c r="AEF361" s="72"/>
      <c r="AEG361" s="72"/>
      <c r="AEH361" s="72"/>
      <c r="AEI361" s="72"/>
      <c r="AEJ361" s="72"/>
      <c r="AEK361" s="72"/>
      <c r="AEL361" s="72"/>
      <c r="AEM361" s="72"/>
      <c r="AEN361" s="72"/>
      <c r="AEO361" s="72"/>
      <c r="AEP361" s="72"/>
      <c r="AEQ361" s="72"/>
      <c r="AER361" s="72"/>
      <c r="AES361" s="72"/>
      <c r="AET361" s="72"/>
      <c r="AEU361" s="72"/>
      <c r="AEV361" s="72"/>
      <c r="AEW361" s="72"/>
      <c r="AEX361" s="72"/>
      <c r="AEY361" s="72"/>
      <c r="AEZ361" s="72"/>
      <c r="AFA361" s="72"/>
      <c r="AFB361" s="72"/>
      <c r="AFC361" s="72"/>
      <c r="AFD361" s="72"/>
      <c r="AFE361" s="72"/>
      <c r="AFF361" s="72"/>
      <c r="AFG361" s="72"/>
      <c r="AFH361" s="72"/>
      <c r="AFI361" s="72"/>
      <c r="AFJ361" s="72"/>
      <c r="AFK361" s="72"/>
      <c r="AFL361" s="72"/>
      <c r="AFM361" s="72"/>
      <c r="AFN361" s="72"/>
      <c r="AFO361" s="72"/>
      <c r="AFP361" s="72"/>
      <c r="AFQ361" s="72"/>
      <c r="AFR361" s="72"/>
      <c r="AFS361" s="72"/>
      <c r="AFT361" s="72"/>
      <c r="AFU361" s="72"/>
      <c r="AFV361" s="72"/>
      <c r="AFW361" s="72"/>
      <c r="AFX361" s="72"/>
      <c r="AFY361" s="72"/>
      <c r="AFZ361" s="72"/>
      <c r="AGA361" s="72"/>
      <c r="AGB361" s="72"/>
      <c r="AGC361" s="72"/>
      <c r="AGD361" s="72"/>
      <c r="AGE361" s="72"/>
      <c r="AGF361" s="72"/>
      <c r="AGG361" s="72"/>
      <c r="AGH361" s="72"/>
      <c r="AGI361" s="72"/>
      <c r="AGJ361" s="72"/>
      <c r="AGK361" s="72"/>
      <c r="AGL361" s="72"/>
      <c r="AGM361" s="72"/>
      <c r="AGN361" s="72"/>
      <c r="AGO361" s="72"/>
      <c r="AGP361" s="72"/>
      <c r="AGQ361" s="72"/>
      <c r="AGR361" s="72"/>
      <c r="AGS361" s="72"/>
      <c r="AGT361" s="72"/>
      <c r="AGU361" s="72"/>
      <c r="AGV361" s="72"/>
      <c r="AGW361" s="72"/>
      <c r="AGX361" s="72"/>
      <c r="AGY361" s="72"/>
      <c r="AGZ361" s="72"/>
      <c r="AHA361" s="72"/>
      <c r="AHB361" s="72"/>
      <c r="AHC361" s="72"/>
      <c r="AHD361" s="72"/>
      <c r="AHE361" s="72"/>
      <c r="AHF361" s="72"/>
      <c r="AHG361" s="72"/>
      <c r="AHH361" s="72"/>
      <c r="AHI361" s="72"/>
      <c r="AHJ361" s="72"/>
      <c r="AHK361" s="72"/>
      <c r="AHL361" s="72"/>
      <c r="AHM361" s="72"/>
      <c r="AHN361" s="72"/>
      <c r="AHO361" s="72"/>
      <c r="AHP361" s="72"/>
      <c r="AHQ361" s="72"/>
      <c r="AHR361" s="72"/>
      <c r="AHS361" s="72"/>
      <c r="AHT361" s="72"/>
      <c r="AHU361" s="72"/>
      <c r="AHV361" s="72"/>
      <c r="AHW361" s="72"/>
      <c r="AHX361" s="72"/>
      <c r="AHY361" s="72"/>
      <c r="AHZ361" s="72"/>
      <c r="AIA361" s="72"/>
      <c r="AIB361" s="72"/>
      <c r="AIC361" s="72"/>
      <c r="AID361" s="72"/>
      <c r="AIE361" s="72"/>
      <c r="AIF361" s="72"/>
      <c r="AIG361" s="72"/>
      <c r="AIH361" s="72"/>
      <c r="AII361" s="72"/>
      <c r="AIJ361" s="72"/>
      <c r="AIK361" s="72"/>
      <c r="AIL361" s="72"/>
      <c r="AIM361" s="72"/>
      <c r="AIN361" s="72"/>
      <c r="AIO361" s="72"/>
      <c r="AIP361" s="72"/>
      <c r="AIQ361" s="72"/>
      <c r="AIR361" s="72"/>
      <c r="AIS361" s="72"/>
      <c r="AIT361" s="72"/>
      <c r="AIU361" s="72"/>
      <c r="AIV361" s="72"/>
      <c r="AIW361" s="72"/>
      <c r="AIX361" s="72"/>
      <c r="AIY361" s="72"/>
      <c r="AIZ361" s="72"/>
      <c r="AJA361" s="72"/>
      <c r="AJB361" s="72"/>
      <c r="AJC361" s="72"/>
      <c r="AJD361" s="72"/>
      <c r="AJE361" s="72"/>
      <c r="AJF361" s="72"/>
      <c r="AJG361" s="72"/>
      <c r="AJH361" s="72"/>
      <c r="AJI361" s="72"/>
      <c r="AJJ361" s="72"/>
      <c r="AJK361" s="72"/>
      <c r="AJL361" s="72"/>
      <c r="AJM361" s="72"/>
      <c r="AJN361" s="72"/>
      <c r="AJO361" s="72"/>
      <c r="AJP361" s="72"/>
      <c r="AJQ361" s="72"/>
      <c r="AJR361" s="72"/>
      <c r="AJS361" s="72"/>
      <c r="AJT361" s="72"/>
      <c r="AJU361" s="72"/>
      <c r="AJV361" s="72"/>
      <c r="AJW361" s="72"/>
      <c r="AJX361" s="72"/>
      <c r="AJY361" s="72"/>
      <c r="AJZ361" s="72"/>
      <c r="AKA361" s="72"/>
      <c r="AKB361" s="72"/>
      <c r="AKC361" s="72"/>
      <c r="AKD361" s="72"/>
      <c r="AKE361" s="72"/>
      <c r="AKF361" s="72"/>
      <c r="AKG361" s="72"/>
      <c r="AKH361" s="72"/>
      <c r="AKI361" s="72"/>
      <c r="AKJ361" s="72"/>
      <c r="AKK361" s="72"/>
      <c r="AKL361" s="72"/>
      <c r="AKM361" s="72"/>
      <c r="AKN361" s="72"/>
      <c r="AKO361" s="72"/>
      <c r="AKP361" s="72"/>
      <c r="AKQ361" s="72"/>
      <c r="AKR361" s="72"/>
      <c r="AKS361" s="72"/>
      <c r="AKT361" s="72"/>
      <c r="AKU361" s="72"/>
      <c r="AKV361" s="72"/>
      <c r="AKW361" s="72"/>
      <c r="AKX361" s="72"/>
      <c r="AKY361" s="72"/>
      <c r="AKZ361" s="72"/>
      <c r="ALA361" s="72"/>
      <c r="ALB361" s="72"/>
      <c r="ALC361" s="72"/>
      <c r="ALD361" s="72"/>
      <c r="ALE361" s="72"/>
      <c r="ALF361" s="72"/>
      <c r="ALG361" s="72"/>
      <c r="ALH361" s="72"/>
      <c r="ALI361" s="72"/>
      <c r="ALJ361" s="72"/>
      <c r="ALK361" s="72"/>
      <c r="ALL361" s="72"/>
      <c r="ALM361" s="72"/>
      <c r="ALN361" s="72"/>
      <c r="ALO361" s="72"/>
      <c r="ALP361" s="72"/>
      <c r="ALQ361" s="72"/>
      <c r="ALR361" s="72"/>
      <c r="ALS361" s="72"/>
      <c r="ALT361" s="72"/>
      <c r="ALU361" s="72"/>
      <c r="ALV361" s="72"/>
      <c r="ALW361" s="72"/>
      <c r="ALX361" s="72"/>
      <c r="ALY361" s="72"/>
      <c r="ALZ361" s="72"/>
      <c r="AMA361" s="72"/>
      <c r="AMB361" s="72"/>
      <c r="AMC361" s="72"/>
      <c r="AMD361" s="72"/>
      <c r="AME361" s="72"/>
      <c r="AMF361" s="72"/>
      <c r="AMG361" s="72"/>
      <c r="AMH361" s="72"/>
      <c r="AMI361" s="72"/>
      <c r="AMJ361" s="72"/>
    </row>
    <row r="362" customFormat="false" ht="15" hidden="false" customHeight="false" outlineLevel="0" collapsed="false">
      <c r="C362" s="49" t="n">
        <f aca="false">IF(F362=F361,C361,IF(F362=(F361+10),C361,(C361+10)))</f>
        <v>790</v>
      </c>
      <c r="E362" s="51" t="n">
        <f aca="false">IF(C361=C362,IF(AND(L362&lt;&gt;"M",L362&lt;&gt;"m-up"),E361+10,E361),10)</f>
        <v>20</v>
      </c>
      <c r="F362" s="39" t="n">
        <f aca="false">R362+(Q362*60)+(P362*3600)</f>
        <v>58483</v>
      </c>
      <c r="G362" s="39" t="str">
        <f aca="false">CONCATENATE(M362,N362,O362)</f>
        <v>2017114</v>
      </c>
      <c r="H362" s="39" t="n">
        <v>0</v>
      </c>
      <c r="L362" s="39" t="s">
        <v>270</v>
      </c>
      <c r="M362" s="39" t="n">
        <v>2017</v>
      </c>
      <c r="N362" s="39" t="n">
        <v>11</v>
      </c>
      <c r="O362" s="39" t="n">
        <v>4</v>
      </c>
      <c r="P362" s="39" t="n">
        <v>16</v>
      </c>
      <c r="Q362" s="39" t="n">
        <v>14</v>
      </c>
      <c r="R362" s="39" t="n">
        <v>43</v>
      </c>
      <c r="S362" s="39" t="n">
        <v>367</v>
      </c>
      <c r="T362" s="39" t="n">
        <v>1</v>
      </c>
      <c r="U362" s="39" t="s">
        <v>1</v>
      </c>
      <c r="V362" s="39" t="s">
        <v>2</v>
      </c>
    </row>
    <row r="363" customFormat="false" ht="15" hidden="false" customHeight="false" outlineLevel="0" collapsed="false">
      <c r="C363" s="49" t="n">
        <f aca="false">IF(F363=F362,C362,IF(F363=(F362+10),C362,(C362+10)))</f>
        <v>790</v>
      </c>
      <c r="E363" s="51" t="n">
        <f aca="false">IF(C362=C363,IF(AND(L363&lt;&gt;"M",L363&lt;&gt;"m-up"),E362+10,E362),10)</f>
        <v>30</v>
      </c>
      <c r="F363" s="39" t="n">
        <f aca="false">R363+(Q363*60)+(P363*3600)</f>
        <v>58483</v>
      </c>
      <c r="G363" s="39" t="str">
        <f aca="false">CONCATENATE(M363,N363,O363)</f>
        <v>2017114</v>
      </c>
      <c r="H363" s="39" t="n">
        <v>14</v>
      </c>
      <c r="L363" s="39" t="s">
        <v>0</v>
      </c>
      <c r="M363" s="39" t="n">
        <v>2017</v>
      </c>
      <c r="N363" s="39" t="n">
        <v>11</v>
      </c>
      <c r="O363" s="39" t="n">
        <v>4</v>
      </c>
      <c r="P363" s="39" t="n">
        <v>16</v>
      </c>
      <c r="Q363" s="39" t="n">
        <v>14</v>
      </c>
      <c r="R363" s="39" t="n">
        <v>43</v>
      </c>
      <c r="S363" s="39" t="n">
        <v>437</v>
      </c>
      <c r="T363" s="39" t="n">
        <v>1</v>
      </c>
      <c r="U363" s="39" t="s">
        <v>1</v>
      </c>
      <c r="V363" s="39" t="s">
        <v>2</v>
      </c>
      <c r="X363" s="89" t="s">
        <v>271</v>
      </c>
    </row>
    <row r="364" customFormat="false" ht="15" hidden="false" customHeight="false" outlineLevel="0" collapsed="false">
      <c r="C364" s="49" t="n">
        <f aca="false">IF(F364=F363,C363,IF(F364=(F363+10),C363,(C363+10)))</f>
        <v>790</v>
      </c>
      <c r="E364" s="51" t="n">
        <f aca="false">IF(C363=C364,IF(AND(L364&lt;&gt;"M",L364&lt;&gt;"m-up"),E363+10,E363),10)</f>
        <v>40</v>
      </c>
      <c r="F364" s="39" t="n">
        <f aca="false">R364+(Q364*60)+(P364*3600)</f>
        <v>58483</v>
      </c>
      <c r="G364" s="39" t="str">
        <f aca="false">CONCATENATE(M364,N364,O364)</f>
        <v>2017114</v>
      </c>
      <c r="H364" s="39" t="n">
        <v>4</v>
      </c>
      <c r="L364" s="39" t="s">
        <v>0</v>
      </c>
      <c r="M364" s="39" t="n">
        <v>2017</v>
      </c>
      <c r="N364" s="39" t="n">
        <v>11</v>
      </c>
      <c r="O364" s="39" t="n">
        <v>4</v>
      </c>
      <c r="P364" s="39" t="n">
        <v>16</v>
      </c>
      <c r="Q364" s="39" t="n">
        <v>14</v>
      </c>
      <c r="R364" s="39" t="n">
        <v>43</v>
      </c>
      <c r="S364" s="39" t="n">
        <v>470</v>
      </c>
      <c r="T364" s="39" t="n">
        <v>1</v>
      </c>
      <c r="U364" s="39" t="s">
        <v>1</v>
      </c>
      <c r="V364" s="39" t="s">
        <v>2</v>
      </c>
    </row>
    <row r="365" customFormat="false" ht="15" hidden="false" customHeight="false" outlineLevel="0" collapsed="false">
      <c r="C365" s="49" t="n">
        <f aca="false">IF(F365=F364,C364,IF(F365=(F364+10),C364,(C364+10)))</f>
        <v>790</v>
      </c>
      <c r="E365" s="51" t="n">
        <f aca="false">IF(C364=C365,IF(AND(L365&lt;&gt;"M",L365&lt;&gt;"m-up"),E364+10,E364),10)</f>
        <v>50</v>
      </c>
      <c r="F365" s="39" t="n">
        <f aca="false">R365+(Q365*60)+(P365*3600)</f>
        <v>58483</v>
      </c>
      <c r="G365" s="39" t="str">
        <f aca="false">CONCATENATE(M365,N365,O365)</f>
        <v>2017114</v>
      </c>
      <c r="H365" s="39" t="n">
        <v>11</v>
      </c>
      <c r="L365" s="39" t="s">
        <v>0</v>
      </c>
      <c r="M365" s="39" t="n">
        <v>2017</v>
      </c>
      <c r="N365" s="39" t="n">
        <v>11</v>
      </c>
      <c r="O365" s="39" t="n">
        <v>4</v>
      </c>
      <c r="P365" s="39" t="n">
        <v>16</v>
      </c>
      <c r="Q365" s="39" t="n">
        <v>14</v>
      </c>
      <c r="R365" s="39" t="n">
        <v>43</v>
      </c>
      <c r="S365" s="39" t="n">
        <v>529</v>
      </c>
      <c r="T365" s="39" t="n">
        <v>1</v>
      </c>
      <c r="U365" s="39" t="s">
        <v>1</v>
      </c>
      <c r="V365" s="39" t="s">
        <v>2</v>
      </c>
    </row>
    <row r="366" customFormat="false" ht="15" hidden="false" customHeight="false" outlineLevel="0" collapsed="false">
      <c r="C366" s="49" t="n">
        <f aca="false">IF(F366=F365,C365,IF(F366=(F365+10),C365,(C365+10)))</f>
        <v>790</v>
      </c>
      <c r="E366" s="51" t="n">
        <f aca="false">IF(C365=C366,IF(AND(L366&lt;&gt;"M",L366&lt;&gt;"m-up"),E365+10,E365),10)</f>
        <v>60</v>
      </c>
      <c r="F366" s="39" t="n">
        <f aca="false">R366+(Q366*60)+(P366*3600)</f>
        <v>58483</v>
      </c>
      <c r="G366" s="39" t="str">
        <f aca="false">CONCATENATE(M366,N366,O366)</f>
        <v>2017114</v>
      </c>
      <c r="H366" s="39" t="n">
        <v>5</v>
      </c>
      <c r="L366" s="39" t="s">
        <v>0</v>
      </c>
      <c r="M366" s="39" t="n">
        <v>2017</v>
      </c>
      <c r="N366" s="39" t="n">
        <v>11</v>
      </c>
      <c r="O366" s="39" t="n">
        <v>4</v>
      </c>
      <c r="P366" s="39" t="n">
        <v>16</v>
      </c>
      <c r="Q366" s="39" t="n">
        <v>14</v>
      </c>
      <c r="R366" s="39" t="n">
        <v>43</v>
      </c>
      <c r="S366" s="39" t="n">
        <v>561</v>
      </c>
      <c r="T366" s="39" t="n">
        <v>1</v>
      </c>
      <c r="U366" s="39" t="s">
        <v>1</v>
      </c>
      <c r="V366" s="39" t="s">
        <v>2</v>
      </c>
    </row>
    <row r="367" customFormat="false" ht="15" hidden="false" customHeight="false" outlineLevel="0" collapsed="false">
      <c r="C367" s="49" t="n">
        <f aca="false">IF(F367=F366,C366,IF(F367=(F366+10),C366,(C366+10)))</f>
        <v>790</v>
      </c>
      <c r="E367" s="51" t="n">
        <f aca="false">IF(C366=C367,IF(AND(L367&lt;&gt;"M",L367&lt;&gt;"m-up"),E366+10,E366),10)</f>
        <v>70</v>
      </c>
      <c r="F367" s="39" t="n">
        <f aca="false">R367+(Q367*60)+(P367*3600)</f>
        <v>58483</v>
      </c>
      <c r="G367" s="39" t="str">
        <f aca="false">CONCATENATE(M367,N367,O367)</f>
        <v>2017114</v>
      </c>
      <c r="H367" s="39" t="n">
        <v>6</v>
      </c>
      <c r="L367" s="39" t="s">
        <v>0</v>
      </c>
      <c r="M367" s="39" t="n">
        <v>2017</v>
      </c>
      <c r="N367" s="39" t="n">
        <v>11</v>
      </c>
      <c r="O367" s="39" t="n">
        <v>4</v>
      </c>
      <c r="P367" s="39" t="n">
        <v>16</v>
      </c>
      <c r="Q367" s="39" t="n">
        <v>14</v>
      </c>
      <c r="R367" s="39" t="n">
        <v>43</v>
      </c>
      <c r="S367" s="39" t="n">
        <v>602</v>
      </c>
      <c r="T367" s="39" t="n">
        <v>1</v>
      </c>
      <c r="U367" s="39" t="s">
        <v>1</v>
      </c>
      <c r="V367" s="39" t="s">
        <v>2</v>
      </c>
    </row>
    <row r="368" customFormat="false" ht="15" hidden="false" customHeight="false" outlineLevel="0" collapsed="false">
      <c r="C368" s="49" t="n">
        <f aca="false">IF(F368=F367,C367,IF(F368=(F367+10),C367,(C367+10)))</f>
        <v>790</v>
      </c>
      <c r="E368" s="51" t="n">
        <f aca="false">IF(C367=C368,IF(AND(L368&lt;&gt;"M",L368&lt;&gt;"m-up"),E367+10,E367),10)</f>
        <v>80</v>
      </c>
      <c r="F368" s="39" t="n">
        <f aca="false">R368+(Q368*60)+(P368*3600)</f>
        <v>58483</v>
      </c>
      <c r="G368" s="39" t="str">
        <f aca="false">CONCATENATE(M368,N368,O368)</f>
        <v>2017114</v>
      </c>
      <c r="H368" s="39" t="n">
        <f aca="false">698-694</f>
        <v>4</v>
      </c>
      <c r="L368" s="39" t="s">
        <v>0</v>
      </c>
      <c r="M368" s="39" t="n">
        <v>2017</v>
      </c>
      <c r="N368" s="39" t="n">
        <v>11</v>
      </c>
      <c r="O368" s="39" t="n">
        <v>4</v>
      </c>
      <c r="P368" s="39" t="n">
        <v>16</v>
      </c>
      <c r="Q368" s="39" t="n">
        <v>14</v>
      </c>
      <c r="R368" s="39" t="n">
        <v>43</v>
      </c>
      <c r="S368" s="39" t="n">
        <v>628</v>
      </c>
      <c r="T368" s="39" t="n">
        <v>1</v>
      </c>
      <c r="U368" s="39" t="s">
        <v>1</v>
      </c>
      <c r="V368" s="39" t="s">
        <v>2</v>
      </c>
    </row>
    <row r="369" customFormat="false" ht="15" hidden="false" customHeight="false" outlineLevel="0" collapsed="false">
      <c r="C369" s="49" t="n">
        <f aca="false">IF(F369=F368,C368,IF(F369=(F368+10),C368,(C368+10)))</f>
        <v>790</v>
      </c>
      <c r="E369" s="51" t="n">
        <f aca="false">IF(C368=C369,IF(AND(L369&lt;&gt;"M",L369&lt;&gt;"m-up"),E368+10,E368),10)</f>
        <v>90</v>
      </c>
      <c r="F369" s="39" t="n">
        <f aca="false">R369+(Q369*60)+(P369*3600)</f>
        <v>58483</v>
      </c>
      <c r="G369" s="39" t="str">
        <f aca="false">CONCATENATE(M369,N369,O369)</f>
        <v>2017114</v>
      </c>
      <c r="H369" s="39" t="n">
        <v>6</v>
      </c>
      <c r="L369" s="39" t="s">
        <v>0</v>
      </c>
      <c r="M369" s="39" t="n">
        <v>2017</v>
      </c>
      <c r="N369" s="39" t="n">
        <v>11</v>
      </c>
      <c r="O369" s="39" t="n">
        <v>4</v>
      </c>
      <c r="P369" s="39" t="n">
        <v>16</v>
      </c>
      <c r="Q369" s="39" t="n">
        <v>14</v>
      </c>
      <c r="R369" s="39" t="n">
        <v>43</v>
      </c>
      <c r="S369" s="39" t="n">
        <v>648</v>
      </c>
      <c r="T369" s="39" t="n">
        <v>1</v>
      </c>
      <c r="U369" s="39" t="s">
        <v>1</v>
      </c>
      <c r="V369" s="39" t="s">
        <v>2</v>
      </c>
    </row>
    <row r="370" customFormat="false" ht="15" hidden="false" customHeight="false" outlineLevel="0" collapsed="false">
      <c r="C370" s="49" t="n">
        <f aca="false">IF(F370=F369,C369,IF(F370=(F369+10),C369,(C369+10)))</f>
        <v>790</v>
      </c>
      <c r="E370" s="51" t="n">
        <f aca="false">IF(C369=C370,IF(AND(L370&lt;&gt;"M",L370&lt;&gt;"m-up"),E369+10,E369),10)</f>
        <v>100</v>
      </c>
      <c r="F370" s="39" t="n">
        <f aca="false">R370+(Q370*60)+(P370*3600)</f>
        <v>58483</v>
      </c>
      <c r="G370" s="39" t="str">
        <f aca="false">CONCATENATE(M370,N370,O370)</f>
        <v>2017114</v>
      </c>
      <c r="H370" s="39" t="n">
        <v>3</v>
      </c>
      <c r="L370" s="39" t="s">
        <v>0</v>
      </c>
      <c r="M370" s="39" t="n">
        <v>2017</v>
      </c>
      <c r="N370" s="39" t="n">
        <v>11</v>
      </c>
      <c r="O370" s="39" t="n">
        <v>4</v>
      </c>
      <c r="P370" s="39" t="n">
        <v>16</v>
      </c>
      <c r="Q370" s="39" t="n">
        <v>14</v>
      </c>
      <c r="R370" s="39" t="n">
        <v>43</v>
      </c>
      <c r="S370" s="39" t="n">
        <v>663</v>
      </c>
      <c r="T370" s="39" t="n">
        <v>1</v>
      </c>
      <c r="U370" s="39" t="s">
        <v>1</v>
      </c>
      <c r="V370" s="39" t="s">
        <v>2</v>
      </c>
    </row>
    <row r="371" customFormat="false" ht="15" hidden="false" customHeight="false" outlineLevel="0" collapsed="false">
      <c r="C371" s="49" t="n">
        <f aca="false">IF(F371=F370,C370,IF(F371=(F370+10),C370,(C370+10)))</f>
        <v>790</v>
      </c>
      <c r="E371" s="51" t="n">
        <f aca="false">IF(C370=C371,IF(AND(L371&lt;&gt;"M",L371&lt;&gt;"m-up"),E370+10,E370),10)</f>
        <v>110</v>
      </c>
      <c r="F371" s="39" t="n">
        <f aca="false">R371+(Q371*60)+(P371*3600)</f>
        <v>58483</v>
      </c>
      <c r="G371" s="39" t="str">
        <f aca="false">CONCATENATE(M371,N371,O371)</f>
        <v>2017114</v>
      </c>
      <c r="H371" s="39" t="n">
        <v>3</v>
      </c>
      <c r="L371" s="39" t="s">
        <v>0</v>
      </c>
      <c r="M371" s="39" t="n">
        <v>2017</v>
      </c>
      <c r="N371" s="39" t="n">
        <v>11</v>
      </c>
      <c r="O371" s="39" t="n">
        <v>4</v>
      </c>
      <c r="P371" s="39" t="n">
        <v>16</v>
      </c>
      <c r="Q371" s="39" t="n">
        <v>14</v>
      </c>
      <c r="R371" s="39" t="n">
        <v>43</v>
      </c>
      <c r="S371" s="39" t="n">
        <v>679</v>
      </c>
      <c r="T371" s="39" t="n">
        <v>1</v>
      </c>
      <c r="U371" s="39" t="s">
        <v>1</v>
      </c>
      <c r="V371" s="39" t="s">
        <v>2</v>
      </c>
    </row>
    <row r="372" customFormat="false" ht="15" hidden="false" customHeight="false" outlineLevel="0" collapsed="false">
      <c r="C372" s="49" t="n">
        <f aca="false">IF(F372=F371,C371,IF(F372=(F371+10),C371,(C371+10)))</f>
        <v>790</v>
      </c>
      <c r="E372" s="51" t="n">
        <f aca="false">IF(C371=C372,IF(AND(L372&lt;&gt;"M",L372&lt;&gt;"m-up"),E371+10,E371),10)</f>
        <v>120</v>
      </c>
      <c r="F372" s="39" t="n">
        <f aca="false">R372+(Q372*60)+(P372*3600)</f>
        <v>58483</v>
      </c>
      <c r="G372" s="39" t="str">
        <f aca="false">CONCATENATE(M372,N372,O372)</f>
        <v>2017114</v>
      </c>
      <c r="H372" s="39" t="n">
        <v>4</v>
      </c>
      <c r="L372" s="39" t="s">
        <v>0</v>
      </c>
      <c r="M372" s="39" t="n">
        <v>2017</v>
      </c>
      <c r="N372" s="39" t="n">
        <v>11</v>
      </c>
      <c r="O372" s="39" t="n">
        <v>4</v>
      </c>
      <c r="P372" s="39" t="n">
        <v>16</v>
      </c>
      <c r="Q372" s="39" t="n">
        <v>14</v>
      </c>
      <c r="R372" s="39" t="n">
        <v>43</v>
      </c>
      <c r="S372" s="39" t="n">
        <v>695</v>
      </c>
      <c r="T372" s="39" t="n">
        <v>1</v>
      </c>
      <c r="U372" s="39" t="s">
        <v>1</v>
      </c>
      <c r="V372" s="39" t="s">
        <v>2</v>
      </c>
    </row>
    <row r="373" customFormat="false" ht="15" hidden="false" customHeight="false" outlineLevel="0" collapsed="false">
      <c r="C373" s="49" t="n">
        <f aca="false">IF(F373=F372,C372,IF(F373=(F372+10),C372,(C372+10)))</f>
        <v>790</v>
      </c>
      <c r="E373" s="51" t="n">
        <f aca="false">IF(C372=C373,IF(AND(L373&lt;&gt;"M",L373&lt;&gt;"m-up"),E372+10,E372),10)</f>
        <v>130</v>
      </c>
      <c r="F373" s="39" t="n">
        <f aca="false">R373+(Q373*60)+(P373*3600)</f>
        <v>58483</v>
      </c>
      <c r="G373" s="39" t="str">
        <f aca="false">CONCATENATE(M373,N373,O373)</f>
        <v>2017114</v>
      </c>
      <c r="H373" s="39" t="n">
        <v>8</v>
      </c>
      <c r="L373" s="39" t="s">
        <v>0</v>
      </c>
      <c r="M373" s="39" t="n">
        <v>2017</v>
      </c>
      <c r="N373" s="39" t="n">
        <v>11</v>
      </c>
      <c r="O373" s="39" t="n">
        <v>4</v>
      </c>
      <c r="P373" s="39" t="n">
        <v>16</v>
      </c>
      <c r="Q373" s="39" t="n">
        <v>14</v>
      </c>
      <c r="R373" s="39" t="n">
        <v>43</v>
      </c>
      <c r="S373" s="39" t="n">
        <v>743</v>
      </c>
      <c r="T373" s="39" t="n">
        <v>1</v>
      </c>
      <c r="U373" s="39" t="s">
        <v>1</v>
      </c>
      <c r="V373" s="39" t="s">
        <v>2</v>
      </c>
    </row>
    <row r="374" customFormat="false" ht="15" hidden="false" customHeight="false" outlineLevel="0" collapsed="false">
      <c r="A374" s="69"/>
      <c r="B374" s="69"/>
      <c r="C374" s="49" t="n">
        <f aca="false">IF(F374=F373,C373,IF(F374=(F373+10),C373,(C373+10)))</f>
        <v>800</v>
      </c>
      <c r="D374" s="70"/>
      <c r="E374" s="51" t="n">
        <f aca="false">IF(C373=C374,IF(AND(L374&lt;&gt;"M",L374&lt;&gt;"m-up"),E373+10,E373),10)</f>
        <v>10</v>
      </c>
      <c r="F374" s="71" t="n">
        <f aca="false">R374+(Q374*60)+(P374*3600)</f>
        <v>58598</v>
      </c>
      <c r="G374" s="71" t="str">
        <f aca="false">CONCATENATE(M374,N374,O374)</f>
        <v>2017114</v>
      </c>
      <c r="H374" s="71" t="n">
        <v>21</v>
      </c>
      <c r="I374" s="71"/>
      <c r="J374" s="71"/>
      <c r="K374" s="71"/>
      <c r="L374" s="71" t="s">
        <v>0</v>
      </c>
      <c r="M374" s="71" t="n">
        <v>2017</v>
      </c>
      <c r="N374" s="71" t="n">
        <v>11</v>
      </c>
      <c r="O374" s="71" t="n">
        <v>4</v>
      </c>
      <c r="P374" s="71" t="n">
        <v>16</v>
      </c>
      <c r="Q374" s="71" t="n">
        <v>16</v>
      </c>
      <c r="R374" s="71" t="n">
        <v>38</v>
      </c>
      <c r="S374" s="71" t="n">
        <v>703</v>
      </c>
      <c r="T374" s="71" t="n">
        <v>1</v>
      </c>
      <c r="U374" s="71" t="s">
        <v>1</v>
      </c>
      <c r="V374" s="71" t="s">
        <v>2</v>
      </c>
      <c r="W374" s="71"/>
      <c r="X374" s="72"/>
      <c r="WK374" s="72"/>
      <c r="WL374" s="72"/>
      <c r="WM374" s="72"/>
      <c r="WN374" s="72"/>
      <c r="WO374" s="72"/>
      <c r="WP374" s="72"/>
      <c r="WQ374" s="72"/>
      <c r="WR374" s="72"/>
      <c r="WS374" s="72"/>
      <c r="WT374" s="72"/>
      <c r="WU374" s="72"/>
      <c r="WV374" s="72"/>
      <c r="WW374" s="72"/>
      <c r="WX374" s="72"/>
      <c r="WY374" s="72"/>
      <c r="WZ374" s="72"/>
      <c r="XA374" s="72"/>
      <c r="XB374" s="72"/>
      <c r="XC374" s="72"/>
      <c r="XD374" s="72"/>
      <c r="XE374" s="72"/>
      <c r="XF374" s="72"/>
      <c r="XG374" s="72"/>
      <c r="XH374" s="72"/>
      <c r="XI374" s="72"/>
      <c r="XJ374" s="72"/>
      <c r="XK374" s="72"/>
      <c r="XL374" s="72"/>
      <c r="XM374" s="72"/>
      <c r="XN374" s="72"/>
      <c r="XO374" s="72"/>
      <c r="XP374" s="72"/>
      <c r="XQ374" s="72"/>
      <c r="XR374" s="72"/>
      <c r="XS374" s="72"/>
      <c r="XT374" s="72"/>
      <c r="XU374" s="72"/>
      <c r="XV374" s="72"/>
      <c r="XW374" s="72"/>
      <c r="XX374" s="72"/>
      <c r="XY374" s="72"/>
      <c r="XZ374" s="72"/>
      <c r="YA374" s="72"/>
      <c r="YB374" s="72"/>
      <c r="YC374" s="72"/>
      <c r="YD374" s="72"/>
      <c r="YE374" s="72"/>
      <c r="YF374" s="72"/>
      <c r="YG374" s="72"/>
      <c r="YH374" s="72"/>
      <c r="YI374" s="72"/>
      <c r="YJ374" s="72"/>
      <c r="YK374" s="72"/>
      <c r="YL374" s="72"/>
      <c r="YM374" s="72"/>
      <c r="YN374" s="72"/>
      <c r="YO374" s="72"/>
      <c r="YP374" s="72"/>
      <c r="YQ374" s="72"/>
      <c r="YR374" s="72"/>
      <c r="YS374" s="72"/>
      <c r="YT374" s="72"/>
      <c r="YU374" s="72"/>
      <c r="YV374" s="72"/>
      <c r="YW374" s="72"/>
      <c r="YX374" s="72"/>
      <c r="YY374" s="72"/>
      <c r="YZ374" s="72"/>
      <c r="ZA374" s="72"/>
      <c r="ZB374" s="72"/>
      <c r="ZC374" s="72"/>
      <c r="ZD374" s="72"/>
      <c r="ZE374" s="72"/>
      <c r="ZF374" s="72"/>
      <c r="ZG374" s="72"/>
      <c r="ZH374" s="72"/>
      <c r="ZI374" s="72"/>
      <c r="ZJ374" s="72"/>
      <c r="ZK374" s="72"/>
      <c r="ZL374" s="72"/>
      <c r="ZM374" s="72"/>
      <c r="ZN374" s="72"/>
      <c r="ZO374" s="72"/>
      <c r="ZP374" s="72"/>
      <c r="ZQ374" s="72"/>
      <c r="ZR374" s="72"/>
      <c r="ZS374" s="72"/>
      <c r="ZT374" s="72"/>
      <c r="ZU374" s="72"/>
      <c r="ZV374" s="72"/>
      <c r="ZW374" s="72"/>
      <c r="ZX374" s="72"/>
      <c r="ZY374" s="72"/>
      <c r="ZZ374" s="72"/>
      <c r="AAA374" s="72"/>
      <c r="AAB374" s="72"/>
      <c r="AAC374" s="72"/>
      <c r="AAD374" s="72"/>
      <c r="AAE374" s="72"/>
      <c r="AAF374" s="72"/>
      <c r="AAG374" s="72"/>
      <c r="AAH374" s="72"/>
      <c r="AAI374" s="72"/>
      <c r="AAJ374" s="72"/>
      <c r="AAK374" s="72"/>
      <c r="AAL374" s="72"/>
      <c r="AAM374" s="72"/>
      <c r="AAN374" s="72"/>
      <c r="AAO374" s="72"/>
      <c r="AAP374" s="72"/>
      <c r="AAQ374" s="72"/>
      <c r="AAR374" s="72"/>
      <c r="AAS374" s="72"/>
      <c r="AAT374" s="72"/>
      <c r="AAU374" s="72"/>
      <c r="AAV374" s="72"/>
      <c r="AAW374" s="72"/>
      <c r="AAX374" s="72"/>
      <c r="AAY374" s="72"/>
      <c r="AAZ374" s="72"/>
      <c r="ABA374" s="72"/>
      <c r="ABB374" s="72"/>
      <c r="ABC374" s="72"/>
      <c r="ABD374" s="72"/>
      <c r="ABE374" s="72"/>
      <c r="ABF374" s="72"/>
      <c r="ABG374" s="72"/>
      <c r="ABH374" s="72"/>
      <c r="ABI374" s="72"/>
      <c r="ABJ374" s="72"/>
      <c r="ABK374" s="72"/>
      <c r="ABL374" s="72"/>
      <c r="ABM374" s="72"/>
      <c r="ABN374" s="72"/>
      <c r="ABO374" s="72"/>
      <c r="ABP374" s="72"/>
      <c r="ABQ374" s="72"/>
      <c r="ABR374" s="72"/>
      <c r="ABS374" s="72"/>
      <c r="ABT374" s="72"/>
      <c r="ABU374" s="72"/>
      <c r="ABV374" s="72"/>
      <c r="ABW374" s="72"/>
      <c r="ABX374" s="72"/>
      <c r="ABY374" s="72"/>
      <c r="ABZ374" s="72"/>
      <c r="ACA374" s="72"/>
      <c r="ACB374" s="72"/>
      <c r="ACC374" s="72"/>
      <c r="ACD374" s="72"/>
      <c r="ACE374" s="72"/>
      <c r="ACF374" s="72"/>
      <c r="ACG374" s="72"/>
      <c r="ACH374" s="72"/>
      <c r="ACI374" s="72"/>
      <c r="ACJ374" s="72"/>
      <c r="ACK374" s="72"/>
      <c r="ACL374" s="72"/>
      <c r="ACM374" s="72"/>
      <c r="ACN374" s="72"/>
      <c r="ACO374" s="72"/>
      <c r="ACP374" s="72"/>
      <c r="ACQ374" s="72"/>
      <c r="ACR374" s="72"/>
      <c r="ACS374" s="72"/>
      <c r="ACT374" s="72"/>
      <c r="ACU374" s="72"/>
      <c r="ACV374" s="72"/>
      <c r="ACW374" s="72"/>
      <c r="ACX374" s="72"/>
      <c r="ACY374" s="72"/>
      <c r="ACZ374" s="72"/>
      <c r="ADA374" s="72"/>
      <c r="ADB374" s="72"/>
      <c r="ADC374" s="72"/>
      <c r="ADD374" s="72"/>
      <c r="ADE374" s="72"/>
      <c r="ADF374" s="72"/>
      <c r="ADG374" s="72"/>
      <c r="ADH374" s="72"/>
      <c r="ADI374" s="72"/>
      <c r="ADJ374" s="72"/>
      <c r="ADK374" s="72"/>
      <c r="ADL374" s="72"/>
      <c r="ADM374" s="72"/>
      <c r="ADN374" s="72"/>
      <c r="ADO374" s="72"/>
      <c r="ADP374" s="72"/>
      <c r="ADQ374" s="72"/>
      <c r="ADR374" s="72"/>
      <c r="ADS374" s="72"/>
      <c r="ADT374" s="72"/>
      <c r="ADU374" s="72"/>
      <c r="ADV374" s="72"/>
      <c r="ADW374" s="72"/>
      <c r="ADX374" s="72"/>
      <c r="ADY374" s="72"/>
      <c r="ADZ374" s="72"/>
      <c r="AEA374" s="72"/>
      <c r="AEB374" s="72"/>
      <c r="AEC374" s="72"/>
      <c r="AED374" s="72"/>
      <c r="AEE374" s="72"/>
      <c r="AEF374" s="72"/>
      <c r="AEG374" s="72"/>
      <c r="AEH374" s="72"/>
      <c r="AEI374" s="72"/>
      <c r="AEJ374" s="72"/>
      <c r="AEK374" s="72"/>
      <c r="AEL374" s="72"/>
      <c r="AEM374" s="72"/>
      <c r="AEN374" s="72"/>
      <c r="AEO374" s="72"/>
      <c r="AEP374" s="72"/>
      <c r="AEQ374" s="72"/>
      <c r="AER374" s="72"/>
      <c r="AES374" s="72"/>
      <c r="AET374" s="72"/>
      <c r="AEU374" s="72"/>
      <c r="AEV374" s="72"/>
      <c r="AEW374" s="72"/>
      <c r="AEX374" s="72"/>
      <c r="AEY374" s="72"/>
      <c r="AEZ374" s="72"/>
      <c r="AFA374" s="72"/>
      <c r="AFB374" s="72"/>
      <c r="AFC374" s="72"/>
      <c r="AFD374" s="72"/>
      <c r="AFE374" s="72"/>
      <c r="AFF374" s="72"/>
      <c r="AFG374" s="72"/>
      <c r="AFH374" s="72"/>
      <c r="AFI374" s="72"/>
      <c r="AFJ374" s="72"/>
      <c r="AFK374" s="72"/>
      <c r="AFL374" s="72"/>
      <c r="AFM374" s="72"/>
      <c r="AFN374" s="72"/>
      <c r="AFO374" s="72"/>
      <c r="AFP374" s="72"/>
      <c r="AFQ374" s="72"/>
      <c r="AFR374" s="72"/>
      <c r="AFS374" s="72"/>
      <c r="AFT374" s="72"/>
      <c r="AFU374" s="72"/>
      <c r="AFV374" s="72"/>
      <c r="AFW374" s="72"/>
      <c r="AFX374" s="72"/>
      <c r="AFY374" s="72"/>
      <c r="AFZ374" s="72"/>
      <c r="AGA374" s="72"/>
      <c r="AGB374" s="72"/>
      <c r="AGC374" s="72"/>
      <c r="AGD374" s="72"/>
      <c r="AGE374" s="72"/>
      <c r="AGF374" s="72"/>
      <c r="AGG374" s="72"/>
      <c r="AGH374" s="72"/>
      <c r="AGI374" s="72"/>
      <c r="AGJ374" s="72"/>
      <c r="AGK374" s="72"/>
      <c r="AGL374" s="72"/>
      <c r="AGM374" s="72"/>
      <c r="AGN374" s="72"/>
      <c r="AGO374" s="72"/>
      <c r="AGP374" s="72"/>
      <c r="AGQ374" s="72"/>
      <c r="AGR374" s="72"/>
      <c r="AGS374" s="72"/>
      <c r="AGT374" s="72"/>
      <c r="AGU374" s="72"/>
      <c r="AGV374" s="72"/>
      <c r="AGW374" s="72"/>
      <c r="AGX374" s="72"/>
      <c r="AGY374" s="72"/>
      <c r="AGZ374" s="72"/>
      <c r="AHA374" s="72"/>
      <c r="AHB374" s="72"/>
      <c r="AHC374" s="72"/>
      <c r="AHD374" s="72"/>
      <c r="AHE374" s="72"/>
      <c r="AHF374" s="72"/>
      <c r="AHG374" s="72"/>
      <c r="AHH374" s="72"/>
      <c r="AHI374" s="72"/>
      <c r="AHJ374" s="72"/>
      <c r="AHK374" s="72"/>
      <c r="AHL374" s="72"/>
      <c r="AHM374" s="72"/>
      <c r="AHN374" s="72"/>
      <c r="AHO374" s="72"/>
      <c r="AHP374" s="72"/>
      <c r="AHQ374" s="72"/>
      <c r="AHR374" s="72"/>
      <c r="AHS374" s="72"/>
      <c r="AHT374" s="72"/>
      <c r="AHU374" s="72"/>
      <c r="AHV374" s="72"/>
      <c r="AHW374" s="72"/>
      <c r="AHX374" s="72"/>
      <c r="AHY374" s="72"/>
      <c r="AHZ374" s="72"/>
      <c r="AIA374" s="72"/>
      <c r="AIB374" s="72"/>
      <c r="AIC374" s="72"/>
      <c r="AID374" s="72"/>
      <c r="AIE374" s="72"/>
      <c r="AIF374" s="72"/>
      <c r="AIG374" s="72"/>
      <c r="AIH374" s="72"/>
      <c r="AII374" s="72"/>
      <c r="AIJ374" s="72"/>
      <c r="AIK374" s="72"/>
      <c r="AIL374" s="72"/>
      <c r="AIM374" s="72"/>
      <c r="AIN374" s="72"/>
      <c r="AIO374" s="72"/>
      <c r="AIP374" s="72"/>
      <c r="AIQ374" s="72"/>
      <c r="AIR374" s="72"/>
      <c r="AIS374" s="72"/>
      <c r="AIT374" s="72"/>
      <c r="AIU374" s="72"/>
      <c r="AIV374" s="72"/>
      <c r="AIW374" s="72"/>
      <c r="AIX374" s="72"/>
      <c r="AIY374" s="72"/>
      <c r="AIZ374" s="72"/>
      <c r="AJA374" s="72"/>
      <c r="AJB374" s="72"/>
      <c r="AJC374" s="72"/>
      <c r="AJD374" s="72"/>
      <c r="AJE374" s="72"/>
      <c r="AJF374" s="72"/>
      <c r="AJG374" s="72"/>
      <c r="AJH374" s="72"/>
      <c r="AJI374" s="72"/>
      <c r="AJJ374" s="72"/>
      <c r="AJK374" s="72"/>
      <c r="AJL374" s="72"/>
      <c r="AJM374" s="72"/>
      <c r="AJN374" s="72"/>
      <c r="AJO374" s="72"/>
      <c r="AJP374" s="72"/>
      <c r="AJQ374" s="72"/>
      <c r="AJR374" s="72"/>
      <c r="AJS374" s="72"/>
      <c r="AJT374" s="72"/>
      <c r="AJU374" s="72"/>
      <c r="AJV374" s="72"/>
      <c r="AJW374" s="72"/>
      <c r="AJX374" s="72"/>
      <c r="AJY374" s="72"/>
      <c r="AJZ374" s="72"/>
      <c r="AKA374" s="72"/>
      <c r="AKB374" s="72"/>
      <c r="AKC374" s="72"/>
      <c r="AKD374" s="72"/>
      <c r="AKE374" s="72"/>
      <c r="AKF374" s="72"/>
      <c r="AKG374" s="72"/>
      <c r="AKH374" s="72"/>
      <c r="AKI374" s="72"/>
      <c r="AKJ374" s="72"/>
      <c r="AKK374" s="72"/>
      <c r="AKL374" s="72"/>
      <c r="AKM374" s="72"/>
      <c r="AKN374" s="72"/>
      <c r="AKO374" s="72"/>
      <c r="AKP374" s="72"/>
      <c r="AKQ374" s="72"/>
      <c r="AKR374" s="72"/>
      <c r="AKS374" s="72"/>
      <c r="AKT374" s="72"/>
      <c r="AKU374" s="72"/>
      <c r="AKV374" s="72"/>
      <c r="AKW374" s="72"/>
      <c r="AKX374" s="72"/>
      <c r="AKY374" s="72"/>
      <c r="AKZ374" s="72"/>
      <c r="ALA374" s="72"/>
      <c r="ALB374" s="72"/>
      <c r="ALC374" s="72"/>
      <c r="ALD374" s="72"/>
      <c r="ALE374" s="72"/>
      <c r="ALF374" s="72"/>
      <c r="ALG374" s="72"/>
      <c r="ALH374" s="72"/>
      <c r="ALI374" s="72"/>
      <c r="ALJ374" s="72"/>
      <c r="ALK374" s="72"/>
      <c r="ALL374" s="72"/>
      <c r="ALM374" s="72"/>
      <c r="ALN374" s="72"/>
      <c r="ALO374" s="72"/>
      <c r="ALP374" s="72"/>
      <c r="ALQ374" s="72"/>
      <c r="ALR374" s="72"/>
      <c r="ALS374" s="72"/>
      <c r="ALT374" s="72"/>
      <c r="ALU374" s="72"/>
      <c r="ALV374" s="72"/>
      <c r="ALW374" s="72"/>
      <c r="ALX374" s="72"/>
      <c r="ALY374" s="72"/>
      <c r="ALZ374" s="72"/>
      <c r="AMA374" s="72"/>
      <c r="AMB374" s="72"/>
      <c r="AMC374" s="72"/>
      <c r="AMD374" s="72"/>
      <c r="AME374" s="72"/>
      <c r="AMF374" s="72"/>
      <c r="AMG374" s="72"/>
      <c r="AMH374" s="72"/>
      <c r="AMI374" s="72"/>
      <c r="AMJ374" s="72"/>
    </row>
    <row r="375" customFormat="false" ht="15" hidden="false" customHeight="false" outlineLevel="0" collapsed="false">
      <c r="C375" s="49" t="n">
        <f aca="false">IF(F375=F374,C374,IF(F375=(F374+10),C374,(C374+10)))</f>
        <v>800</v>
      </c>
      <c r="E375" s="51" t="n">
        <f aca="false">IF(C374=C375,IF(AND(L375&lt;&gt;"M",L375&lt;&gt;"m-up"),E374+10,E374),10)</f>
        <v>20</v>
      </c>
      <c r="F375" s="39" t="n">
        <f aca="false">R375+(Q375*60)+(P375*3600)</f>
        <v>58598</v>
      </c>
      <c r="G375" s="39" t="str">
        <f aca="false">CONCATENATE(M375,N375,O375)</f>
        <v>2017114</v>
      </c>
      <c r="H375" s="39" t="n">
        <v>0</v>
      </c>
      <c r="L375" s="39" t="s">
        <v>270</v>
      </c>
      <c r="M375" s="39" t="n">
        <v>2017</v>
      </c>
      <c r="N375" s="39" t="n">
        <v>11</v>
      </c>
      <c r="O375" s="39" t="n">
        <v>4</v>
      </c>
      <c r="P375" s="39" t="n">
        <v>16</v>
      </c>
      <c r="Q375" s="39" t="n">
        <v>16</v>
      </c>
      <c r="R375" s="39" t="n">
        <v>38</v>
      </c>
      <c r="S375" s="39" t="n">
        <v>812</v>
      </c>
      <c r="T375" s="39" t="n">
        <v>1</v>
      </c>
      <c r="U375" s="39" t="s">
        <v>1</v>
      </c>
      <c r="V375" s="39" t="s">
        <v>2</v>
      </c>
    </row>
    <row r="376" customFormat="false" ht="15" hidden="false" customHeight="false" outlineLevel="0" collapsed="false">
      <c r="C376" s="49" t="n">
        <f aca="false">IF(F376=F375,C375,IF(F376=(F375+10),C375,(C375+10)))</f>
        <v>800</v>
      </c>
      <c r="E376" s="51" t="n">
        <f aca="false">IF(C375=C376,IF(AND(L376&lt;&gt;"M",L376&lt;&gt;"m-up"),E375+10,E375),10)</f>
        <v>30</v>
      </c>
      <c r="F376" s="39" t="n">
        <f aca="false">R376+(Q376*60)+(P376*3600)</f>
        <v>58598</v>
      </c>
      <c r="G376" s="39" t="str">
        <f aca="false">CONCATENATE(M376,N376,O376)</f>
        <v>2017114</v>
      </c>
      <c r="H376" s="39" t="n">
        <v>0</v>
      </c>
      <c r="L376" s="39" t="s">
        <v>270</v>
      </c>
      <c r="M376" s="39" t="n">
        <v>2017</v>
      </c>
      <c r="N376" s="39" t="n">
        <v>11</v>
      </c>
      <c r="O376" s="39" t="n">
        <v>4</v>
      </c>
      <c r="P376" s="39" t="n">
        <v>16</v>
      </c>
      <c r="Q376" s="39" t="n">
        <v>16</v>
      </c>
      <c r="R376" s="39" t="n">
        <v>38</v>
      </c>
      <c r="S376" s="39" t="n">
        <v>842</v>
      </c>
      <c r="T376" s="39" t="n">
        <v>1</v>
      </c>
      <c r="U376" s="39" t="s">
        <v>1</v>
      </c>
      <c r="V376" s="39" t="s">
        <v>2</v>
      </c>
    </row>
    <row r="377" customFormat="false" ht="15" hidden="false" customHeight="false" outlineLevel="0" collapsed="false">
      <c r="A377" s="69"/>
      <c r="B377" s="69"/>
      <c r="C377" s="49" t="n">
        <f aca="false">IF(F377=F376,C376,IF(F377=(F376+10),C376,(C376+10)))</f>
        <v>810</v>
      </c>
      <c r="D377" s="70"/>
      <c r="E377" s="51" t="n">
        <f aca="false">IF(C376=C377,IF(AND(L377&lt;&gt;"M",L377&lt;&gt;"m-up"),E376+10,E376),10)</f>
        <v>10</v>
      </c>
      <c r="F377" s="71" t="n">
        <f aca="false">R377+(Q377*60)+(P377*3600)</f>
        <v>58616</v>
      </c>
      <c r="G377" s="71" t="str">
        <f aca="false">CONCATENATE(M377,N377,O377)</f>
        <v>2017114</v>
      </c>
      <c r="H377" s="71" t="n">
        <v>6</v>
      </c>
      <c r="I377" s="71"/>
      <c r="J377" s="71"/>
      <c r="K377" s="71"/>
      <c r="L377" s="71" t="s">
        <v>0</v>
      </c>
      <c r="M377" s="71" t="n">
        <v>2017</v>
      </c>
      <c r="N377" s="71" t="n">
        <v>11</v>
      </c>
      <c r="O377" s="71" t="n">
        <v>4</v>
      </c>
      <c r="P377" s="71" t="n">
        <v>16</v>
      </c>
      <c r="Q377" s="71" t="n">
        <v>16</v>
      </c>
      <c r="R377" s="71" t="n">
        <v>56</v>
      </c>
      <c r="S377" s="71" t="n">
        <v>700</v>
      </c>
      <c r="T377" s="71" t="n">
        <v>1</v>
      </c>
      <c r="U377" s="71" t="s">
        <v>1</v>
      </c>
      <c r="V377" s="71" t="s">
        <v>2</v>
      </c>
      <c r="W377" s="71"/>
      <c r="X377" s="94" t="s">
        <v>272</v>
      </c>
      <c r="WK377" s="72"/>
      <c r="WL377" s="72"/>
      <c r="WM377" s="72"/>
      <c r="WN377" s="72"/>
      <c r="WO377" s="72"/>
      <c r="WP377" s="72"/>
      <c r="WQ377" s="72"/>
      <c r="WR377" s="72"/>
      <c r="WS377" s="72"/>
      <c r="WT377" s="72"/>
      <c r="WU377" s="72"/>
      <c r="WV377" s="72"/>
      <c r="WW377" s="72"/>
      <c r="WX377" s="72"/>
      <c r="WY377" s="72"/>
      <c r="WZ377" s="72"/>
      <c r="XA377" s="72"/>
      <c r="XB377" s="72"/>
      <c r="XC377" s="72"/>
      <c r="XD377" s="72"/>
      <c r="XE377" s="72"/>
      <c r="XF377" s="72"/>
      <c r="XG377" s="72"/>
      <c r="XH377" s="72"/>
      <c r="XI377" s="72"/>
      <c r="XJ377" s="72"/>
      <c r="XK377" s="72"/>
      <c r="XL377" s="72"/>
      <c r="XM377" s="72"/>
      <c r="XN377" s="72"/>
      <c r="XO377" s="72"/>
      <c r="XP377" s="72"/>
      <c r="XQ377" s="72"/>
      <c r="XR377" s="72"/>
      <c r="XS377" s="72"/>
      <c r="XT377" s="72"/>
      <c r="XU377" s="72"/>
      <c r="XV377" s="72"/>
      <c r="XW377" s="72"/>
      <c r="XX377" s="72"/>
      <c r="XY377" s="72"/>
      <c r="XZ377" s="72"/>
      <c r="YA377" s="72"/>
      <c r="YB377" s="72"/>
      <c r="YC377" s="72"/>
      <c r="YD377" s="72"/>
      <c r="YE377" s="72"/>
      <c r="YF377" s="72"/>
      <c r="YG377" s="72"/>
      <c r="YH377" s="72"/>
      <c r="YI377" s="72"/>
      <c r="YJ377" s="72"/>
      <c r="YK377" s="72"/>
      <c r="YL377" s="72"/>
      <c r="YM377" s="72"/>
      <c r="YN377" s="72"/>
      <c r="YO377" s="72"/>
      <c r="YP377" s="72"/>
      <c r="YQ377" s="72"/>
      <c r="YR377" s="72"/>
      <c r="YS377" s="72"/>
      <c r="YT377" s="72"/>
      <c r="YU377" s="72"/>
      <c r="YV377" s="72"/>
      <c r="YW377" s="72"/>
      <c r="YX377" s="72"/>
      <c r="YY377" s="72"/>
      <c r="YZ377" s="72"/>
      <c r="ZA377" s="72"/>
      <c r="ZB377" s="72"/>
      <c r="ZC377" s="72"/>
      <c r="ZD377" s="72"/>
      <c r="ZE377" s="72"/>
      <c r="ZF377" s="72"/>
      <c r="ZG377" s="72"/>
      <c r="ZH377" s="72"/>
      <c r="ZI377" s="72"/>
      <c r="ZJ377" s="72"/>
      <c r="ZK377" s="72"/>
      <c r="ZL377" s="72"/>
      <c r="ZM377" s="72"/>
      <c r="ZN377" s="72"/>
      <c r="ZO377" s="72"/>
      <c r="ZP377" s="72"/>
      <c r="ZQ377" s="72"/>
      <c r="ZR377" s="72"/>
      <c r="ZS377" s="72"/>
      <c r="ZT377" s="72"/>
      <c r="ZU377" s="72"/>
      <c r="ZV377" s="72"/>
      <c r="ZW377" s="72"/>
      <c r="ZX377" s="72"/>
      <c r="ZY377" s="72"/>
      <c r="ZZ377" s="72"/>
      <c r="AAA377" s="72"/>
      <c r="AAB377" s="72"/>
      <c r="AAC377" s="72"/>
      <c r="AAD377" s="72"/>
      <c r="AAE377" s="72"/>
      <c r="AAF377" s="72"/>
      <c r="AAG377" s="72"/>
      <c r="AAH377" s="72"/>
      <c r="AAI377" s="72"/>
      <c r="AAJ377" s="72"/>
      <c r="AAK377" s="72"/>
      <c r="AAL377" s="72"/>
      <c r="AAM377" s="72"/>
      <c r="AAN377" s="72"/>
      <c r="AAO377" s="72"/>
      <c r="AAP377" s="72"/>
      <c r="AAQ377" s="72"/>
      <c r="AAR377" s="72"/>
      <c r="AAS377" s="72"/>
      <c r="AAT377" s="72"/>
      <c r="AAU377" s="72"/>
      <c r="AAV377" s="72"/>
      <c r="AAW377" s="72"/>
      <c r="AAX377" s="72"/>
      <c r="AAY377" s="72"/>
      <c r="AAZ377" s="72"/>
      <c r="ABA377" s="72"/>
      <c r="ABB377" s="72"/>
      <c r="ABC377" s="72"/>
      <c r="ABD377" s="72"/>
      <c r="ABE377" s="72"/>
      <c r="ABF377" s="72"/>
      <c r="ABG377" s="72"/>
      <c r="ABH377" s="72"/>
      <c r="ABI377" s="72"/>
      <c r="ABJ377" s="72"/>
      <c r="ABK377" s="72"/>
      <c r="ABL377" s="72"/>
      <c r="ABM377" s="72"/>
      <c r="ABN377" s="72"/>
      <c r="ABO377" s="72"/>
      <c r="ABP377" s="72"/>
      <c r="ABQ377" s="72"/>
      <c r="ABR377" s="72"/>
      <c r="ABS377" s="72"/>
      <c r="ABT377" s="72"/>
      <c r="ABU377" s="72"/>
      <c r="ABV377" s="72"/>
      <c r="ABW377" s="72"/>
      <c r="ABX377" s="72"/>
      <c r="ABY377" s="72"/>
      <c r="ABZ377" s="72"/>
      <c r="ACA377" s="72"/>
      <c r="ACB377" s="72"/>
      <c r="ACC377" s="72"/>
      <c r="ACD377" s="72"/>
      <c r="ACE377" s="72"/>
      <c r="ACF377" s="72"/>
      <c r="ACG377" s="72"/>
      <c r="ACH377" s="72"/>
      <c r="ACI377" s="72"/>
      <c r="ACJ377" s="72"/>
      <c r="ACK377" s="72"/>
      <c r="ACL377" s="72"/>
      <c r="ACM377" s="72"/>
      <c r="ACN377" s="72"/>
      <c r="ACO377" s="72"/>
      <c r="ACP377" s="72"/>
      <c r="ACQ377" s="72"/>
      <c r="ACR377" s="72"/>
      <c r="ACS377" s="72"/>
      <c r="ACT377" s="72"/>
      <c r="ACU377" s="72"/>
      <c r="ACV377" s="72"/>
      <c r="ACW377" s="72"/>
      <c r="ACX377" s="72"/>
      <c r="ACY377" s="72"/>
      <c r="ACZ377" s="72"/>
      <c r="ADA377" s="72"/>
      <c r="ADB377" s="72"/>
      <c r="ADC377" s="72"/>
      <c r="ADD377" s="72"/>
      <c r="ADE377" s="72"/>
      <c r="ADF377" s="72"/>
      <c r="ADG377" s="72"/>
      <c r="ADH377" s="72"/>
      <c r="ADI377" s="72"/>
      <c r="ADJ377" s="72"/>
      <c r="ADK377" s="72"/>
      <c r="ADL377" s="72"/>
      <c r="ADM377" s="72"/>
      <c r="ADN377" s="72"/>
      <c r="ADO377" s="72"/>
      <c r="ADP377" s="72"/>
      <c r="ADQ377" s="72"/>
      <c r="ADR377" s="72"/>
      <c r="ADS377" s="72"/>
      <c r="ADT377" s="72"/>
      <c r="ADU377" s="72"/>
      <c r="ADV377" s="72"/>
      <c r="ADW377" s="72"/>
      <c r="ADX377" s="72"/>
      <c r="ADY377" s="72"/>
      <c r="ADZ377" s="72"/>
      <c r="AEA377" s="72"/>
      <c r="AEB377" s="72"/>
      <c r="AEC377" s="72"/>
      <c r="AED377" s="72"/>
      <c r="AEE377" s="72"/>
      <c r="AEF377" s="72"/>
      <c r="AEG377" s="72"/>
      <c r="AEH377" s="72"/>
      <c r="AEI377" s="72"/>
      <c r="AEJ377" s="72"/>
      <c r="AEK377" s="72"/>
      <c r="AEL377" s="72"/>
      <c r="AEM377" s="72"/>
      <c r="AEN377" s="72"/>
      <c r="AEO377" s="72"/>
      <c r="AEP377" s="72"/>
      <c r="AEQ377" s="72"/>
      <c r="AER377" s="72"/>
      <c r="AES377" s="72"/>
      <c r="AET377" s="72"/>
      <c r="AEU377" s="72"/>
      <c r="AEV377" s="72"/>
      <c r="AEW377" s="72"/>
      <c r="AEX377" s="72"/>
      <c r="AEY377" s="72"/>
      <c r="AEZ377" s="72"/>
      <c r="AFA377" s="72"/>
      <c r="AFB377" s="72"/>
      <c r="AFC377" s="72"/>
      <c r="AFD377" s="72"/>
      <c r="AFE377" s="72"/>
      <c r="AFF377" s="72"/>
      <c r="AFG377" s="72"/>
      <c r="AFH377" s="72"/>
      <c r="AFI377" s="72"/>
      <c r="AFJ377" s="72"/>
      <c r="AFK377" s="72"/>
      <c r="AFL377" s="72"/>
      <c r="AFM377" s="72"/>
      <c r="AFN377" s="72"/>
      <c r="AFO377" s="72"/>
      <c r="AFP377" s="72"/>
      <c r="AFQ377" s="72"/>
      <c r="AFR377" s="72"/>
      <c r="AFS377" s="72"/>
      <c r="AFT377" s="72"/>
      <c r="AFU377" s="72"/>
      <c r="AFV377" s="72"/>
      <c r="AFW377" s="72"/>
      <c r="AFX377" s="72"/>
      <c r="AFY377" s="72"/>
      <c r="AFZ377" s="72"/>
      <c r="AGA377" s="72"/>
      <c r="AGB377" s="72"/>
      <c r="AGC377" s="72"/>
      <c r="AGD377" s="72"/>
      <c r="AGE377" s="72"/>
      <c r="AGF377" s="72"/>
      <c r="AGG377" s="72"/>
      <c r="AGH377" s="72"/>
      <c r="AGI377" s="72"/>
      <c r="AGJ377" s="72"/>
      <c r="AGK377" s="72"/>
      <c r="AGL377" s="72"/>
      <c r="AGM377" s="72"/>
      <c r="AGN377" s="72"/>
      <c r="AGO377" s="72"/>
      <c r="AGP377" s="72"/>
      <c r="AGQ377" s="72"/>
      <c r="AGR377" s="72"/>
      <c r="AGS377" s="72"/>
      <c r="AGT377" s="72"/>
      <c r="AGU377" s="72"/>
      <c r="AGV377" s="72"/>
      <c r="AGW377" s="72"/>
      <c r="AGX377" s="72"/>
      <c r="AGY377" s="72"/>
      <c r="AGZ377" s="72"/>
      <c r="AHA377" s="72"/>
      <c r="AHB377" s="72"/>
      <c r="AHC377" s="72"/>
      <c r="AHD377" s="72"/>
      <c r="AHE377" s="72"/>
      <c r="AHF377" s="72"/>
      <c r="AHG377" s="72"/>
      <c r="AHH377" s="72"/>
      <c r="AHI377" s="72"/>
      <c r="AHJ377" s="72"/>
      <c r="AHK377" s="72"/>
      <c r="AHL377" s="72"/>
      <c r="AHM377" s="72"/>
      <c r="AHN377" s="72"/>
      <c r="AHO377" s="72"/>
      <c r="AHP377" s="72"/>
      <c r="AHQ377" s="72"/>
      <c r="AHR377" s="72"/>
      <c r="AHS377" s="72"/>
      <c r="AHT377" s="72"/>
      <c r="AHU377" s="72"/>
      <c r="AHV377" s="72"/>
      <c r="AHW377" s="72"/>
      <c r="AHX377" s="72"/>
      <c r="AHY377" s="72"/>
      <c r="AHZ377" s="72"/>
      <c r="AIA377" s="72"/>
      <c r="AIB377" s="72"/>
      <c r="AIC377" s="72"/>
      <c r="AID377" s="72"/>
      <c r="AIE377" s="72"/>
      <c r="AIF377" s="72"/>
      <c r="AIG377" s="72"/>
      <c r="AIH377" s="72"/>
      <c r="AII377" s="72"/>
      <c r="AIJ377" s="72"/>
      <c r="AIK377" s="72"/>
      <c r="AIL377" s="72"/>
      <c r="AIM377" s="72"/>
      <c r="AIN377" s="72"/>
      <c r="AIO377" s="72"/>
      <c r="AIP377" s="72"/>
      <c r="AIQ377" s="72"/>
      <c r="AIR377" s="72"/>
      <c r="AIS377" s="72"/>
      <c r="AIT377" s="72"/>
      <c r="AIU377" s="72"/>
      <c r="AIV377" s="72"/>
      <c r="AIW377" s="72"/>
      <c r="AIX377" s="72"/>
      <c r="AIY377" s="72"/>
      <c r="AIZ377" s="72"/>
      <c r="AJA377" s="72"/>
      <c r="AJB377" s="72"/>
      <c r="AJC377" s="72"/>
      <c r="AJD377" s="72"/>
      <c r="AJE377" s="72"/>
      <c r="AJF377" s="72"/>
      <c r="AJG377" s="72"/>
      <c r="AJH377" s="72"/>
      <c r="AJI377" s="72"/>
      <c r="AJJ377" s="72"/>
      <c r="AJK377" s="72"/>
      <c r="AJL377" s="72"/>
      <c r="AJM377" s="72"/>
      <c r="AJN377" s="72"/>
      <c r="AJO377" s="72"/>
      <c r="AJP377" s="72"/>
      <c r="AJQ377" s="72"/>
      <c r="AJR377" s="72"/>
      <c r="AJS377" s="72"/>
      <c r="AJT377" s="72"/>
      <c r="AJU377" s="72"/>
      <c r="AJV377" s="72"/>
      <c r="AJW377" s="72"/>
      <c r="AJX377" s="72"/>
      <c r="AJY377" s="72"/>
      <c r="AJZ377" s="72"/>
      <c r="AKA377" s="72"/>
      <c r="AKB377" s="72"/>
      <c r="AKC377" s="72"/>
      <c r="AKD377" s="72"/>
      <c r="AKE377" s="72"/>
      <c r="AKF377" s="72"/>
      <c r="AKG377" s="72"/>
      <c r="AKH377" s="72"/>
      <c r="AKI377" s="72"/>
      <c r="AKJ377" s="72"/>
      <c r="AKK377" s="72"/>
      <c r="AKL377" s="72"/>
      <c r="AKM377" s="72"/>
      <c r="AKN377" s="72"/>
      <c r="AKO377" s="72"/>
      <c r="AKP377" s="72"/>
      <c r="AKQ377" s="72"/>
      <c r="AKR377" s="72"/>
      <c r="AKS377" s="72"/>
      <c r="AKT377" s="72"/>
      <c r="AKU377" s="72"/>
      <c r="AKV377" s="72"/>
      <c r="AKW377" s="72"/>
      <c r="AKX377" s="72"/>
      <c r="AKY377" s="72"/>
      <c r="AKZ377" s="72"/>
      <c r="ALA377" s="72"/>
      <c r="ALB377" s="72"/>
      <c r="ALC377" s="72"/>
      <c r="ALD377" s="72"/>
      <c r="ALE377" s="72"/>
      <c r="ALF377" s="72"/>
      <c r="ALG377" s="72"/>
      <c r="ALH377" s="72"/>
      <c r="ALI377" s="72"/>
      <c r="ALJ377" s="72"/>
      <c r="ALK377" s="72"/>
      <c r="ALL377" s="72"/>
      <c r="ALM377" s="72"/>
      <c r="ALN377" s="72"/>
      <c r="ALO377" s="72"/>
      <c r="ALP377" s="72"/>
      <c r="ALQ377" s="72"/>
      <c r="ALR377" s="72"/>
      <c r="ALS377" s="72"/>
      <c r="ALT377" s="72"/>
      <c r="ALU377" s="72"/>
      <c r="ALV377" s="72"/>
      <c r="ALW377" s="72"/>
      <c r="ALX377" s="72"/>
      <c r="ALY377" s="72"/>
      <c r="ALZ377" s="72"/>
      <c r="AMA377" s="72"/>
      <c r="AMB377" s="72"/>
      <c r="AMC377" s="72"/>
      <c r="AMD377" s="72"/>
      <c r="AME377" s="72"/>
      <c r="AMF377" s="72"/>
      <c r="AMG377" s="72"/>
      <c r="AMH377" s="72"/>
      <c r="AMI377" s="72"/>
      <c r="AMJ377" s="72"/>
    </row>
    <row r="378" customFormat="false" ht="15" hidden="false" customHeight="false" outlineLevel="0" collapsed="false">
      <c r="C378" s="49" t="n">
        <f aca="false">IF(F378=F377,C377,IF(F378=(F377+10),C377,(C377+10)))</f>
        <v>810</v>
      </c>
      <c r="E378" s="51" t="n">
        <f aca="false">IF(C377=C378,IF(AND(L378&lt;&gt;"M",L378&lt;&gt;"m-up"),E377+10,E377),10)</f>
        <v>20</v>
      </c>
      <c r="F378" s="39" t="n">
        <f aca="false">R378+(Q378*60)+(P378*3600)</f>
        <v>58616</v>
      </c>
      <c r="G378" s="39" t="str">
        <f aca="false">CONCATENATE(M378,N378,O378)</f>
        <v>2017114</v>
      </c>
      <c r="H378" s="39" t="n">
        <v>0</v>
      </c>
      <c r="L378" s="39" t="s">
        <v>270</v>
      </c>
      <c r="M378" s="39" t="n">
        <v>2017</v>
      </c>
      <c r="N378" s="39" t="n">
        <v>11</v>
      </c>
      <c r="O378" s="39" t="n">
        <v>4</v>
      </c>
      <c r="P378" s="39" t="n">
        <v>16</v>
      </c>
      <c r="Q378" s="39" t="n">
        <v>16</v>
      </c>
      <c r="R378" s="39" t="n">
        <v>56</v>
      </c>
      <c r="S378" s="39" t="n">
        <v>733</v>
      </c>
      <c r="T378" s="39" t="n">
        <v>1</v>
      </c>
      <c r="U378" s="39" t="s">
        <v>1</v>
      </c>
      <c r="V378" s="39" t="s">
        <v>2</v>
      </c>
    </row>
    <row r="379" customFormat="false" ht="15" hidden="false" customHeight="false" outlineLevel="0" collapsed="false">
      <c r="C379" s="49" t="n">
        <f aca="false">IF(F379=F378,C378,IF(F379=(F378+10),C378,(C378+10)))</f>
        <v>810</v>
      </c>
      <c r="E379" s="51" t="n">
        <f aca="false">IF(C378=C379,IF(AND(L379&lt;&gt;"M",L379&lt;&gt;"m-up"),E378+10,E378),10)</f>
        <v>30</v>
      </c>
      <c r="F379" s="39" t="n">
        <f aca="false">R379+(Q379*60)+(P379*3600)</f>
        <v>58616</v>
      </c>
      <c r="G379" s="39" t="str">
        <f aca="false">CONCATENATE(M379,N379,O379)</f>
        <v>2017114</v>
      </c>
      <c r="H379" s="39" t="n">
        <v>0</v>
      </c>
      <c r="L379" s="39" t="s">
        <v>270</v>
      </c>
      <c r="M379" s="39" t="n">
        <v>2017</v>
      </c>
      <c r="N379" s="39" t="n">
        <v>11</v>
      </c>
      <c r="O379" s="39" t="n">
        <v>4</v>
      </c>
      <c r="P379" s="39" t="n">
        <v>16</v>
      </c>
      <c r="Q379" s="39" t="n">
        <v>16</v>
      </c>
      <c r="R379" s="39" t="n">
        <v>56</v>
      </c>
      <c r="S379" s="39" t="n">
        <v>764</v>
      </c>
      <c r="T379" s="39" t="n">
        <v>1</v>
      </c>
      <c r="U379" s="39" t="s">
        <v>1</v>
      </c>
      <c r="V379" s="39" t="s">
        <v>2</v>
      </c>
    </row>
    <row r="380" customFormat="false" ht="15" hidden="false" customHeight="false" outlineLevel="0" collapsed="false">
      <c r="C380" s="49" t="n">
        <f aca="false">IF(F380=F379,C379,IF(F380=(F379+10),C379,(C379+10)))</f>
        <v>810</v>
      </c>
      <c r="E380" s="51" t="n">
        <f aca="false">IF(C379=C380,IF(AND(L380&lt;&gt;"M",L380&lt;&gt;"m-up"),E379+10,E379),10)</f>
        <v>40</v>
      </c>
      <c r="F380" s="39" t="n">
        <f aca="false">R380+(Q380*60)+(P380*3600)</f>
        <v>58616</v>
      </c>
      <c r="G380" s="39" t="str">
        <f aca="false">CONCATENATE(M380,N380,O380)</f>
        <v>2017114</v>
      </c>
      <c r="H380" s="39" t="n">
        <v>0</v>
      </c>
      <c r="L380" s="39" t="s">
        <v>270</v>
      </c>
      <c r="M380" s="39" t="n">
        <v>2017</v>
      </c>
      <c r="N380" s="39" t="n">
        <v>11</v>
      </c>
      <c r="O380" s="39" t="n">
        <v>4</v>
      </c>
      <c r="P380" s="39" t="n">
        <v>16</v>
      </c>
      <c r="Q380" s="39" t="n">
        <v>16</v>
      </c>
      <c r="R380" s="39" t="n">
        <v>56</v>
      </c>
      <c r="S380" s="39" t="n">
        <v>816</v>
      </c>
      <c r="T380" s="39" t="n">
        <v>1</v>
      </c>
      <c r="U380" s="39" t="s">
        <v>1</v>
      </c>
      <c r="V380" s="39" t="s">
        <v>2</v>
      </c>
    </row>
    <row r="381" customFormat="false" ht="15" hidden="false" customHeight="false" outlineLevel="0" collapsed="false">
      <c r="C381" s="49" t="n">
        <f aca="false">IF(F381=F380,C380,IF(F381=(F380+10),C380,(C380+10)))</f>
        <v>810</v>
      </c>
      <c r="E381" s="51" t="n">
        <f aca="false">IF(C380=C381,IF(AND(L381&lt;&gt;"M",L381&lt;&gt;"m-up"),E380+10,E380),10)</f>
        <v>50</v>
      </c>
      <c r="F381" s="39" t="n">
        <f aca="false">R381+(Q381*60)+(P381*3600)</f>
        <v>58616</v>
      </c>
      <c r="G381" s="39" t="str">
        <f aca="false">CONCATENATE(M381,N381,O381)</f>
        <v>2017114</v>
      </c>
      <c r="H381" s="39" t="n">
        <v>0</v>
      </c>
      <c r="L381" s="39" t="s">
        <v>270</v>
      </c>
      <c r="M381" s="39" t="n">
        <v>2017</v>
      </c>
      <c r="N381" s="39" t="n">
        <v>11</v>
      </c>
      <c r="O381" s="39" t="n">
        <v>4</v>
      </c>
      <c r="P381" s="39" t="n">
        <v>16</v>
      </c>
      <c r="Q381" s="39" t="n">
        <v>16</v>
      </c>
      <c r="R381" s="39" t="n">
        <v>56</v>
      </c>
      <c r="S381" s="39" t="n">
        <v>929</v>
      </c>
      <c r="T381" s="39" t="n">
        <v>1</v>
      </c>
      <c r="U381" s="39" t="s">
        <v>1</v>
      </c>
      <c r="V381" s="39" t="s">
        <v>2</v>
      </c>
    </row>
    <row r="382" customFormat="false" ht="15" hidden="false" customHeight="false" outlineLevel="0" collapsed="false">
      <c r="C382" s="49" t="n">
        <f aca="false">IF(F382=F381,C381,IF(F382=(F381+10),C381,(C381+10)))</f>
        <v>810</v>
      </c>
      <c r="E382" s="51" t="n">
        <f aca="false">IF(C381=C382,IF(AND(L382&lt;&gt;"M",L382&lt;&gt;"m-up"),E381+10,E381),10)</f>
        <v>60</v>
      </c>
      <c r="F382" s="39" t="n">
        <f aca="false">R382+(Q382*60)+(P382*3600)</f>
        <v>58616</v>
      </c>
      <c r="G382" s="39" t="str">
        <f aca="false">CONCATENATE(M382,N382,O382)</f>
        <v>2017114</v>
      </c>
      <c r="H382" s="39" t="n">
        <v>0</v>
      </c>
      <c r="L382" s="39" t="s">
        <v>270</v>
      </c>
      <c r="M382" s="39" t="n">
        <v>2017</v>
      </c>
      <c r="N382" s="39" t="n">
        <v>11</v>
      </c>
      <c r="O382" s="39" t="n">
        <v>4</v>
      </c>
      <c r="P382" s="39" t="n">
        <v>16</v>
      </c>
      <c r="Q382" s="39" t="n">
        <v>16</v>
      </c>
      <c r="R382" s="39" t="n">
        <v>56</v>
      </c>
      <c r="S382" s="39" t="n">
        <v>967</v>
      </c>
      <c r="T382" s="39" t="n">
        <v>1</v>
      </c>
      <c r="U382" s="39" t="s">
        <v>1</v>
      </c>
      <c r="V382" s="39" t="s">
        <v>2</v>
      </c>
    </row>
    <row r="383" customFormat="false" ht="15" hidden="false" customHeight="false" outlineLevel="0" collapsed="false">
      <c r="C383" s="49" t="n">
        <f aca="false">IF(F383=F382,C382,IF(F383=(F382+10),C382,(C382+10)))</f>
        <v>810</v>
      </c>
      <c r="E383" s="51" t="n">
        <f aca="false">IF(C382=C383,IF(AND(L383&lt;&gt;"M",L383&lt;&gt;"m-up"),E382+10,E382),10)</f>
        <v>70</v>
      </c>
      <c r="F383" s="39" t="n">
        <f aca="false">R383+(Q383*60)+(P383*3600)</f>
        <v>58616</v>
      </c>
      <c r="G383" s="39" t="str">
        <f aca="false">CONCATENATE(M383,N383,O383)</f>
        <v>2017114</v>
      </c>
      <c r="H383" s="39" t="n">
        <v>0</v>
      </c>
      <c r="L383" s="39" t="s">
        <v>270</v>
      </c>
      <c r="M383" s="39" t="n">
        <v>2017</v>
      </c>
      <c r="N383" s="39" t="n">
        <v>11</v>
      </c>
      <c r="O383" s="39" t="n">
        <v>4</v>
      </c>
      <c r="P383" s="39" t="n">
        <v>16</v>
      </c>
      <c r="Q383" s="39" t="n">
        <v>16</v>
      </c>
      <c r="R383" s="39" t="n">
        <v>56</v>
      </c>
      <c r="S383" s="39" t="n">
        <v>989</v>
      </c>
      <c r="T383" s="39" t="n">
        <v>1</v>
      </c>
      <c r="U383" s="39" t="s">
        <v>1</v>
      </c>
      <c r="V383" s="39" t="s">
        <v>2</v>
      </c>
    </row>
    <row r="384" customFormat="false" ht="15" hidden="false" customHeight="false" outlineLevel="0" collapsed="false">
      <c r="C384" s="49" t="n">
        <f aca="false">IF(F384=F383,C383,IF(F384=(F383+10),C383,(C383+10)))</f>
        <v>820</v>
      </c>
      <c r="E384" s="51" t="n">
        <f aca="false">IF(C383=C384,IF(AND(L384&lt;&gt;"M",L384&lt;&gt;"m-up"),E383+10,E383),10)</f>
        <v>10</v>
      </c>
      <c r="F384" s="39" t="n">
        <f aca="false">R384+(Q384*60)+(P384*3600)</f>
        <v>58617</v>
      </c>
      <c r="G384" s="39" t="str">
        <f aca="false">CONCATENATE(M384,N384,O384)</f>
        <v>2017114</v>
      </c>
      <c r="H384" s="39" t="n">
        <v>0</v>
      </c>
      <c r="L384" s="39" t="s">
        <v>87</v>
      </c>
      <c r="M384" s="39" t="n">
        <v>2017</v>
      </c>
      <c r="N384" s="39" t="n">
        <v>11</v>
      </c>
      <c r="O384" s="39" t="n">
        <v>4</v>
      </c>
      <c r="P384" s="39" t="n">
        <v>16</v>
      </c>
      <c r="Q384" s="39" t="n">
        <v>16</v>
      </c>
      <c r="R384" s="39" t="n">
        <v>57</v>
      </c>
      <c r="S384" s="39" t="n">
        <v>12</v>
      </c>
      <c r="T384" s="39" t="n">
        <v>1</v>
      </c>
      <c r="U384" s="39" t="s">
        <v>1</v>
      </c>
      <c r="V384" s="39" t="s">
        <v>2</v>
      </c>
    </row>
    <row r="385" customFormat="false" ht="15" hidden="false" customHeight="false" outlineLevel="0" collapsed="false">
      <c r="C385" s="49" t="n">
        <f aca="false">IF(F385=F384,C384,IF(F385=(F384+10),C384,(C384+10)))</f>
        <v>820</v>
      </c>
      <c r="E385" s="51" t="n">
        <f aca="false">IF(C384=C385,IF(AND(L385&lt;&gt;"M",L385&lt;&gt;"m-up"),E384+10,E384),10)</f>
        <v>20</v>
      </c>
      <c r="F385" s="39" t="n">
        <f aca="false">R385+(Q385*60)+(P385*3600)</f>
        <v>58617</v>
      </c>
      <c r="G385" s="39" t="str">
        <f aca="false">CONCATENATE(M385,N385,O385)</f>
        <v>2017114</v>
      </c>
      <c r="H385" s="39" t="n">
        <v>0</v>
      </c>
      <c r="L385" s="39" t="s">
        <v>87</v>
      </c>
      <c r="M385" s="39" t="n">
        <v>2017</v>
      </c>
      <c r="N385" s="39" t="n">
        <v>11</v>
      </c>
      <c r="O385" s="39" t="n">
        <v>4</v>
      </c>
      <c r="P385" s="39" t="n">
        <v>16</v>
      </c>
      <c r="Q385" s="39" t="n">
        <v>16</v>
      </c>
      <c r="R385" s="39" t="n">
        <v>57</v>
      </c>
      <c r="S385" s="39" t="n">
        <v>38</v>
      </c>
      <c r="T385" s="39" t="n">
        <v>1</v>
      </c>
      <c r="U385" s="39" t="s">
        <v>1</v>
      </c>
      <c r="V385" s="39" t="s">
        <v>2</v>
      </c>
    </row>
    <row r="386" customFormat="false" ht="15" hidden="false" customHeight="false" outlineLevel="0" collapsed="false">
      <c r="A386" s="69"/>
      <c r="B386" s="69"/>
      <c r="C386" s="49" t="n">
        <f aca="false">IF(F386=F385,C385,IF(F386=(F385+10),C385,(C385+10)))</f>
        <v>830</v>
      </c>
      <c r="D386" s="70"/>
      <c r="E386" s="51" t="n">
        <f aca="false">IF(C385=C386,IF(AND(L386&lt;&gt;"M",L386&lt;&gt;"m-up"),E385+10,E385),10)</f>
        <v>10</v>
      </c>
      <c r="F386" s="71" t="n">
        <f aca="false">R386+(Q386*60)+(P386*3600)</f>
        <v>58662</v>
      </c>
      <c r="G386" s="71" t="str">
        <f aca="false">CONCATENATE(M386,N386,O386)</f>
        <v>2017114</v>
      </c>
      <c r="H386" s="71" t="n">
        <v>11</v>
      </c>
      <c r="I386" s="71"/>
      <c r="J386" s="71"/>
      <c r="K386" s="71"/>
      <c r="L386" s="71" t="s">
        <v>0</v>
      </c>
      <c r="M386" s="71" t="n">
        <v>2017</v>
      </c>
      <c r="N386" s="71" t="n">
        <v>11</v>
      </c>
      <c r="O386" s="71" t="n">
        <v>4</v>
      </c>
      <c r="P386" s="71" t="n">
        <v>16</v>
      </c>
      <c r="Q386" s="71" t="n">
        <v>17</v>
      </c>
      <c r="R386" s="71" t="n">
        <v>42</v>
      </c>
      <c r="S386" s="71" t="n">
        <v>837</v>
      </c>
      <c r="T386" s="71" t="n">
        <v>1</v>
      </c>
      <c r="U386" s="71" t="s">
        <v>1</v>
      </c>
      <c r="V386" s="71" t="s">
        <v>2</v>
      </c>
      <c r="W386" s="71"/>
      <c r="X386" s="72"/>
      <c r="WK386" s="72"/>
      <c r="WL386" s="72"/>
      <c r="WM386" s="72"/>
      <c r="WN386" s="72"/>
      <c r="WO386" s="72"/>
      <c r="WP386" s="72"/>
      <c r="WQ386" s="72"/>
      <c r="WR386" s="72"/>
      <c r="WS386" s="72"/>
      <c r="WT386" s="72"/>
      <c r="WU386" s="72"/>
      <c r="WV386" s="72"/>
      <c r="WW386" s="72"/>
      <c r="WX386" s="72"/>
      <c r="WY386" s="72"/>
      <c r="WZ386" s="72"/>
      <c r="XA386" s="72"/>
      <c r="XB386" s="72"/>
      <c r="XC386" s="72"/>
      <c r="XD386" s="72"/>
      <c r="XE386" s="72"/>
      <c r="XF386" s="72"/>
      <c r="XG386" s="72"/>
      <c r="XH386" s="72"/>
      <c r="XI386" s="72"/>
      <c r="XJ386" s="72"/>
      <c r="XK386" s="72"/>
      <c r="XL386" s="72"/>
      <c r="XM386" s="72"/>
      <c r="XN386" s="72"/>
      <c r="XO386" s="72"/>
      <c r="XP386" s="72"/>
      <c r="XQ386" s="72"/>
      <c r="XR386" s="72"/>
      <c r="XS386" s="72"/>
      <c r="XT386" s="72"/>
      <c r="XU386" s="72"/>
      <c r="XV386" s="72"/>
      <c r="XW386" s="72"/>
      <c r="XX386" s="72"/>
      <c r="XY386" s="72"/>
      <c r="XZ386" s="72"/>
      <c r="YA386" s="72"/>
      <c r="YB386" s="72"/>
      <c r="YC386" s="72"/>
      <c r="YD386" s="72"/>
      <c r="YE386" s="72"/>
      <c r="YF386" s="72"/>
      <c r="YG386" s="72"/>
      <c r="YH386" s="72"/>
      <c r="YI386" s="72"/>
      <c r="YJ386" s="72"/>
      <c r="YK386" s="72"/>
      <c r="YL386" s="72"/>
      <c r="YM386" s="72"/>
      <c r="YN386" s="72"/>
      <c r="YO386" s="72"/>
      <c r="YP386" s="72"/>
      <c r="YQ386" s="72"/>
      <c r="YR386" s="72"/>
      <c r="YS386" s="72"/>
      <c r="YT386" s="72"/>
      <c r="YU386" s="72"/>
      <c r="YV386" s="72"/>
      <c r="YW386" s="72"/>
      <c r="YX386" s="72"/>
      <c r="YY386" s="72"/>
      <c r="YZ386" s="72"/>
      <c r="ZA386" s="72"/>
      <c r="ZB386" s="72"/>
      <c r="ZC386" s="72"/>
      <c r="ZD386" s="72"/>
      <c r="ZE386" s="72"/>
      <c r="ZF386" s="72"/>
      <c r="ZG386" s="72"/>
      <c r="ZH386" s="72"/>
      <c r="ZI386" s="72"/>
      <c r="ZJ386" s="72"/>
      <c r="ZK386" s="72"/>
      <c r="ZL386" s="72"/>
      <c r="ZM386" s="72"/>
      <c r="ZN386" s="72"/>
      <c r="ZO386" s="72"/>
      <c r="ZP386" s="72"/>
      <c r="ZQ386" s="72"/>
      <c r="ZR386" s="72"/>
      <c r="ZS386" s="72"/>
      <c r="ZT386" s="72"/>
      <c r="ZU386" s="72"/>
      <c r="ZV386" s="72"/>
      <c r="ZW386" s="72"/>
      <c r="ZX386" s="72"/>
      <c r="ZY386" s="72"/>
      <c r="ZZ386" s="72"/>
      <c r="AAA386" s="72"/>
      <c r="AAB386" s="72"/>
      <c r="AAC386" s="72"/>
      <c r="AAD386" s="72"/>
      <c r="AAE386" s="72"/>
      <c r="AAF386" s="72"/>
      <c r="AAG386" s="72"/>
      <c r="AAH386" s="72"/>
      <c r="AAI386" s="72"/>
      <c r="AAJ386" s="72"/>
      <c r="AAK386" s="72"/>
      <c r="AAL386" s="72"/>
      <c r="AAM386" s="72"/>
      <c r="AAN386" s="72"/>
      <c r="AAO386" s="72"/>
      <c r="AAP386" s="72"/>
      <c r="AAQ386" s="72"/>
      <c r="AAR386" s="72"/>
      <c r="AAS386" s="72"/>
      <c r="AAT386" s="72"/>
      <c r="AAU386" s="72"/>
      <c r="AAV386" s="72"/>
      <c r="AAW386" s="72"/>
      <c r="AAX386" s="72"/>
      <c r="AAY386" s="72"/>
      <c r="AAZ386" s="72"/>
      <c r="ABA386" s="72"/>
      <c r="ABB386" s="72"/>
      <c r="ABC386" s="72"/>
      <c r="ABD386" s="72"/>
      <c r="ABE386" s="72"/>
      <c r="ABF386" s="72"/>
      <c r="ABG386" s="72"/>
      <c r="ABH386" s="72"/>
      <c r="ABI386" s="72"/>
      <c r="ABJ386" s="72"/>
      <c r="ABK386" s="72"/>
      <c r="ABL386" s="72"/>
      <c r="ABM386" s="72"/>
      <c r="ABN386" s="72"/>
      <c r="ABO386" s="72"/>
      <c r="ABP386" s="72"/>
      <c r="ABQ386" s="72"/>
      <c r="ABR386" s="72"/>
      <c r="ABS386" s="72"/>
      <c r="ABT386" s="72"/>
      <c r="ABU386" s="72"/>
      <c r="ABV386" s="72"/>
      <c r="ABW386" s="72"/>
      <c r="ABX386" s="72"/>
      <c r="ABY386" s="72"/>
      <c r="ABZ386" s="72"/>
      <c r="ACA386" s="72"/>
      <c r="ACB386" s="72"/>
      <c r="ACC386" s="72"/>
      <c r="ACD386" s="72"/>
      <c r="ACE386" s="72"/>
      <c r="ACF386" s="72"/>
      <c r="ACG386" s="72"/>
      <c r="ACH386" s="72"/>
      <c r="ACI386" s="72"/>
      <c r="ACJ386" s="72"/>
      <c r="ACK386" s="72"/>
      <c r="ACL386" s="72"/>
      <c r="ACM386" s="72"/>
      <c r="ACN386" s="72"/>
      <c r="ACO386" s="72"/>
      <c r="ACP386" s="72"/>
      <c r="ACQ386" s="72"/>
      <c r="ACR386" s="72"/>
      <c r="ACS386" s="72"/>
      <c r="ACT386" s="72"/>
      <c r="ACU386" s="72"/>
      <c r="ACV386" s="72"/>
      <c r="ACW386" s="72"/>
      <c r="ACX386" s="72"/>
      <c r="ACY386" s="72"/>
      <c r="ACZ386" s="72"/>
      <c r="ADA386" s="72"/>
      <c r="ADB386" s="72"/>
      <c r="ADC386" s="72"/>
      <c r="ADD386" s="72"/>
      <c r="ADE386" s="72"/>
      <c r="ADF386" s="72"/>
      <c r="ADG386" s="72"/>
      <c r="ADH386" s="72"/>
      <c r="ADI386" s="72"/>
      <c r="ADJ386" s="72"/>
      <c r="ADK386" s="72"/>
      <c r="ADL386" s="72"/>
      <c r="ADM386" s="72"/>
      <c r="ADN386" s="72"/>
      <c r="ADO386" s="72"/>
      <c r="ADP386" s="72"/>
      <c r="ADQ386" s="72"/>
      <c r="ADR386" s="72"/>
      <c r="ADS386" s="72"/>
      <c r="ADT386" s="72"/>
      <c r="ADU386" s="72"/>
      <c r="ADV386" s="72"/>
      <c r="ADW386" s="72"/>
      <c r="ADX386" s="72"/>
      <c r="ADY386" s="72"/>
      <c r="ADZ386" s="72"/>
      <c r="AEA386" s="72"/>
      <c r="AEB386" s="72"/>
      <c r="AEC386" s="72"/>
      <c r="AED386" s="72"/>
      <c r="AEE386" s="72"/>
      <c r="AEF386" s="72"/>
      <c r="AEG386" s="72"/>
      <c r="AEH386" s="72"/>
      <c r="AEI386" s="72"/>
      <c r="AEJ386" s="72"/>
      <c r="AEK386" s="72"/>
      <c r="AEL386" s="72"/>
      <c r="AEM386" s="72"/>
      <c r="AEN386" s="72"/>
      <c r="AEO386" s="72"/>
      <c r="AEP386" s="72"/>
      <c r="AEQ386" s="72"/>
      <c r="AER386" s="72"/>
      <c r="AES386" s="72"/>
      <c r="AET386" s="72"/>
      <c r="AEU386" s="72"/>
      <c r="AEV386" s="72"/>
      <c r="AEW386" s="72"/>
      <c r="AEX386" s="72"/>
      <c r="AEY386" s="72"/>
      <c r="AEZ386" s="72"/>
      <c r="AFA386" s="72"/>
      <c r="AFB386" s="72"/>
      <c r="AFC386" s="72"/>
      <c r="AFD386" s="72"/>
      <c r="AFE386" s="72"/>
      <c r="AFF386" s="72"/>
      <c r="AFG386" s="72"/>
      <c r="AFH386" s="72"/>
      <c r="AFI386" s="72"/>
      <c r="AFJ386" s="72"/>
      <c r="AFK386" s="72"/>
      <c r="AFL386" s="72"/>
      <c r="AFM386" s="72"/>
      <c r="AFN386" s="72"/>
      <c r="AFO386" s="72"/>
      <c r="AFP386" s="72"/>
      <c r="AFQ386" s="72"/>
      <c r="AFR386" s="72"/>
      <c r="AFS386" s="72"/>
      <c r="AFT386" s="72"/>
      <c r="AFU386" s="72"/>
      <c r="AFV386" s="72"/>
      <c r="AFW386" s="72"/>
      <c r="AFX386" s="72"/>
      <c r="AFY386" s="72"/>
      <c r="AFZ386" s="72"/>
      <c r="AGA386" s="72"/>
      <c r="AGB386" s="72"/>
      <c r="AGC386" s="72"/>
      <c r="AGD386" s="72"/>
      <c r="AGE386" s="72"/>
      <c r="AGF386" s="72"/>
      <c r="AGG386" s="72"/>
      <c r="AGH386" s="72"/>
      <c r="AGI386" s="72"/>
      <c r="AGJ386" s="72"/>
      <c r="AGK386" s="72"/>
      <c r="AGL386" s="72"/>
      <c r="AGM386" s="72"/>
      <c r="AGN386" s="72"/>
      <c r="AGO386" s="72"/>
      <c r="AGP386" s="72"/>
      <c r="AGQ386" s="72"/>
      <c r="AGR386" s="72"/>
      <c r="AGS386" s="72"/>
      <c r="AGT386" s="72"/>
      <c r="AGU386" s="72"/>
      <c r="AGV386" s="72"/>
      <c r="AGW386" s="72"/>
      <c r="AGX386" s="72"/>
      <c r="AGY386" s="72"/>
      <c r="AGZ386" s="72"/>
      <c r="AHA386" s="72"/>
      <c r="AHB386" s="72"/>
      <c r="AHC386" s="72"/>
      <c r="AHD386" s="72"/>
      <c r="AHE386" s="72"/>
      <c r="AHF386" s="72"/>
      <c r="AHG386" s="72"/>
      <c r="AHH386" s="72"/>
      <c r="AHI386" s="72"/>
      <c r="AHJ386" s="72"/>
      <c r="AHK386" s="72"/>
      <c r="AHL386" s="72"/>
      <c r="AHM386" s="72"/>
      <c r="AHN386" s="72"/>
      <c r="AHO386" s="72"/>
      <c r="AHP386" s="72"/>
      <c r="AHQ386" s="72"/>
      <c r="AHR386" s="72"/>
      <c r="AHS386" s="72"/>
      <c r="AHT386" s="72"/>
      <c r="AHU386" s="72"/>
      <c r="AHV386" s="72"/>
      <c r="AHW386" s="72"/>
      <c r="AHX386" s="72"/>
      <c r="AHY386" s="72"/>
      <c r="AHZ386" s="72"/>
      <c r="AIA386" s="72"/>
      <c r="AIB386" s="72"/>
      <c r="AIC386" s="72"/>
      <c r="AID386" s="72"/>
      <c r="AIE386" s="72"/>
      <c r="AIF386" s="72"/>
      <c r="AIG386" s="72"/>
      <c r="AIH386" s="72"/>
      <c r="AII386" s="72"/>
      <c r="AIJ386" s="72"/>
      <c r="AIK386" s="72"/>
      <c r="AIL386" s="72"/>
      <c r="AIM386" s="72"/>
      <c r="AIN386" s="72"/>
      <c r="AIO386" s="72"/>
      <c r="AIP386" s="72"/>
      <c r="AIQ386" s="72"/>
      <c r="AIR386" s="72"/>
      <c r="AIS386" s="72"/>
      <c r="AIT386" s="72"/>
      <c r="AIU386" s="72"/>
      <c r="AIV386" s="72"/>
      <c r="AIW386" s="72"/>
      <c r="AIX386" s="72"/>
      <c r="AIY386" s="72"/>
      <c r="AIZ386" s="72"/>
      <c r="AJA386" s="72"/>
      <c r="AJB386" s="72"/>
      <c r="AJC386" s="72"/>
      <c r="AJD386" s="72"/>
      <c r="AJE386" s="72"/>
      <c r="AJF386" s="72"/>
      <c r="AJG386" s="72"/>
      <c r="AJH386" s="72"/>
      <c r="AJI386" s="72"/>
      <c r="AJJ386" s="72"/>
      <c r="AJK386" s="72"/>
      <c r="AJL386" s="72"/>
      <c r="AJM386" s="72"/>
      <c r="AJN386" s="72"/>
      <c r="AJO386" s="72"/>
      <c r="AJP386" s="72"/>
      <c r="AJQ386" s="72"/>
      <c r="AJR386" s="72"/>
      <c r="AJS386" s="72"/>
      <c r="AJT386" s="72"/>
      <c r="AJU386" s="72"/>
      <c r="AJV386" s="72"/>
      <c r="AJW386" s="72"/>
      <c r="AJX386" s="72"/>
      <c r="AJY386" s="72"/>
      <c r="AJZ386" s="72"/>
      <c r="AKA386" s="72"/>
      <c r="AKB386" s="72"/>
      <c r="AKC386" s="72"/>
      <c r="AKD386" s="72"/>
      <c r="AKE386" s="72"/>
      <c r="AKF386" s="72"/>
      <c r="AKG386" s="72"/>
      <c r="AKH386" s="72"/>
      <c r="AKI386" s="72"/>
      <c r="AKJ386" s="72"/>
      <c r="AKK386" s="72"/>
      <c r="AKL386" s="72"/>
      <c r="AKM386" s="72"/>
      <c r="AKN386" s="72"/>
      <c r="AKO386" s="72"/>
      <c r="AKP386" s="72"/>
      <c r="AKQ386" s="72"/>
      <c r="AKR386" s="72"/>
      <c r="AKS386" s="72"/>
      <c r="AKT386" s="72"/>
      <c r="AKU386" s="72"/>
      <c r="AKV386" s="72"/>
      <c r="AKW386" s="72"/>
      <c r="AKX386" s="72"/>
      <c r="AKY386" s="72"/>
      <c r="AKZ386" s="72"/>
      <c r="ALA386" s="72"/>
      <c r="ALB386" s="72"/>
      <c r="ALC386" s="72"/>
      <c r="ALD386" s="72"/>
      <c r="ALE386" s="72"/>
      <c r="ALF386" s="72"/>
      <c r="ALG386" s="72"/>
      <c r="ALH386" s="72"/>
      <c r="ALI386" s="72"/>
      <c r="ALJ386" s="72"/>
      <c r="ALK386" s="72"/>
      <c r="ALL386" s="72"/>
      <c r="ALM386" s="72"/>
      <c r="ALN386" s="72"/>
      <c r="ALO386" s="72"/>
      <c r="ALP386" s="72"/>
      <c r="ALQ386" s="72"/>
      <c r="ALR386" s="72"/>
      <c r="ALS386" s="72"/>
      <c r="ALT386" s="72"/>
      <c r="ALU386" s="72"/>
      <c r="ALV386" s="72"/>
      <c r="ALW386" s="72"/>
      <c r="ALX386" s="72"/>
      <c r="ALY386" s="72"/>
      <c r="ALZ386" s="72"/>
      <c r="AMA386" s="72"/>
      <c r="AMB386" s="72"/>
      <c r="AMC386" s="72"/>
      <c r="AMD386" s="72"/>
      <c r="AME386" s="72"/>
      <c r="AMF386" s="72"/>
      <c r="AMG386" s="72"/>
      <c r="AMH386" s="72"/>
      <c r="AMI386" s="72"/>
      <c r="AMJ386" s="72"/>
    </row>
    <row r="387" customFormat="false" ht="15" hidden="false" customHeight="false" outlineLevel="0" collapsed="false">
      <c r="A387" s="69"/>
      <c r="B387" s="69"/>
      <c r="C387" s="49" t="n">
        <f aca="false">IF(F387=F386,C386,IF(F387=(F386+10),C386,(C386+10)))</f>
        <v>840</v>
      </c>
      <c r="D387" s="70"/>
      <c r="E387" s="51" t="n">
        <f aca="false">IF(C386=C387,IF(AND(L387&lt;&gt;"M",L387&lt;&gt;"m-up"),E386+10,E386),10)</f>
        <v>10</v>
      </c>
      <c r="F387" s="71" t="n">
        <f aca="false">R387+(Q387*60)+(P387*3600)</f>
        <v>58804</v>
      </c>
      <c r="G387" s="71" t="str">
        <f aca="false">CONCATENATE(M387,N387,O387)</f>
        <v>2017114</v>
      </c>
      <c r="H387" s="71" t="n">
        <v>19</v>
      </c>
      <c r="I387" s="71"/>
      <c r="J387" s="71"/>
      <c r="K387" s="71"/>
      <c r="L387" s="71" t="s">
        <v>0</v>
      </c>
      <c r="M387" s="71" t="n">
        <v>2017</v>
      </c>
      <c r="N387" s="71" t="n">
        <v>11</v>
      </c>
      <c r="O387" s="71" t="n">
        <v>4</v>
      </c>
      <c r="P387" s="71" t="n">
        <v>16</v>
      </c>
      <c r="Q387" s="71" t="n">
        <v>20</v>
      </c>
      <c r="R387" s="71" t="n">
        <v>4</v>
      </c>
      <c r="S387" s="71" t="n">
        <v>826</v>
      </c>
      <c r="T387" s="71" t="n">
        <v>1</v>
      </c>
      <c r="U387" s="71" t="s">
        <v>1</v>
      </c>
      <c r="V387" s="71" t="s">
        <v>2</v>
      </c>
      <c r="W387" s="71"/>
      <c r="X387" s="72"/>
      <c r="WK387" s="72"/>
      <c r="WL387" s="72"/>
      <c r="WM387" s="72"/>
      <c r="WN387" s="72"/>
      <c r="WO387" s="72"/>
      <c r="WP387" s="72"/>
      <c r="WQ387" s="72"/>
      <c r="WR387" s="72"/>
      <c r="WS387" s="72"/>
      <c r="WT387" s="72"/>
      <c r="WU387" s="72"/>
      <c r="WV387" s="72"/>
      <c r="WW387" s="72"/>
      <c r="WX387" s="72"/>
      <c r="WY387" s="72"/>
      <c r="WZ387" s="72"/>
      <c r="XA387" s="72"/>
      <c r="XB387" s="72"/>
      <c r="XC387" s="72"/>
      <c r="XD387" s="72"/>
      <c r="XE387" s="72"/>
      <c r="XF387" s="72"/>
      <c r="XG387" s="72"/>
      <c r="XH387" s="72"/>
      <c r="XI387" s="72"/>
      <c r="XJ387" s="72"/>
      <c r="XK387" s="72"/>
      <c r="XL387" s="72"/>
      <c r="XM387" s="72"/>
      <c r="XN387" s="72"/>
      <c r="XO387" s="72"/>
      <c r="XP387" s="72"/>
      <c r="XQ387" s="72"/>
      <c r="XR387" s="72"/>
      <c r="XS387" s="72"/>
      <c r="XT387" s="72"/>
      <c r="XU387" s="72"/>
      <c r="XV387" s="72"/>
      <c r="XW387" s="72"/>
      <c r="XX387" s="72"/>
      <c r="XY387" s="72"/>
      <c r="XZ387" s="72"/>
      <c r="YA387" s="72"/>
      <c r="YB387" s="72"/>
      <c r="YC387" s="72"/>
      <c r="YD387" s="72"/>
      <c r="YE387" s="72"/>
      <c r="YF387" s="72"/>
      <c r="YG387" s="72"/>
      <c r="YH387" s="72"/>
      <c r="YI387" s="72"/>
      <c r="YJ387" s="72"/>
      <c r="YK387" s="72"/>
      <c r="YL387" s="72"/>
      <c r="YM387" s="72"/>
      <c r="YN387" s="72"/>
      <c r="YO387" s="72"/>
      <c r="YP387" s="72"/>
      <c r="YQ387" s="72"/>
      <c r="YR387" s="72"/>
      <c r="YS387" s="72"/>
      <c r="YT387" s="72"/>
      <c r="YU387" s="72"/>
      <c r="YV387" s="72"/>
      <c r="YW387" s="72"/>
      <c r="YX387" s="72"/>
      <c r="YY387" s="72"/>
      <c r="YZ387" s="72"/>
      <c r="ZA387" s="72"/>
      <c r="ZB387" s="72"/>
      <c r="ZC387" s="72"/>
      <c r="ZD387" s="72"/>
      <c r="ZE387" s="72"/>
      <c r="ZF387" s="72"/>
      <c r="ZG387" s="72"/>
      <c r="ZH387" s="72"/>
      <c r="ZI387" s="72"/>
      <c r="ZJ387" s="72"/>
      <c r="ZK387" s="72"/>
      <c r="ZL387" s="72"/>
      <c r="ZM387" s="72"/>
      <c r="ZN387" s="72"/>
      <c r="ZO387" s="72"/>
      <c r="ZP387" s="72"/>
      <c r="ZQ387" s="72"/>
      <c r="ZR387" s="72"/>
      <c r="ZS387" s="72"/>
      <c r="ZT387" s="72"/>
      <c r="ZU387" s="72"/>
      <c r="ZV387" s="72"/>
      <c r="ZW387" s="72"/>
      <c r="ZX387" s="72"/>
      <c r="ZY387" s="72"/>
      <c r="ZZ387" s="72"/>
      <c r="AAA387" s="72"/>
      <c r="AAB387" s="72"/>
      <c r="AAC387" s="72"/>
      <c r="AAD387" s="72"/>
      <c r="AAE387" s="72"/>
      <c r="AAF387" s="72"/>
      <c r="AAG387" s="72"/>
      <c r="AAH387" s="72"/>
      <c r="AAI387" s="72"/>
      <c r="AAJ387" s="72"/>
      <c r="AAK387" s="72"/>
      <c r="AAL387" s="72"/>
      <c r="AAM387" s="72"/>
      <c r="AAN387" s="72"/>
      <c r="AAO387" s="72"/>
      <c r="AAP387" s="72"/>
      <c r="AAQ387" s="72"/>
      <c r="AAR387" s="72"/>
      <c r="AAS387" s="72"/>
      <c r="AAT387" s="72"/>
      <c r="AAU387" s="72"/>
      <c r="AAV387" s="72"/>
      <c r="AAW387" s="72"/>
      <c r="AAX387" s="72"/>
      <c r="AAY387" s="72"/>
      <c r="AAZ387" s="72"/>
      <c r="ABA387" s="72"/>
      <c r="ABB387" s="72"/>
      <c r="ABC387" s="72"/>
      <c r="ABD387" s="72"/>
      <c r="ABE387" s="72"/>
      <c r="ABF387" s="72"/>
      <c r="ABG387" s="72"/>
      <c r="ABH387" s="72"/>
      <c r="ABI387" s="72"/>
      <c r="ABJ387" s="72"/>
      <c r="ABK387" s="72"/>
      <c r="ABL387" s="72"/>
      <c r="ABM387" s="72"/>
      <c r="ABN387" s="72"/>
      <c r="ABO387" s="72"/>
      <c r="ABP387" s="72"/>
      <c r="ABQ387" s="72"/>
      <c r="ABR387" s="72"/>
      <c r="ABS387" s="72"/>
      <c r="ABT387" s="72"/>
      <c r="ABU387" s="72"/>
      <c r="ABV387" s="72"/>
      <c r="ABW387" s="72"/>
      <c r="ABX387" s="72"/>
      <c r="ABY387" s="72"/>
      <c r="ABZ387" s="72"/>
      <c r="ACA387" s="72"/>
      <c r="ACB387" s="72"/>
      <c r="ACC387" s="72"/>
      <c r="ACD387" s="72"/>
      <c r="ACE387" s="72"/>
      <c r="ACF387" s="72"/>
      <c r="ACG387" s="72"/>
      <c r="ACH387" s="72"/>
      <c r="ACI387" s="72"/>
      <c r="ACJ387" s="72"/>
      <c r="ACK387" s="72"/>
      <c r="ACL387" s="72"/>
      <c r="ACM387" s="72"/>
      <c r="ACN387" s="72"/>
      <c r="ACO387" s="72"/>
      <c r="ACP387" s="72"/>
      <c r="ACQ387" s="72"/>
      <c r="ACR387" s="72"/>
      <c r="ACS387" s="72"/>
      <c r="ACT387" s="72"/>
      <c r="ACU387" s="72"/>
      <c r="ACV387" s="72"/>
      <c r="ACW387" s="72"/>
      <c r="ACX387" s="72"/>
      <c r="ACY387" s="72"/>
      <c r="ACZ387" s="72"/>
      <c r="ADA387" s="72"/>
      <c r="ADB387" s="72"/>
      <c r="ADC387" s="72"/>
      <c r="ADD387" s="72"/>
      <c r="ADE387" s="72"/>
      <c r="ADF387" s="72"/>
      <c r="ADG387" s="72"/>
      <c r="ADH387" s="72"/>
      <c r="ADI387" s="72"/>
      <c r="ADJ387" s="72"/>
      <c r="ADK387" s="72"/>
      <c r="ADL387" s="72"/>
      <c r="ADM387" s="72"/>
      <c r="ADN387" s="72"/>
      <c r="ADO387" s="72"/>
      <c r="ADP387" s="72"/>
      <c r="ADQ387" s="72"/>
      <c r="ADR387" s="72"/>
      <c r="ADS387" s="72"/>
      <c r="ADT387" s="72"/>
      <c r="ADU387" s="72"/>
      <c r="ADV387" s="72"/>
      <c r="ADW387" s="72"/>
      <c r="ADX387" s="72"/>
      <c r="ADY387" s="72"/>
      <c r="ADZ387" s="72"/>
      <c r="AEA387" s="72"/>
      <c r="AEB387" s="72"/>
      <c r="AEC387" s="72"/>
      <c r="AED387" s="72"/>
      <c r="AEE387" s="72"/>
      <c r="AEF387" s="72"/>
      <c r="AEG387" s="72"/>
      <c r="AEH387" s="72"/>
      <c r="AEI387" s="72"/>
      <c r="AEJ387" s="72"/>
      <c r="AEK387" s="72"/>
      <c r="AEL387" s="72"/>
      <c r="AEM387" s="72"/>
      <c r="AEN387" s="72"/>
      <c r="AEO387" s="72"/>
      <c r="AEP387" s="72"/>
      <c r="AEQ387" s="72"/>
      <c r="AER387" s="72"/>
      <c r="AES387" s="72"/>
      <c r="AET387" s="72"/>
      <c r="AEU387" s="72"/>
      <c r="AEV387" s="72"/>
      <c r="AEW387" s="72"/>
      <c r="AEX387" s="72"/>
      <c r="AEY387" s="72"/>
      <c r="AEZ387" s="72"/>
      <c r="AFA387" s="72"/>
      <c r="AFB387" s="72"/>
      <c r="AFC387" s="72"/>
      <c r="AFD387" s="72"/>
      <c r="AFE387" s="72"/>
      <c r="AFF387" s="72"/>
      <c r="AFG387" s="72"/>
      <c r="AFH387" s="72"/>
      <c r="AFI387" s="72"/>
      <c r="AFJ387" s="72"/>
      <c r="AFK387" s="72"/>
      <c r="AFL387" s="72"/>
      <c r="AFM387" s="72"/>
      <c r="AFN387" s="72"/>
      <c r="AFO387" s="72"/>
      <c r="AFP387" s="72"/>
      <c r="AFQ387" s="72"/>
      <c r="AFR387" s="72"/>
      <c r="AFS387" s="72"/>
      <c r="AFT387" s="72"/>
      <c r="AFU387" s="72"/>
      <c r="AFV387" s="72"/>
      <c r="AFW387" s="72"/>
      <c r="AFX387" s="72"/>
      <c r="AFY387" s="72"/>
      <c r="AFZ387" s="72"/>
      <c r="AGA387" s="72"/>
      <c r="AGB387" s="72"/>
      <c r="AGC387" s="72"/>
      <c r="AGD387" s="72"/>
      <c r="AGE387" s="72"/>
      <c r="AGF387" s="72"/>
      <c r="AGG387" s="72"/>
      <c r="AGH387" s="72"/>
      <c r="AGI387" s="72"/>
      <c r="AGJ387" s="72"/>
      <c r="AGK387" s="72"/>
      <c r="AGL387" s="72"/>
      <c r="AGM387" s="72"/>
      <c r="AGN387" s="72"/>
      <c r="AGO387" s="72"/>
      <c r="AGP387" s="72"/>
      <c r="AGQ387" s="72"/>
      <c r="AGR387" s="72"/>
      <c r="AGS387" s="72"/>
      <c r="AGT387" s="72"/>
      <c r="AGU387" s="72"/>
      <c r="AGV387" s="72"/>
      <c r="AGW387" s="72"/>
      <c r="AGX387" s="72"/>
      <c r="AGY387" s="72"/>
      <c r="AGZ387" s="72"/>
      <c r="AHA387" s="72"/>
      <c r="AHB387" s="72"/>
      <c r="AHC387" s="72"/>
      <c r="AHD387" s="72"/>
      <c r="AHE387" s="72"/>
      <c r="AHF387" s="72"/>
      <c r="AHG387" s="72"/>
      <c r="AHH387" s="72"/>
      <c r="AHI387" s="72"/>
      <c r="AHJ387" s="72"/>
      <c r="AHK387" s="72"/>
      <c r="AHL387" s="72"/>
      <c r="AHM387" s="72"/>
      <c r="AHN387" s="72"/>
      <c r="AHO387" s="72"/>
      <c r="AHP387" s="72"/>
      <c r="AHQ387" s="72"/>
      <c r="AHR387" s="72"/>
      <c r="AHS387" s="72"/>
      <c r="AHT387" s="72"/>
      <c r="AHU387" s="72"/>
      <c r="AHV387" s="72"/>
      <c r="AHW387" s="72"/>
      <c r="AHX387" s="72"/>
      <c r="AHY387" s="72"/>
      <c r="AHZ387" s="72"/>
      <c r="AIA387" s="72"/>
      <c r="AIB387" s="72"/>
      <c r="AIC387" s="72"/>
      <c r="AID387" s="72"/>
      <c r="AIE387" s="72"/>
      <c r="AIF387" s="72"/>
      <c r="AIG387" s="72"/>
      <c r="AIH387" s="72"/>
      <c r="AII387" s="72"/>
      <c r="AIJ387" s="72"/>
      <c r="AIK387" s="72"/>
      <c r="AIL387" s="72"/>
      <c r="AIM387" s="72"/>
      <c r="AIN387" s="72"/>
      <c r="AIO387" s="72"/>
      <c r="AIP387" s="72"/>
      <c r="AIQ387" s="72"/>
      <c r="AIR387" s="72"/>
      <c r="AIS387" s="72"/>
      <c r="AIT387" s="72"/>
      <c r="AIU387" s="72"/>
      <c r="AIV387" s="72"/>
      <c r="AIW387" s="72"/>
      <c r="AIX387" s="72"/>
      <c r="AIY387" s="72"/>
      <c r="AIZ387" s="72"/>
      <c r="AJA387" s="72"/>
      <c r="AJB387" s="72"/>
      <c r="AJC387" s="72"/>
      <c r="AJD387" s="72"/>
      <c r="AJE387" s="72"/>
      <c r="AJF387" s="72"/>
      <c r="AJG387" s="72"/>
      <c r="AJH387" s="72"/>
      <c r="AJI387" s="72"/>
      <c r="AJJ387" s="72"/>
      <c r="AJK387" s="72"/>
      <c r="AJL387" s="72"/>
      <c r="AJM387" s="72"/>
      <c r="AJN387" s="72"/>
      <c r="AJO387" s="72"/>
      <c r="AJP387" s="72"/>
      <c r="AJQ387" s="72"/>
      <c r="AJR387" s="72"/>
      <c r="AJS387" s="72"/>
      <c r="AJT387" s="72"/>
      <c r="AJU387" s="72"/>
      <c r="AJV387" s="72"/>
      <c r="AJW387" s="72"/>
      <c r="AJX387" s="72"/>
      <c r="AJY387" s="72"/>
      <c r="AJZ387" s="72"/>
      <c r="AKA387" s="72"/>
      <c r="AKB387" s="72"/>
      <c r="AKC387" s="72"/>
      <c r="AKD387" s="72"/>
      <c r="AKE387" s="72"/>
      <c r="AKF387" s="72"/>
      <c r="AKG387" s="72"/>
      <c r="AKH387" s="72"/>
      <c r="AKI387" s="72"/>
      <c r="AKJ387" s="72"/>
      <c r="AKK387" s="72"/>
      <c r="AKL387" s="72"/>
      <c r="AKM387" s="72"/>
      <c r="AKN387" s="72"/>
      <c r="AKO387" s="72"/>
      <c r="AKP387" s="72"/>
      <c r="AKQ387" s="72"/>
      <c r="AKR387" s="72"/>
      <c r="AKS387" s="72"/>
      <c r="AKT387" s="72"/>
      <c r="AKU387" s="72"/>
      <c r="AKV387" s="72"/>
      <c r="AKW387" s="72"/>
      <c r="AKX387" s="72"/>
      <c r="AKY387" s="72"/>
      <c r="AKZ387" s="72"/>
      <c r="ALA387" s="72"/>
      <c r="ALB387" s="72"/>
      <c r="ALC387" s="72"/>
      <c r="ALD387" s="72"/>
      <c r="ALE387" s="72"/>
      <c r="ALF387" s="72"/>
      <c r="ALG387" s="72"/>
      <c r="ALH387" s="72"/>
      <c r="ALI387" s="72"/>
      <c r="ALJ387" s="72"/>
      <c r="ALK387" s="72"/>
      <c r="ALL387" s="72"/>
      <c r="ALM387" s="72"/>
      <c r="ALN387" s="72"/>
      <c r="ALO387" s="72"/>
      <c r="ALP387" s="72"/>
      <c r="ALQ387" s="72"/>
      <c r="ALR387" s="72"/>
      <c r="ALS387" s="72"/>
      <c r="ALT387" s="72"/>
      <c r="ALU387" s="72"/>
      <c r="ALV387" s="72"/>
      <c r="ALW387" s="72"/>
      <c r="ALX387" s="72"/>
      <c r="ALY387" s="72"/>
      <c r="ALZ387" s="72"/>
      <c r="AMA387" s="72"/>
      <c r="AMB387" s="72"/>
      <c r="AMC387" s="72"/>
      <c r="AMD387" s="72"/>
      <c r="AME387" s="72"/>
      <c r="AMF387" s="72"/>
      <c r="AMG387" s="72"/>
      <c r="AMH387" s="72"/>
      <c r="AMI387" s="72"/>
      <c r="AMJ387" s="72"/>
    </row>
    <row r="388" customFormat="false" ht="15" hidden="false" customHeight="false" outlineLevel="0" collapsed="false">
      <c r="C388" s="49" t="n">
        <f aca="false">IF(F388=F387,C387,IF(F388=(F387+10),C387,(C387+10)))</f>
        <v>840</v>
      </c>
      <c r="E388" s="51" t="n">
        <f aca="false">IF(C387=C388,IF(AND(L388&lt;&gt;"M",L388&lt;&gt;"m-up"),E387+10,E387),10)</f>
        <v>20</v>
      </c>
      <c r="F388" s="39" t="n">
        <f aca="false">R388+(Q388*60)+(P388*3600)</f>
        <v>58804</v>
      </c>
      <c r="G388" s="39" t="str">
        <f aca="false">CONCATENATE(M388,N388,O388)</f>
        <v>2017114</v>
      </c>
      <c r="H388" s="39" t="n">
        <v>0</v>
      </c>
      <c r="L388" s="39" t="s">
        <v>270</v>
      </c>
      <c r="M388" s="39" t="n">
        <v>2017</v>
      </c>
      <c r="N388" s="39" t="n">
        <v>11</v>
      </c>
      <c r="O388" s="39" t="n">
        <v>4</v>
      </c>
      <c r="P388" s="39" t="n">
        <v>16</v>
      </c>
      <c r="Q388" s="39" t="n">
        <v>20</v>
      </c>
      <c r="R388" s="39" t="n">
        <v>4</v>
      </c>
      <c r="S388" s="39" t="n">
        <v>942</v>
      </c>
      <c r="T388" s="39" t="n">
        <v>1</v>
      </c>
      <c r="U388" s="39" t="s">
        <v>1</v>
      </c>
      <c r="V388" s="39" t="s">
        <v>2</v>
      </c>
    </row>
    <row r="389" customFormat="false" ht="15" hidden="false" customHeight="false" outlineLevel="0" collapsed="false">
      <c r="C389" s="49" t="n">
        <f aca="false">IF(F389=F388,C388,IF(F389=(F388+10),C388,(C388+10)))</f>
        <v>840</v>
      </c>
      <c r="E389" s="51" t="n">
        <f aca="false">IF(C388=C389,IF(AND(L389&lt;&gt;"M",L389&lt;&gt;"m-up"),E388+10,E388),10)</f>
        <v>30</v>
      </c>
      <c r="F389" s="39" t="n">
        <f aca="false">R389+(Q389*60)+(P389*3600)</f>
        <v>58804</v>
      </c>
      <c r="G389" s="39" t="str">
        <f aca="false">CONCATENATE(M389,N389,O389)</f>
        <v>2017114</v>
      </c>
      <c r="H389" s="39" t="n">
        <v>0</v>
      </c>
      <c r="L389" s="39" t="s">
        <v>270</v>
      </c>
      <c r="M389" s="39" t="n">
        <v>2017</v>
      </c>
      <c r="N389" s="39" t="n">
        <v>11</v>
      </c>
      <c r="O389" s="39" t="n">
        <v>4</v>
      </c>
      <c r="P389" s="39" t="n">
        <v>16</v>
      </c>
      <c r="Q389" s="39" t="n">
        <v>20</v>
      </c>
      <c r="R389" s="39" t="n">
        <v>4</v>
      </c>
      <c r="S389" s="39" t="n">
        <v>972</v>
      </c>
      <c r="T389" s="39" t="n">
        <v>1</v>
      </c>
      <c r="U389" s="39" t="s">
        <v>1</v>
      </c>
      <c r="V389" s="39" t="s">
        <v>2</v>
      </c>
    </row>
    <row r="390" customFormat="false" ht="15" hidden="false" customHeight="false" outlineLevel="0" collapsed="false">
      <c r="C390" s="49" t="n">
        <f aca="false">IF(F390=F389,C389,IF(F390=(F389+10),C389,(C389+10)))</f>
        <v>840</v>
      </c>
      <c r="E390" s="51" t="n">
        <f aca="false">IF(C389=C390,IF(AND(L390&lt;&gt;"M",L390&lt;&gt;"m-up"),E389+10,E389),10)</f>
        <v>40</v>
      </c>
      <c r="F390" s="39" t="n">
        <f aca="false">R390+(Q390*60)+(P390*3600)</f>
        <v>58804</v>
      </c>
      <c r="G390" s="39" t="str">
        <f aca="false">CONCATENATE(M390,N390,O390)</f>
        <v>2017114</v>
      </c>
      <c r="H390" s="39" t="n">
        <v>0</v>
      </c>
      <c r="L390" s="39" t="s">
        <v>270</v>
      </c>
      <c r="M390" s="39" t="n">
        <v>2017</v>
      </c>
      <c r="N390" s="39" t="n">
        <v>11</v>
      </c>
      <c r="O390" s="39" t="n">
        <v>4</v>
      </c>
      <c r="P390" s="39" t="n">
        <v>16</v>
      </c>
      <c r="Q390" s="39" t="n">
        <v>20</v>
      </c>
      <c r="R390" s="39" t="n">
        <v>4</v>
      </c>
      <c r="S390" s="39" t="n">
        <v>998</v>
      </c>
      <c r="T390" s="39" t="n">
        <v>1</v>
      </c>
      <c r="U390" s="39" t="s">
        <v>1</v>
      </c>
      <c r="V390" s="39" t="s">
        <v>2</v>
      </c>
    </row>
    <row r="391" customFormat="false" ht="15" hidden="false" customHeight="false" outlineLevel="0" collapsed="false">
      <c r="A391" s="69"/>
      <c r="B391" s="69"/>
      <c r="C391" s="49" t="n">
        <f aca="false">IF(F391=F390,C390,IF(F391=(F390+10),C390,(C390+10)))</f>
        <v>850</v>
      </c>
      <c r="D391" s="70" t="s">
        <v>273</v>
      </c>
      <c r="E391" s="51" t="n">
        <f aca="false">IF(C390=C391,IF(AND(L391&lt;&gt;"M",L391&lt;&gt;"m-up"),E390+10,E390),10)</f>
        <v>10</v>
      </c>
      <c r="F391" s="71" t="n">
        <f aca="false">R391+(Q391*60)+(P391*3600)</f>
        <v>42250</v>
      </c>
      <c r="G391" s="71" t="str">
        <f aca="false">CONCATENATE(M391,N391,O391)</f>
        <v>20171112</v>
      </c>
      <c r="H391" s="71" t="n">
        <v>3</v>
      </c>
      <c r="I391" s="71"/>
      <c r="J391" s="71"/>
      <c r="K391" s="71"/>
      <c r="L391" s="71" t="s">
        <v>0</v>
      </c>
      <c r="M391" s="71" t="n">
        <v>2017</v>
      </c>
      <c r="N391" s="71" t="n">
        <v>11</v>
      </c>
      <c r="O391" s="71" t="n">
        <v>12</v>
      </c>
      <c r="P391" s="71" t="n">
        <v>11</v>
      </c>
      <c r="Q391" s="71" t="n">
        <v>44</v>
      </c>
      <c r="R391" s="71" t="n">
        <v>10</v>
      </c>
      <c r="S391" s="71" t="n">
        <v>290</v>
      </c>
      <c r="T391" s="71" t="n">
        <v>1</v>
      </c>
      <c r="U391" s="71" t="s">
        <v>1</v>
      </c>
      <c r="V391" s="71" t="s">
        <v>2</v>
      </c>
      <c r="W391" s="71"/>
      <c r="X391" s="72"/>
      <c r="WK391" s="72"/>
      <c r="WL391" s="72"/>
      <c r="WM391" s="72"/>
      <c r="WN391" s="72"/>
      <c r="WO391" s="72"/>
      <c r="WP391" s="72"/>
      <c r="WQ391" s="72"/>
      <c r="WR391" s="72"/>
      <c r="WS391" s="72"/>
      <c r="WT391" s="72"/>
      <c r="WU391" s="72"/>
      <c r="WV391" s="72"/>
      <c r="WW391" s="72"/>
      <c r="WX391" s="72"/>
      <c r="WY391" s="72"/>
      <c r="WZ391" s="72"/>
      <c r="XA391" s="72"/>
      <c r="XB391" s="72"/>
      <c r="XC391" s="72"/>
      <c r="XD391" s="72"/>
      <c r="XE391" s="72"/>
      <c r="XF391" s="72"/>
      <c r="XG391" s="72"/>
      <c r="XH391" s="72"/>
      <c r="XI391" s="72"/>
      <c r="XJ391" s="72"/>
      <c r="XK391" s="72"/>
      <c r="XL391" s="72"/>
      <c r="XM391" s="72"/>
      <c r="XN391" s="72"/>
      <c r="XO391" s="72"/>
      <c r="XP391" s="72"/>
      <c r="XQ391" s="72"/>
      <c r="XR391" s="72"/>
      <c r="XS391" s="72"/>
      <c r="XT391" s="72"/>
      <c r="XU391" s="72"/>
      <c r="XV391" s="72"/>
      <c r="XW391" s="72"/>
      <c r="XX391" s="72"/>
      <c r="XY391" s="72"/>
      <c r="XZ391" s="72"/>
      <c r="YA391" s="72"/>
      <c r="YB391" s="72"/>
      <c r="YC391" s="72"/>
      <c r="YD391" s="72"/>
      <c r="YE391" s="72"/>
      <c r="YF391" s="72"/>
      <c r="YG391" s="72"/>
      <c r="YH391" s="72"/>
      <c r="YI391" s="72"/>
      <c r="YJ391" s="72"/>
      <c r="YK391" s="72"/>
      <c r="YL391" s="72"/>
      <c r="YM391" s="72"/>
      <c r="YN391" s="72"/>
      <c r="YO391" s="72"/>
      <c r="YP391" s="72"/>
      <c r="YQ391" s="72"/>
      <c r="YR391" s="72"/>
      <c r="YS391" s="72"/>
      <c r="YT391" s="72"/>
      <c r="YU391" s="72"/>
      <c r="YV391" s="72"/>
      <c r="YW391" s="72"/>
      <c r="YX391" s="72"/>
      <c r="YY391" s="72"/>
      <c r="YZ391" s="72"/>
      <c r="ZA391" s="72"/>
      <c r="ZB391" s="72"/>
      <c r="ZC391" s="72"/>
      <c r="ZD391" s="72"/>
      <c r="ZE391" s="72"/>
      <c r="ZF391" s="72"/>
      <c r="ZG391" s="72"/>
      <c r="ZH391" s="72"/>
      <c r="ZI391" s="72"/>
      <c r="ZJ391" s="72"/>
      <c r="ZK391" s="72"/>
      <c r="ZL391" s="72"/>
      <c r="ZM391" s="72"/>
      <c r="ZN391" s="72"/>
      <c r="ZO391" s="72"/>
      <c r="ZP391" s="72"/>
      <c r="ZQ391" s="72"/>
      <c r="ZR391" s="72"/>
      <c r="ZS391" s="72"/>
      <c r="ZT391" s="72"/>
      <c r="ZU391" s="72"/>
      <c r="ZV391" s="72"/>
      <c r="ZW391" s="72"/>
      <c r="ZX391" s="72"/>
      <c r="ZY391" s="72"/>
      <c r="ZZ391" s="72"/>
      <c r="AAA391" s="72"/>
      <c r="AAB391" s="72"/>
      <c r="AAC391" s="72"/>
      <c r="AAD391" s="72"/>
      <c r="AAE391" s="72"/>
      <c r="AAF391" s="72"/>
      <c r="AAG391" s="72"/>
      <c r="AAH391" s="72"/>
      <c r="AAI391" s="72"/>
      <c r="AAJ391" s="72"/>
      <c r="AAK391" s="72"/>
      <c r="AAL391" s="72"/>
      <c r="AAM391" s="72"/>
      <c r="AAN391" s="72"/>
      <c r="AAO391" s="72"/>
      <c r="AAP391" s="72"/>
      <c r="AAQ391" s="72"/>
      <c r="AAR391" s="72"/>
      <c r="AAS391" s="72"/>
      <c r="AAT391" s="72"/>
      <c r="AAU391" s="72"/>
      <c r="AAV391" s="72"/>
      <c r="AAW391" s="72"/>
      <c r="AAX391" s="72"/>
      <c r="AAY391" s="72"/>
      <c r="AAZ391" s="72"/>
      <c r="ABA391" s="72"/>
      <c r="ABB391" s="72"/>
      <c r="ABC391" s="72"/>
      <c r="ABD391" s="72"/>
      <c r="ABE391" s="72"/>
      <c r="ABF391" s="72"/>
      <c r="ABG391" s="72"/>
      <c r="ABH391" s="72"/>
      <c r="ABI391" s="72"/>
      <c r="ABJ391" s="72"/>
      <c r="ABK391" s="72"/>
      <c r="ABL391" s="72"/>
      <c r="ABM391" s="72"/>
      <c r="ABN391" s="72"/>
      <c r="ABO391" s="72"/>
      <c r="ABP391" s="72"/>
      <c r="ABQ391" s="72"/>
      <c r="ABR391" s="72"/>
      <c r="ABS391" s="72"/>
      <c r="ABT391" s="72"/>
      <c r="ABU391" s="72"/>
      <c r="ABV391" s="72"/>
      <c r="ABW391" s="72"/>
      <c r="ABX391" s="72"/>
      <c r="ABY391" s="72"/>
      <c r="ABZ391" s="72"/>
      <c r="ACA391" s="72"/>
      <c r="ACB391" s="72"/>
      <c r="ACC391" s="72"/>
      <c r="ACD391" s="72"/>
      <c r="ACE391" s="72"/>
      <c r="ACF391" s="72"/>
      <c r="ACG391" s="72"/>
      <c r="ACH391" s="72"/>
      <c r="ACI391" s="72"/>
      <c r="ACJ391" s="72"/>
      <c r="ACK391" s="72"/>
      <c r="ACL391" s="72"/>
      <c r="ACM391" s="72"/>
      <c r="ACN391" s="72"/>
      <c r="ACO391" s="72"/>
      <c r="ACP391" s="72"/>
      <c r="ACQ391" s="72"/>
      <c r="ACR391" s="72"/>
      <c r="ACS391" s="72"/>
      <c r="ACT391" s="72"/>
      <c r="ACU391" s="72"/>
      <c r="ACV391" s="72"/>
      <c r="ACW391" s="72"/>
      <c r="ACX391" s="72"/>
      <c r="ACY391" s="72"/>
      <c r="ACZ391" s="72"/>
      <c r="ADA391" s="72"/>
      <c r="ADB391" s="72"/>
      <c r="ADC391" s="72"/>
      <c r="ADD391" s="72"/>
      <c r="ADE391" s="72"/>
      <c r="ADF391" s="72"/>
      <c r="ADG391" s="72"/>
      <c r="ADH391" s="72"/>
      <c r="ADI391" s="72"/>
      <c r="ADJ391" s="72"/>
      <c r="ADK391" s="72"/>
      <c r="ADL391" s="72"/>
      <c r="ADM391" s="72"/>
      <c r="ADN391" s="72"/>
      <c r="ADO391" s="72"/>
      <c r="ADP391" s="72"/>
      <c r="ADQ391" s="72"/>
      <c r="ADR391" s="72"/>
      <c r="ADS391" s="72"/>
      <c r="ADT391" s="72"/>
      <c r="ADU391" s="72"/>
      <c r="ADV391" s="72"/>
      <c r="ADW391" s="72"/>
      <c r="ADX391" s="72"/>
      <c r="ADY391" s="72"/>
      <c r="ADZ391" s="72"/>
      <c r="AEA391" s="72"/>
      <c r="AEB391" s="72"/>
      <c r="AEC391" s="72"/>
      <c r="AED391" s="72"/>
      <c r="AEE391" s="72"/>
      <c r="AEF391" s="72"/>
      <c r="AEG391" s="72"/>
      <c r="AEH391" s="72"/>
      <c r="AEI391" s="72"/>
      <c r="AEJ391" s="72"/>
      <c r="AEK391" s="72"/>
      <c r="AEL391" s="72"/>
      <c r="AEM391" s="72"/>
      <c r="AEN391" s="72"/>
      <c r="AEO391" s="72"/>
      <c r="AEP391" s="72"/>
      <c r="AEQ391" s="72"/>
      <c r="AER391" s="72"/>
      <c r="AES391" s="72"/>
      <c r="AET391" s="72"/>
      <c r="AEU391" s="72"/>
      <c r="AEV391" s="72"/>
      <c r="AEW391" s="72"/>
      <c r="AEX391" s="72"/>
      <c r="AEY391" s="72"/>
      <c r="AEZ391" s="72"/>
      <c r="AFA391" s="72"/>
      <c r="AFB391" s="72"/>
      <c r="AFC391" s="72"/>
      <c r="AFD391" s="72"/>
      <c r="AFE391" s="72"/>
      <c r="AFF391" s="72"/>
      <c r="AFG391" s="72"/>
      <c r="AFH391" s="72"/>
      <c r="AFI391" s="72"/>
      <c r="AFJ391" s="72"/>
      <c r="AFK391" s="72"/>
      <c r="AFL391" s="72"/>
      <c r="AFM391" s="72"/>
      <c r="AFN391" s="72"/>
      <c r="AFO391" s="72"/>
      <c r="AFP391" s="72"/>
      <c r="AFQ391" s="72"/>
      <c r="AFR391" s="72"/>
      <c r="AFS391" s="72"/>
      <c r="AFT391" s="72"/>
      <c r="AFU391" s="72"/>
      <c r="AFV391" s="72"/>
      <c r="AFW391" s="72"/>
      <c r="AFX391" s="72"/>
      <c r="AFY391" s="72"/>
      <c r="AFZ391" s="72"/>
      <c r="AGA391" s="72"/>
      <c r="AGB391" s="72"/>
      <c r="AGC391" s="72"/>
      <c r="AGD391" s="72"/>
      <c r="AGE391" s="72"/>
      <c r="AGF391" s="72"/>
      <c r="AGG391" s="72"/>
      <c r="AGH391" s="72"/>
      <c r="AGI391" s="72"/>
      <c r="AGJ391" s="72"/>
      <c r="AGK391" s="72"/>
      <c r="AGL391" s="72"/>
      <c r="AGM391" s="72"/>
      <c r="AGN391" s="72"/>
      <c r="AGO391" s="72"/>
      <c r="AGP391" s="72"/>
      <c r="AGQ391" s="72"/>
      <c r="AGR391" s="72"/>
      <c r="AGS391" s="72"/>
      <c r="AGT391" s="72"/>
      <c r="AGU391" s="72"/>
      <c r="AGV391" s="72"/>
      <c r="AGW391" s="72"/>
      <c r="AGX391" s="72"/>
      <c r="AGY391" s="72"/>
      <c r="AGZ391" s="72"/>
      <c r="AHA391" s="72"/>
      <c r="AHB391" s="72"/>
      <c r="AHC391" s="72"/>
      <c r="AHD391" s="72"/>
      <c r="AHE391" s="72"/>
      <c r="AHF391" s="72"/>
      <c r="AHG391" s="72"/>
      <c r="AHH391" s="72"/>
      <c r="AHI391" s="72"/>
      <c r="AHJ391" s="72"/>
      <c r="AHK391" s="72"/>
      <c r="AHL391" s="72"/>
      <c r="AHM391" s="72"/>
      <c r="AHN391" s="72"/>
      <c r="AHO391" s="72"/>
      <c r="AHP391" s="72"/>
      <c r="AHQ391" s="72"/>
      <c r="AHR391" s="72"/>
      <c r="AHS391" s="72"/>
      <c r="AHT391" s="72"/>
      <c r="AHU391" s="72"/>
      <c r="AHV391" s="72"/>
      <c r="AHW391" s="72"/>
      <c r="AHX391" s="72"/>
      <c r="AHY391" s="72"/>
      <c r="AHZ391" s="72"/>
      <c r="AIA391" s="72"/>
      <c r="AIB391" s="72"/>
      <c r="AIC391" s="72"/>
      <c r="AID391" s="72"/>
      <c r="AIE391" s="72"/>
      <c r="AIF391" s="72"/>
      <c r="AIG391" s="72"/>
      <c r="AIH391" s="72"/>
      <c r="AII391" s="72"/>
      <c r="AIJ391" s="72"/>
      <c r="AIK391" s="72"/>
      <c r="AIL391" s="72"/>
      <c r="AIM391" s="72"/>
      <c r="AIN391" s="72"/>
      <c r="AIO391" s="72"/>
      <c r="AIP391" s="72"/>
      <c r="AIQ391" s="72"/>
      <c r="AIR391" s="72"/>
      <c r="AIS391" s="72"/>
      <c r="AIT391" s="72"/>
      <c r="AIU391" s="72"/>
      <c r="AIV391" s="72"/>
      <c r="AIW391" s="72"/>
      <c r="AIX391" s="72"/>
      <c r="AIY391" s="72"/>
      <c r="AIZ391" s="72"/>
      <c r="AJA391" s="72"/>
      <c r="AJB391" s="72"/>
      <c r="AJC391" s="72"/>
      <c r="AJD391" s="72"/>
      <c r="AJE391" s="72"/>
      <c r="AJF391" s="72"/>
      <c r="AJG391" s="72"/>
      <c r="AJH391" s="72"/>
      <c r="AJI391" s="72"/>
      <c r="AJJ391" s="72"/>
      <c r="AJK391" s="72"/>
      <c r="AJL391" s="72"/>
      <c r="AJM391" s="72"/>
      <c r="AJN391" s="72"/>
      <c r="AJO391" s="72"/>
      <c r="AJP391" s="72"/>
      <c r="AJQ391" s="72"/>
      <c r="AJR391" s="72"/>
      <c r="AJS391" s="72"/>
      <c r="AJT391" s="72"/>
      <c r="AJU391" s="72"/>
      <c r="AJV391" s="72"/>
      <c r="AJW391" s="72"/>
      <c r="AJX391" s="72"/>
      <c r="AJY391" s="72"/>
      <c r="AJZ391" s="72"/>
      <c r="AKA391" s="72"/>
      <c r="AKB391" s="72"/>
      <c r="AKC391" s="72"/>
      <c r="AKD391" s="72"/>
      <c r="AKE391" s="72"/>
      <c r="AKF391" s="72"/>
      <c r="AKG391" s="72"/>
      <c r="AKH391" s="72"/>
      <c r="AKI391" s="72"/>
      <c r="AKJ391" s="72"/>
      <c r="AKK391" s="72"/>
      <c r="AKL391" s="72"/>
      <c r="AKM391" s="72"/>
      <c r="AKN391" s="72"/>
      <c r="AKO391" s="72"/>
      <c r="AKP391" s="72"/>
      <c r="AKQ391" s="72"/>
      <c r="AKR391" s="72"/>
      <c r="AKS391" s="72"/>
      <c r="AKT391" s="72"/>
      <c r="AKU391" s="72"/>
      <c r="AKV391" s="72"/>
      <c r="AKW391" s="72"/>
      <c r="AKX391" s="72"/>
      <c r="AKY391" s="72"/>
      <c r="AKZ391" s="72"/>
      <c r="ALA391" s="72"/>
      <c r="ALB391" s="72"/>
      <c r="ALC391" s="72"/>
      <c r="ALD391" s="72"/>
      <c r="ALE391" s="72"/>
      <c r="ALF391" s="72"/>
      <c r="ALG391" s="72"/>
      <c r="ALH391" s="72"/>
      <c r="ALI391" s="72"/>
      <c r="ALJ391" s="72"/>
      <c r="ALK391" s="72"/>
      <c r="ALL391" s="72"/>
      <c r="ALM391" s="72"/>
      <c r="ALN391" s="72"/>
      <c r="ALO391" s="72"/>
      <c r="ALP391" s="72"/>
      <c r="ALQ391" s="72"/>
      <c r="ALR391" s="72"/>
      <c r="ALS391" s="72"/>
      <c r="ALT391" s="72"/>
      <c r="ALU391" s="72"/>
      <c r="ALV391" s="72"/>
      <c r="ALW391" s="72"/>
      <c r="ALX391" s="72"/>
      <c r="ALY391" s="72"/>
      <c r="ALZ391" s="72"/>
      <c r="AMA391" s="72"/>
      <c r="AMB391" s="72"/>
      <c r="AMC391" s="72"/>
      <c r="AMD391" s="72"/>
      <c r="AME391" s="72"/>
      <c r="AMF391" s="72"/>
      <c r="AMG391" s="72"/>
      <c r="AMH391" s="72"/>
      <c r="AMI391" s="72"/>
      <c r="AMJ391" s="72"/>
    </row>
    <row r="392" customFormat="false" ht="15" hidden="false" customHeight="false" outlineLevel="0" collapsed="false">
      <c r="A392" s="69"/>
      <c r="B392" s="69"/>
      <c r="C392" s="49" t="n">
        <f aca="false">IF(F392=F391,C391,IF(F392=(F391+10),C391,(C391+10)))</f>
        <v>860</v>
      </c>
      <c r="D392" s="70" t="s">
        <v>274</v>
      </c>
      <c r="E392" s="51" t="n">
        <f aca="false">IF(C391=C392,IF(AND(L392&lt;&gt;"M",L392&lt;&gt;"m-up"),E391+10,E391),10)</f>
        <v>10</v>
      </c>
      <c r="F392" s="71" t="n">
        <f aca="false">R392+(Q392*60)+(P392*3600)</f>
        <v>42344</v>
      </c>
      <c r="G392" s="71" t="str">
        <f aca="false">CONCATENATE(M392,N392,O392)</f>
        <v>20171112</v>
      </c>
      <c r="H392" s="71" t="n">
        <f aca="false">796-793</f>
        <v>3</v>
      </c>
      <c r="I392" s="71"/>
      <c r="J392" s="71"/>
      <c r="K392" s="71"/>
      <c r="L392" s="71" t="s">
        <v>0</v>
      </c>
      <c r="M392" s="71" t="n">
        <v>2017</v>
      </c>
      <c r="N392" s="71" t="n">
        <v>11</v>
      </c>
      <c r="O392" s="71" t="n">
        <v>12</v>
      </c>
      <c r="P392" s="71" t="n">
        <v>11</v>
      </c>
      <c r="Q392" s="71" t="n">
        <v>45</v>
      </c>
      <c r="R392" s="71" t="n">
        <v>44</v>
      </c>
      <c r="S392" s="71" t="n">
        <v>793</v>
      </c>
      <c r="T392" s="71" t="n">
        <v>1</v>
      </c>
      <c r="U392" s="71" t="s">
        <v>1</v>
      </c>
      <c r="V392" s="71" t="s">
        <v>2</v>
      </c>
      <c r="W392" s="71"/>
      <c r="X392" s="72"/>
      <c r="WK392" s="72"/>
      <c r="WL392" s="72"/>
      <c r="WM392" s="72"/>
      <c r="WN392" s="72"/>
      <c r="WO392" s="72"/>
      <c r="WP392" s="72"/>
      <c r="WQ392" s="72"/>
      <c r="WR392" s="72"/>
      <c r="WS392" s="72"/>
      <c r="WT392" s="72"/>
      <c r="WU392" s="72"/>
      <c r="WV392" s="72"/>
      <c r="WW392" s="72"/>
      <c r="WX392" s="72"/>
      <c r="WY392" s="72"/>
      <c r="WZ392" s="72"/>
      <c r="XA392" s="72"/>
      <c r="XB392" s="72"/>
      <c r="XC392" s="72"/>
      <c r="XD392" s="72"/>
      <c r="XE392" s="72"/>
      <c r="XF392" s="72"/>
      <c r="XG392" s="72"/>
      <c r="XH392" s="72"/>
      <c r="XI392" s="72"/>
      <c r="XJ392" s="72"/>
      <c r="XK392" s="72"/>
      <c r="XL392" s="72"/>
      <c r="XM392" s="72"/>
      <c r="XN392" s="72"/>
      <c r="XO392" s="72"/>
      <c r="XP392" s="72"/>
      <c r="XQ392" s="72"/>
      <c r="XR392" s="72"/>
      <c r="XS392" s="72"/>
      <c r="XT392" s="72"/>
      <c r="XU392" s="72"/>
      <c r="XV392" s="72"/>
      <c r="XW392" s="72"/>
      <c r="XX392" s="72"/>
      <c r="XY392" s="72"/>
      <c r="XZ392" s="72"/>
      <c r="YA392" s="72"/>
      <c r="YB392" s="72"/>
      <c r="YC392" s="72"/>
      <c r="YD392" s="72"/>
      <c r="YE392" s="72"/>
      <c r="YF392" s="72"/>
      <c r="YG392" s="72"/>
      <c r="YH392" s="72"/>
      <c r="YI392" s="72"/>
      <c r="YJ392" s="72"/>
      <c r="YK392" s="72"/>
      <c r="YL392" s="72"/>
      <c r="YM392" s="72"/>
      <c r="YN392" s="72"/>
      <c r="YO392" s="72"/>
      <c r="YP392" s="72"/>
      <c r="YQ392" s="72"/>
      <c r="YR392" s="72"/>
      <c r="YS392" s="72"/>
      <c r="YT392" s="72"/>
      <c r="YU392" s="72"/>
      <c r="YV392" s="72"/>
      <c r="YW392" s="72"/>
      <c r="YX392" s="72"/>
      <c r="YY392" s="72"/>
      <c r="YZ392" s="72"/>
      <c r="ZA392" s="72"/>
      <c r="ZB392" s="72"/>
      <c r="ZC392" s="72"/>
      <c r="ZD392" s="72"/>
      <c r="ZE392" s="72"/>
      <c r="ZF392" s="72"/>
      <c r="ZG392" s="72"/>
      <c r="ZH392" s="72"/>
      <c r="ZI392" s="72"/>
      <c r="ZJ392" s="72"/>
      <c r="ZK392" s="72"/>
      <c r="ZL392" s="72"/>
      <c r="ZM392" s="72"/>
      <c r="ZN392" s="72"/>
      <c r="ZO392" s="72"/>
      <c r="ZP392" s="72"/>
      <c r="ZQ392" s="72"/>
      <c r="ZR392" s="72"/>
      <c r="ZS392" s="72"/>
      <c r="ZT392" s="72"/>
      <c r="ZU392" s="72"/>
      <c r="ZV392" s="72"/>
      <c r="ZW392" s="72"/>
      <c r="ZX392" s="72"/>
      <c r="ZY392" s="72"/>
      <c r="ZZ392" s="72"/>
      <c r="AAA392" s="72"/>
      <c r="AAB392" s="72"/>
      <c r="AAC392" s="72"/>
      <c r="AAD392" s="72"/>
      <c r="AAE392" s="72"/>
      <c r="AAF392" s="72"/>
      <c r="AAG392" s="72"/>
      <c r="AAH392" s="72"/>
      <c r="AAI392" s="72"/>
      <c r="AAJ392" s="72"/>
      <c r="AAK392" s="72"/>
      <c r="AAL392" s="72"/>
      <c r="AAM392" s="72"/>
      <c r="AAN392" s="72"/>
      <c r="AAO392" s="72"/>
      <c r="AAP392" s="72"/>
      <c r="AAQ392" s="72"/>
      <c r="AAR392" s="72"/>
      <c r="AAS392" s="72"/>
      <c r="AAT392" s="72"/>
      <c r="AAU392" s="72"/>
      <c r="AAV392" s="72"/>
      <c r="AAW392" s="72"/>
      <c r="AAX392" s="72"/>
      <c r="AAY392" s="72"/>
      <c r="AAZ392" s="72"/>
      <c r="ABA392" s="72"/>
      <c r="ABB392" s="72"/>
      <c r="ABC392" s="72"/>
      <c r="ABD392" s="72"/>
      <c r="ABE392" s="72"/>
      <c r="ABF392" s="72"/>
      <c r="ABG392" s="72"/>
      <c r="ABH392" s="72"/>
      <c r="ABI392" s="72"/>
      <c r="ABJ392" s="72"/>
      <c r="ABK392" s="72"/>
      <c r="ABL392" s="72"/>
      <c r="ABM392" s="72"/>
      <c r="ABN392" s="72"/>
      <c r="ABO392" s="72"/>
      <c r="ABP392" s="72"/>
      <c r="ABQ392" s="72"/>
      <c r="ABR392" s="72"/>
      <c r="ABS392" s="72"/>
      <c r="ABT392" s="72"/>
      <c r="ABU392" s="72"/>
      <c r="ABV392" s="72"/>
      <c r="ABW392" s="72"/>
      <c r="ABX392" s="72"/>
      <c r="ABY392" s="72"/>
      <c r="ABZ392" s="72"/>
      <c r="ACA392" s="72"/>
      <c r="ACB392" s="72"/>
      <c r="ACC392" s="72"/>
      <c r="ACD392" s="72"/>
      <c r="ACE392" s="72"/>
      <c r="ACF392" s="72"/>
      <c r="ACG392" s="72"/>
      <c r="ACH392" s="72"/>
      <c r="ACI392" s="72"/>
      <c r="ACJ392" s="72"/>
      <c r="ACK392" s="72"/>
      <c r="ACL392" s="72"/>
      <c r="ACM392" s="72"/>
      <c r="ACN392" s="72"/>
      <c r="ACO392" s="72"/>
      <c r="ACP392" s="72"/>
      <c r="ACQ392" s="72"/>
      <c r="ACR392" s="72"/>
      <c r="ACS392" s="72"/>
      <c r="ACT392" s="72"/>
      <c r="ACU392" s="72"/>
      <c r="ACV392" s="72"/>
      <c r="ACW392" s="72"/>
      <c r="ACX392" s="72"/>
      <c r="ACY392" s="72"/>
      <c r="ACZ392" s="72"/>
      <c r="ADA392" s="72"/>
      <c r="ADB392" s="72"/>
      <c r="ADC392" s="72"/>
      <c r="ADD392" s="72"/>
      <c r="ADE392" s="72"/>
      <c r="ADF392" s="72"/>
      <c r="ADG392" s="72"/>
      <c r="ADH392" s="72"/>
      <c r="ADI392" s="72"/>
      <c r="ADJ392" s="72"/>
      <c r="ADK392" s="72"/>
      <c r="ADL392" s="72"/>
      <c r="ADM392" s="72"/>
      <c r="ADN392" s="72"/>
      <c r="ADO392" s="72"/>
      <c r="ADP392" s="72"/>
      <c r="ADQ392" s="72"/>
      <c r="ADR392" s="72"/>
      <c r="ADS392" s="72"/>
      <c r="ADT392" s="72"/>
      <c r="ADU392" s="72"/>
      <c r="ADV392" s="72"/>
      <c r="ADW392" s="72"/>
      <c r="ADX392" s="72"/>
      <c r="ADY392" s="72"/>
      <c r="ADZ392" s="72"/>
      <c r="AEA392" s="72"/>
      <c r="AEB392" s="72"/>
      <c r="AEC392" s="72"/>
      <c r="AED392" s="72"/>
      <c r="AEE392" s="72"/>
      <c r="AEF392" s="72"/>
      <c r="AEG392" s="72"/>
      <c r="AEH392" s="72"/>
      <c r="AEI392" s="72"/>
      <c r="AEJ392" s="72"/>
      <c r="AEK392" s="72"/>
      <c r="AEL392" s="72"/>
      <c r="AEM392" s="72"/>
      <c r="AEN392" s="72"/>
      <c r="AEO392" s="72"/>
      <c r="AEP392" s="72"/>
      <c r="AEQ392" s="72"/>
      <c r="AER392" s="72"/>
      <c r="AES392" s="72"/>
      <c r="AET392" s="72"/>
      <c r="AEU392" s="72"/>
      <c r="AEV392" s="72"/>
      <c r="AEW392" s="72"/>
      <c r="AEX392" s="72"/>
      <c r="AEY392" s="72"/>
      <c r="AEZ392" s="72"/>
      <c r="AFA392" s="72"/>
      <c r="AFB392" s="72"/>
      <c r="AFC392" s="72"/>
      <c r="AFD392" s="72"/>
      <c r="AFE392" s="72"/>
      <c r="AFF392" s="72"/>
      <c r="AFG392" s="72"/>
      <c r="AFH392" s="72"/>
      <c r="AFI392" s="72"/>
      <c r="AFJ392" s="72"/>
      <c r="AFK392" s="72"/>
      <c r="AFL392" s="72"/>
      <c r="AFM392" s="72"/>
      <c r="AFN392" s="72"/>
      <c r="AFO392" s="72"/>
      <c r="AFP392" s="72"/>
      <c r="AFQ392" s="72"/>
      <c r="AFR392" s="72"/>
      <c r="AFS392" s="72"/>
      <c r="AFT392" s="72"/>
      <c r="AFU392" s="72"/>
      <c r="AFV392" s="72"/>
      <c r="AFW392" s="72"/>
      <c r="AFX392" s="72"/>
      <c r="AFY392" s="72"/>
      <c r="AFZ392" s="72"/>
      <c r="AGA392" s="72"/>
      <c r="AGB392" s="72"/>
      <c r="AGC392" s="72"/>
      <c r="AGD392" s="72"/>
      <c r="AGE392" s="72"/>
      <c r="AGF392" s="72"/>
      <c r="AGG392" s="72"/>
      <c r="AGH392" s="72"/>
      <c r="AGI392" s="72"/>
      <c r="AGJ392" s="72"/>
      <c r="AGK392" s="72"/>
      <c r="AGL392" s="72"/>
      <c r="AGM392" s="72"/>
      <c r="AGN392" s="72"/>
      <c r="AGO392" s="72"/>
      <c r="AGP392" s="72"/>
      <c r="AGQ392" s="72"/>
      <c r="AGR392" s="72"/>
      <c r="AGS392" s="72"/>
      <c r="AGT392" s="72"/>
      <c r="AGU392" s="72"/>
      <c r="AGV392" s="72"/>
      <c r="AGW392" s="72"/>
      <c r="AGX392" s="72"/>
      <c r="AGY392" s="72"/>
      <c r="AGZ392" s="72"/>
      <c r="AHA392" s="72"/>
      <c r="AHB392" s="72"/>
      <c r="AHC392" s="72"/>
      <c r="AHD392" s="72"/>
      <c r="AHE392" s="72"/>
      <c r="AHF392" s="72"/>
      <c r="AHG392" s="72"/>
      <c r="AHH392" s="72"/>
      <c r="AHI392" s="72"/>
      <c r="AHJ392" s="72"/>
      <c r="AHK392" s="72"/>
      <c r="AHL392" s="72"/>
      <c r="AHM392" s="72"/>
      <c r="AHN392" s="72"/>
      <c r="AHO392" s="72"/>
      <c r="AHP392" s="72"/>
      <c r="AHQ392" s="72"/>
      <c r="AHR392" s="72"/>
      <c r="AHS392" s="72"/>
      <c r="AHT392" s="72"/>
      <c r="AHU392" s="72"/>
      <c r="AHV392" s="72"/>
      <c r="AHW392" s="72"/>
      <c r="AHX392" s="72"/>
      <c r="AHY392" s="72"/>
      <c r="AHZ392" s="72"/>
      <c r="AIA392" s="72"/>
      <c r="AIB392" s="72"/>
      <c r="AIC392" s="72"/>
      <c r="AID392" s="72"/>
      <c r="AIE392" s="72"/>
      <c r="AIF392" s="72"/>
      <c r="AIG392" s="72"/>
      <c r="AIH392" s="72"/>
      <c r="AII392" s="72"/>
      <c r="AIJ392" s="72"/>
      <c r="AIK392" s="72"/>
      <c r="AIL392" s="72"/>
      <c r="AIM392" s="72"/>
      <c r="AIN392" s="72"/>
      <c r="AIO392" s="72"/>
      <c r="AIP392" s="72"/>
      <c r="AIQ392" s="72"/>
      <c r="AIR392" s="72"/>
      <c r="AIS392" s="72"/>
      <c r="AIT392" s="72"/>
      <c r="AIU392" s="72"/>
      <c r="AIV392" s="72"/>
      <c r="AIW392" s="72"/>
      <c r="AIX392" s="72"/>
      <c r="AIY392" s="72"/>
      <c r="AIZ392" s="72"/>
      <c r="AJA392" s="72"/>
      <c r="AJB392" s="72"/>
      <c r="AJC392" s="72"/>
      <c r="AJD392" s="72"/>
      <c r="AJE392" s="72"/>
      <c r="AJF392" s="72"/>
      <c r="AJG392" s="72"/>
      <c r="AJH392" s="72"/>
      <c r="AJI392" s="72"/>
      <c r="AJJ392" s="72"/>
      <c r="AJK392" s="72"/>
      <c r="AJL392" s="72"/>
      <c r="AJM392" s="72"/>
      <c r="AJN392" s="72"/>
      <c r="AJO392" s="72"/>
      <c r="AJP392" s="72"/>
      <c r="AJQ392" s="72"/>
      <c r="AJR392" s="72"/>
      <c r="AJS392" s="72"/>
      <c r="AJT392" s="72"/>
      <c r="AJU392" s="72"/>
      <c r="AJV392" s="72"/>
      <c r="AJW392" s="72"/>
      <c r="AJX392" s="72"/>
      <c r="AJY392" s="72"/>
      <c r="AJZ392" s="72"/>
      <c r="AKA392" s="72"/>
      <c r="AKB392" s="72"/>
      <c r="AKC392" s="72"/>
      <c r="AKD392" s="72"/>
      <c r="AKE392" s="72"/>
      <c r="AKF392" s="72"/>
      <c r="AKG392" s="72"/>
      <c r="AKH392" s="72"/>
      <c r="AKI392" s="72"/>
      <c r="AKJ392" s="72"/>
      <c r="AKK392" s="72"/>
      <c r="AKL392" s="72"/>
      <c r="AKM392" s="72"/>
      <c r="AKN392" s="72"/>
      <c r="AKO392" s="72"/>
      <c r="AKP392" s="72"/>
      <c r="AKQ392" s="72"/>
      <c r="AKR392" s="72"/>
      <c r="AKS392" s="72"/>
      <c r="AKT392" s="72"/>
      <c r="AKU392" s="72"/>
      <c r="AKV392" s="72"/>
      <c r="AKW392" s="72"/>
      <c r="AKX392" s="72"/>
      <c r="AKY392" s="72"/>
      <c r="AKZ392" s="72"/>
      <c r="ALA392" s="72"/>
      <c r="ALB392" s="72"/>
      <c r="ALC392" s="72"/>
      <c r="ALD392" s="72"/>
      <c r="ALE392" s="72"/>
      <c r="ALF392" s="72"/>
      <c r="ALG392" s="72"/>
      <c r="ALH392" s="72"/>
      <c r="ALI392" s="72"/>
      <c r="ALJ392" s="72"/>
      <c r="ALK392" s="72"/>
      <c r="ALL392" s="72"/>
      <c r="ALM392" s="72"/>
      <c r="ALN392" s="72"/>
      <c r="ALO392" s="72"/>
      <c r="ALP392" s="72"/>
      <c r="ALQ392" s="72"/>
      <c r="ALR392" s="72"/>
      <c r="ALS392" s="72"/>
      <c r="ALT392" s="72"/>
      <c r="ALU392" s="72"/>
      <c r="ALV392" s="72"/>
      <c r="ALW392" s="72"/>
      <c r="ALX392" s="72"/>
      <c r="ALY392" s="72"/>
      <c r="ALZ392" s="72"/>
      <c r="AMA392" s="72"/>
      <c r="AMB392" s="72"/>
      <c r="AMC392" s="72"/>
      <c r="AMD392" s="72"/>
      <c r="AME392" s="72"/>
      <c r="AMF392" s="72"/>
      <c r="AMG392" s="72"/>
      <c r="AMH392" s="72"/>
      <c r="AMI392" s="72"/>
      <c r="AMJ392" s="72"/>
    </row>
    <row r="393" customFormat="false" ht="15" hidden="false" customHeight="false" outlineLevel="0" collapsed="false">
      <c r="A393" s="69"/>
      <c r="B393" s="69"/>
      <c r="C393" s="49" t="n">
        <f aca="false">IF(F393=F392,C392,IF(F393=(F392+10),C392,(C392+10)))</f>
        <v>870</v>
      </c>
      <c r="D393" s="70" t="s">
        <v>275</v>
      </c>
      <c r="E393" s="51" t="n">
        <f aca="false">IF(C392=C393,IF(AND(L393&lt;&gt;"M",L393&lt;&gt;"m-up"),E392+10,E392),10)</f>
        <v>10</v>
      </c>
      <c r="F393" s="71" t="n">
        <f aca="false">R393+(Q393*60)+(P393*3600)</f>
        <v>42595</v>
      </c>
      <c r="G393" s="71" t="str">
        <f aca="false">CONCATENATE(M393,N393,O393)</f>
        <v>20171112</v>
      </c>
      <c r="H393" s="71" t="n">
        <v>5</v>
      </c>
      <c r="I393" s="71"/>
      <c r="J393" s="71"/>
      <c r="K393" s="71"/>
      <c r="L393" s="71" t="s">
        <v>0</v>
      </c>
      <c r="M393" s="71" t="n">
        <v>2017</v>
      </c>
      <c r="N393" s="71" t="n">
        <v>11</v>
      </c>
      <c r="O393" s="71" t="n">
        <v>12</v>
      </c>
      <c r="P393" s="71" t="n">
        <v>11</v>
      </c>
      <c r="Q393" s="71" t="n">
        <v>49</v>
      </c>
      <c r="R393" s="71" t="n">
        <v>55</v>
      </c>
      <c r="S393" s="71" t="n">
        <v>999</v>
      </c>
      <c r="T393" s="71" t="n">
        <v>1</v>
      </c>
      <c r="U393" s="71" t="s">
        <v>1</v>
      </c>
      <c r="V393" s="71" t="s">
        <v>2</v>
      </c>
      <c r="W393" s="71"/>
      <c r="X393" s="72"/>
      <c r="WK393" s="72"/>
      <c r="WL393" s="72"/>
      <c r="WM393" s="72"/>
      <c r="WN393" s="72"/>
      <c r="WO393" s="72"/>
      <c r="WP393" s="72"/>
      <c r="WQ393" s="72"/>
      <c r="WR393" s="72"/>
      <c r="WS393" s="72"/>
      <c r="WT393" s="72"/>
      <c r="WU393" s="72"/>
      <c r="WV393" s="72"/>
      <c r="WW393" s="72"/>
      <c r="WX393" s="72"/>
      <c r="WY393" s="72"/>
      <c r="WZ393" s="72"/>
      <c r="XA393" s="72"/>
      <c r="XB393" s="72"/>
      <c r="XC393" s="72"/>
      <c r="XD393" s="72"/>
      <c r="XE393" s="72"/>
      <c r="XF393" s="72"/>
      <c r="XG393" s="72"/>
      <c r="XH393" s="72"/>
      <c r="XI393" s="72"/>
      <c r="XJ393" s="72"/>
      <c r="XK393" s="72"/>
      <c r="XL393" s="72"/>
      <c r="XM393" s="72"/>
      <c r="XN393" s="72"/>
      <c r="XO393" s="72"/>
      <c r="XP393" s="72"/>
      <c r="XQ393" s="72"/>
      <c r="XR393" s="72"/>
      <c r="XS393" s="72"/>
      <c r="XT393" s="72"/>
      <c r="XU393" s="72"/>
      <c r="XV393" s="72"/>
      <c r="XW393" s="72"/>
      <c r="XX393" s="72"/>
      <c r="XY393" s="72"/>
      <c r="XZ393" s="72"/>
      <c r="YA393" s="72"/>
      <c r="YB393" s="72"/>
      <c r="YC393" s="72"/>
      <c r="YD393" s="72"/>
      <c r="YE393" s="72"/>
      <c r="YF393" s="72"/>
      <c r="YG393" s="72"/>
      <c r="YH393" s="72"/>
      <c r="YI393" s="72"/>
      <c r="YJ393" s="72"/>
      <c r="YK393" s="72"/>
      <c r="YL393" s="72"/>
      <c r="YM393" s="72"/>
      <c r="YN393" s="72"/>
      <c r="YO393" s="72"/>
      <c r="YP393" s="72"/>
      <c r="YQ393" s="72"/>
      <c r="YR393" s="72"/>
      <c r="YS393" s="72"/>
      <c r="YT393" s="72"/>
      <c r="YU393" s="72"/>
      <c r="YV393" s="72"/>
      <c r="YW393" s="72"/>
      <c r="YX393" s="72"/>
      <c r="YY393" s="72"/>
      <c r="YZ393" s="72"/>
      <c r="ZA393" s="72"/>
      <c r="ZB393" s="72"/>
      <c r="ZC393" s="72"/>
      <c r="ZD393" s="72"/>
      <c r="ZE393" s="72"/>
      <c r="ZF393" s="72"/>
      <c r="ZG393" s="72"/>
      <c r="ZH393" s="72"/>
      <c r="ZI393" s="72"/>
      <c r="ZJ393" s="72"/>
      <c r="ZK393" s="72"/>
      <c r="ZL393" s="72"/>
      <c r="ZM393" s="72"/>
      <c r="ZN393" s="72"/>
      <c r="ZO393" s="72"/>
      <c r="ZP393" s="72"/>
      <c r="ZQ393" s="72"/>
      <c r="ZR393" s="72"/>
      <c r="ZS393" s="72"/>
      <c r="ZT393" s="72"/>
      <c r="ZU393" s="72"/>
      <c r="ZV393" s="72"/>
      <c r="ZW393" s="72"/>
      <c r="ZX393" s="72"/>
      <c r="ZY393" s="72"/>
      <c r="ZZ393" s="72"/>
      <c r="AAA393" s="72"/>
      <c r="AAB393" s="72"/>
      <c r="AAC393" s="72"/>
      <c r="AAD393" s="72"/>
      <c r="AAE393" s="72"/>
      <c r="AAF393" s="72"/>
      <c r="AAG393" s="72"/>
      <c r="AAH393" s="72"/>
      <c r="AAI393" s="72"/>
      <c r="AAJ393" s="72"/>
      <c r="AAK393" s="72"/>
      <c r="AAL393" s="72"/>
      <c r="AAM393" s="72"/>
      <c r="AAN393" s="72"/>
      <c r="AAO393" s="72"/>
      <c r="AAP393" s="72"/>
      <c r="AAQ393" s="72"/>
      <c r="AAR393" s="72"/>
      <c r="AAS393" s="72"/>
      <c r="AAT393" s="72"/>
      <c r="AAU393" s="72"/>
      <c r="AAV393" s="72"/>
      <c r="AAW393" s="72"/>
      <c r="AAX393" s="72"/>
      <c r="AAY393" s="72"/>
      <c r="AAZ393" s="72"/>
      <c r="ABA393" s="72"/>
      <c r="ABB393" s="72"/>
      <c r="ABC393" s="72"/>
      <c r="ABD393" s="72"/>
      <c r="ABE393" s="72"/>
      <c r="ABF393" s="72"/>
      <c r="ABG393" s="72"/>
      <c r="ABH393" s="72"/>
      <c r="ABI393" s="72"/>
      <c r="ABJ393" s="72"/>
      <c r="ABK393" s="72"/>
      <c r="ABL393" s="72"/>
      <c r="ABM393" s="72"/>
      <c r="ABN393" s="72"/>
      <c r="ABO393" s="72"/>
      <c r="ABP393" s="72"/>
      <c r="ABQ393" s="72"/>
      <c r="ABR393" s="72"/>
      <c r="ABS393" s="72"/>
      <c r="ABT393" s="72"/>
      <c r="ABU393" s="72"/>
      <c r="ABV393" s="72"/>
      <c r="ABW393" s="72"/>
      <c r="ABX393" s="72"/>
      <c r="ABY393" s="72"/>
      <c r="ABZ393" s="72"/>
      <c r="ACA393" s="72"/>
      <c r="ACB393" s="72"/>
      <c r="ACC393" s="72"/>
      <c r="ACD393" s="72"/>
      <c r="ACE393" s="72"/>
      <c r="ACF393" s="72"/>
      <c r="ACG393" s="72"/>
      <c r="ACH393" s="72"/>
      <c r="ACI393" s="72"/>
      <c r="ACJ393" s="72"/>
      <c r="ACK393" s="72"/>
      <c r="ACL393" s="72"/>
      <c r="ACM393" s="72"/>
      <c r="ACN393" s="72"/>
      <c r="ACO393" s="72"/>
      <c r="ACP393" s="72"/>
      <c r="ACQ393" s="72"/>
      <c r="ACR393" s="72"/>
      <c r="ACS393" s="72"/>
      <c r="ACT393" s="72"/>
      <c r="ACU393" s="72"/>
      <c r="ACV393" s="72"/>
      <c r="ACW393" s="72"/>
      <c r="ACX393" s="72"/>
      <c r="ACY393" s="72"/>
      <c r="ACZ393" s="72"/>
      <c r="ADA393" s="72"/>
      <c r="ADB393" s="72"/>
      <c r="ADC393" s="72"/>
      <c r="ADD393" s="72"/>
      <c r="ADE393" s="72"/>
      <c r="ADF393" s="72"/>
      <c r="ADG393" s="72"/>
      <c r="ADH393" s="72"/>
      <c r="ADI393" s="72"/>
      <c r="ADJ393" s="72"/>
      <c r="ADK393" s="72"/>
      <c r="ADL393" s="72"/>
      <c r="ADM393" s="72"/>
      <c r="ADN393" s="72"/>
      <c r="ADO393" s="72"/>
      <c r="ADP393" s="72"/>
      <c r="ADQ393" s="72"/>
      <c r="ADR393" s="72"/>
      <c r="ADS393" s="72"/>
      <c r="ADT393" s="72"/>
      <c r="ADU393" s="72"/>
      <c r="ADV393" s="72"/>
      <c r="ADW393" s="72"/>
      <c r="ADX393" s="72"/>
      <c r="ADY393" s="72"/>
      <c r="ADZ393" s="72"/>
      <c r="AEA393" s="72"/>
      <c r="AEB393" s="72"/>
      <c r="AEC393" s="72"/>
      <c r="AED393" s="72"/>
      <c r="AEE393" s="72"/>
      <c r="AEF393" s="72"/>
      <c r="AEG393" s="72"/>
      <c r="AEH393" s="72"/>
      <c r="AEI393" s="72"/>
      <c r="AEJ393" s="72"/>
      <c r="AEK393" s="72"/>
      <c r="AEL393" s="72"/>
      <c r="AEM393" s="72"/>
      <c r="AEN393" s="72"/>
      <c r="AEO393" s="72"/>
      <c r="AEP393" s="72"/>
      <c r="AEQ393" s="72"/>
      <c r="AER393" s="72"/>
      <c r="AES393" s="72"/>
      <c r="AET393" s="72"/>
      <c r="AEU393" s="72"/>
      <c r="AEV393" s="72"/>
      <c r="AEW393" s="72"/>
      <c r="AEX393" s="72"/>
      <c r="AEY393" s="72"/>
      <c r="AEZ393" s="72"/>
      <c r="AFA393" s="72"/>
      <c r="AFB393" s="72"/>
      <c r="AFC393" s="72"/>
      <c r="AFD393" s="72"/>
      <c r="AFE393" s="72"/>
      <c r="AFF393" s="72"/>
      <c r="AFG393" s="72"/>
      <c r="AFH393" s="72"/>
      <c r="AFI393" s="72"/>
      <c r="AFJ393" s="72"/>
      <c r="AFK393" s="72"/>
      <c r="AFL393" s="72"/>
      <c r="AFM393" s="72"/>
      <c r="AFN393" s="72"/>
      <c r="AFO393" s="72"/>
      <c r="AFP393" s="72"/>
      <c r="AFQ393" s="72"/>
      <c r="AFR393" s="72"/>
      <c r="AFS393" s="72"/>
      <c r="AFT393" s="72"/>
      <c r="AFU393" s="72"/>
      <c r="AFV393" s="72"/>
      <c r="AFW393" s="72"/>
      <c r="AFX393" s="72"/>
      <c r="AFY393" s="72"/>
      <c r="AFZ393" s="72"/>
      <c r="AGA393" s="72"/>
      <c r="AGB393" s="72"/>
      <c r="AGC393" s="72"/>
      <c r="AGD393" s="72"/>
      <c r="AGE393" s="72"/>
      <c r="AGF393" s="72"/>
      <c r="AGG393" s="72"/>
      <c r="AGH393" s="72"/>
      <c r="AGI393" s="72"/>
      <c r="AGJ393" s="72"/>
      <c r="AGK393" s="72"/>
      <c r="AGL393" s="72"/>
      <c r="AGM393" s="72"/>
      <c r="AGN393" s="72"/>
      <c r="AGO393" s="72"/>
      <c r="AGP393" s="72"/>
      <c r="AGQ393" s="72"/>
      <c r="AGR393" s="72"/>
      <c r="AGS393" s="72"/>
      <c r="AGT393" s="72"/>
      <c r="AGU393" s="72"/>
      <c r="AGV393" s="72"/>
      <c r="AGW393" s="72"/>
      <c r="AGX393" s="72"/>
      <c r="AGY393" s="72"/>
      <c r="AGZ393" s="72"/>
      <c r="AHA393" s="72"/>
      <c r="AHB393" s="72"/>
      <c r="AHC393" s="72"/>
      <c r="AHD393" s="72"/>
      <c r="AHE393" s="72"/>
      <c r="AHF393" s="72"/>
      <c r="AHG393" s="72"/>
      <c r="AHH393" s="72"/>
      <c r="AHI393" s="72"/>
      <c r="AHJ393" s="72"/>
      <c r="AHK393" s="72"/>
      <c r="AHL393" s="72"/>
      <c r="AHM393" s="72"/>
      <c r="AHN393" s="72"/>
      <c r="AHO393" s="72"/>
      <c r="AHP393" s="72"/>
      <c r="AHQ393" s="72"/>
      <c r="AHR393" s="72"/>
      <c r="AHS393" s="72"/>
      <c r="AHT393" s="72"/>
      <c r="AHU393" s="72"/>
      <c r="AHV393" s="72"/>
      <c r="AHW393" s="72"/>
      <c r="AHX393" s="72"/>
      <c r="AHY393" s="72"/>
      <c r="AHZ393" s="72"/>
      <c r="AIA393" s="72"/>
      <c r="AIB393" s="72"/>
      <c r="AIC393" s="72"/>
      <c r="AID393" s="72"/>
      <c r="AIE393" s="72"/>
      <c r="AIF393" s="72"/>
      <c r="AIG393" s="72"/>
      <c r="AIH393" s="72"/>
      <c r="AII393" s="72"/>
      <c r="AIJ393" s="72"/>
      <c r="AIK393" s="72"/>
      <c r="AIL393" s="72"/>
      <c r="AIM393" s="72"/>
      <c r="AIN393" s="72"/>
      <c r="AIO393" s="72"/>
      <c r="AIP393" s="72"/>
      <c r="AIQ393" s="72"/>
      <c r="AIR393" s="72"/>
      <c r="AIS393" s="72"/>
      <c r="AIT393" s="72"/>
      <c r="AIU393" s="72"/>
      <c r="AIV393" s="72"/>
      <c r="AIW393" s="72"/>
      <c r="AIX393" s="72"/>
      <c r="AIY393" s="72"/>
      <c r="AIZ393" s="72"/>
      <c r="AJA393" s="72"/>
      <c r="AJB393" s="72"/>
      <c r="AJC393" s="72"/>
      <c r="AJD393" s="72"/>
      <c r="AJE393" s="72"/>
      <c r="AJF393" s="72"/>
      <c r="AJG393" s="72"/>
      <c r="AJH393" s="72"/>
      <c r="AJI393" s="72"/>
      <c r="AJJ393" s="72"/>
      <c r="AJK393" s="72"/>
      <c r="AJL393" s="72"/>
      <c r="AJM393" s="72"/>
      <c r="AJN393" s="72"/>
      <c r="AJO393" s="72"/>
      <c r="AJP393" s="72"/>
      <c r="AJQ393" s="72"/>
      <c r="AJR393" s="72"/>
      <c r="AJS393" s="72"/>
      <c r="AJT393" s="72"/>
      <c r="AJU393" s="72"/>
      <c r="AJV393" s="72"/>
      <c r="AJW393" s="72"/>
      <c r="AJX393" s="72"/>
      <c r="AJY393" s="72"/>
      <c r="AJZ393" s="72"/>
      <c r="AKA393" s="72"/>
      <c r="AKB393" s="72"/>
      <c r="AKC393" s="72"/>
      <c r="AKD393" s="72"/>
      <c r="AKE393" s="72"/>
      <c r="AKF393" s="72"/>
      <c r="AKG393" s="72"/>
      <c r="AKH393" s="72"/>
      <c r="AKI393" s="72"/>
      <c r="AKJ393" s="72"/>
      <c r="AKK393" s="72"/>
      <c r="AKL393" s="72"/>
      <c r="AKM393" s="72"/>
      <c r="AKN393" s="72"/>
      <c r="AKO393" s="72"/>
      <c r="AKP393" s="72"/>
      <c r="AKQ393" s="72"/>
      <c r="AKR393" s="72"/>
      <c r="AKS393" s="72"/>
      <c r="AKT393" s="72"/>
      <c r="AKU393" s="72"/>
      <c r="AKV393" s="72"/>
      <c r="AKW393" s="72"/>
      <c r="AKX393" s="72"/>
      <c r="AKY393" s="72"/>
      <c r="AKZ393" s="72"/>
      <c r="ALA393" s="72"/>
      <c r="ALB393" s="72"/>
      <c r="ALC393" s="72"/>
      <c r="ALD393" s="72"/>
      <c r="ALE393" s="72"/>
      <c r="ALF393" s="72"/>
      <c r="ALG393" s="72"/>
      <c r="ALH393" s="72"/>
      <c r="ALI393" s="72"/>
      <c r="ALJ393" s="72"/>
      <c r="ALK393" s="72"/>
      <c r="ALL393" s="72"/>
      <c r="ALM393" s="72"/>
      <c r="ALN393" s="72"/>
      <c r="ALO393" s="72"/>
      <c r="ALP393" s="72"/>
      <c r="ALQ393" s="72"/>
      <c r="ALR393" s="72"/>
      <c r="ALS393" s="72"/>
      <c r="ALT393" s="72"/>
      <c r="ALU393" s="72"/>
      <c r="ALV393" s="72"/>
      <c r="ALW393" s="72"/>
      <c r="ALX393" s="72"/>
      <c r="ALY393" s="72"/>
      <c r="ALZ393" s="72"/>
      <c r="AMA393" s="72"/>
      <c r="AMB393" s="72"/>
      <c r="AMC393" s="72"/>
      <c r="AMD393" s="72"/>
      <c r="AME393" s="72"/>
      <c r="AMF393" s="72"/>
      <c r="AMG393" s="72"/>
      <c r="AMH393" s="72"/>
      <c r="AMI393" s="72"/>
      <c r="AMJ393" s="72"/>
    </row>
    <row r="394" customFormat="false" ht="15" hidden="false" customHeight="false" outlineLevel="0" collapsed="false">
      <c r="C394" s="49" t="n">
        <f aca="false">IF(F394=F393,C393,IF(F394=(F393+10),C393,(C393+10)))</f>
        <v>880</v>
      </c>
      <c r="D394" s="38" t="s">
        <v>275</v>
      </c>
      <c r="E394" s="51" t="n">
        <f aca="false">IF(C393=C394,IF(AND(L394&lt;&gt;"M",L394&lt;&gt;"m-up"),E393+10,E393),10)</f>
        <v>10</v>
      </c>
      <c r="F394" s="39" t="n">
        <f aca="false">R394+(Q394*60)+(P394*3600)</f>
        <v>42596</v>
      </c>
      <c r="G394" s="39" t="str">
        <f aca="false">CONCATENATE(M394,N394,O394)</f>
        <v>20171112</v>
      </c>
      <c r="H394" s="39" t="n">
        <v>3</v>
      </c>
      <c r="L394" s="39" t="s">
        <v>0</v>
      </c>
      <c r="M394" s="39" t="n">
        <v>2017</v>
      </c>
      <c r="N394" s="39" t="n">
        <v>11</v>
      </c>
      <c r="O394" s="39" t="n">
        <v>12</v>
      </c>
      <c r="P394" s="39" t="n">
        <v>11</v>
      </c>
      <c r="Q394" s="39" t="n">
        <v>49</v>
      </c>
      <c r="R394" s="39" t="n">
        <v>56</v>
      </c>
      <c r="S394" s="39" t="n">
        <v>57</v>
      </c>
      <c r="T394" s="39" t="n">
        <v>1</v>
      </c>
      <c r="U394" s="39" t="s">
        <v>1</v>
      </c>
      <c r="V394" s="39" t="s">
        <v>2</v>
      </c>
    </row>
    <row r="395" customFormat="false" ht="15" hidden="false" customHeight="false" outlineLevel="0" collapsed="false">
      <c r="C395" s="49" t="n">
        <f aca="false">IF(F395=F394,C394,IF(F395=(F394+10),C394,(C394+10)))</f>
        <v>880</v>
      </c>
      <c r="D395" s="38" t="s">
        <v>275</v>
      </c>
      <c r="E395" s="51" t="n">
        <f aca="false">IF(C394=C395,IF(AND(L395&lt;&gt;"M",L395&lt;&gt;"m-up"),E394+10,E394),10)</f>
        <v>20</v>
      </c>
      <c r="F395" s="39" t="n">
        <f aca="false">R395+(Q395*60)+(P395*3600)</f>
        <v>42596</v>
      </c>
      <c r="G395" s="39" t="str">
        <f aca="false">CONCATENATE(M395,N395,O395)</f>
        <v>20171112</v>
      </c>
      <c r="H395" s="39" t="n">
        <f aca="false">110-107</f>
        <v>3</v>
      </c>
      <c r="L395" s="39" t="s">
        <v>0</v>
      </c>
      <c r="M395" s="39" t="n">
        <v>2017</v>
      </c>
      <c r="N395" s="39" t="n">
        <v>11</v>
      </c>
      <c r="O395" s="39" t="n">
        <v>12</v>
      </c>
      <c r="P395" s="39" t="n">
        <v>11</v>
      </c>
      <c r="Q395" s="39" t="n">
        <v>49</v>
      </c>
      <c r="R395" s="39" t="n">
        <v>56</v>
      </c>
      <c r="S395" s="39" t="n">
        <v>108</v>
      </c>
      <c r="T395" s="39" t="n">
        <v>1</v>
      </c>
      <c r="U395" s="39" t="s">
        <v>1</v>
      </c>
      <c r="V395" s="39" t="s">
        <v>2</v>
      </c>
    </row>
    <row r="396" customFormat="false" ht="15" hidden="false" customHeight="false" outlineLevel="0" collapsed="false">
      <c r="C396" s="49" t="n">
        <f aca="false">IF(F396=F395,C395,IF(F396=(F395+10),C395,(C395+10)))</f>
        <v>880</v>
      </c>
      <c r="D396" s="38" t="s">
        <v>275</v>
      </c>
      <c r="E396" s="51" t="n">
        <f aca="false">IF(C395=C396,IF(AND(L396&lt;&gt;"M",L396&lt;&gt;"m-up"),E395+10,E395),10)</f>
        <v>30</v>
      </c>
      <c r="F396" s="39" t="n">
        <f aca="false">R396+(Q396*60)+(P396*3600)</f>
        <v>42596</v>
      </c>
      <c r="G396" s="39" t="str">
        <f aca="false">CONCATENATE(M396,N396,O396)</f>
        <v>20171112</v>
      </c>
      <c r="H396" s="39" t="n">
        <f aca="false">164-162</f>
        <v>2</v>
      </c>
      <c r="L396" s="39" t="s">
        <v>0</v>
      </c>
      <c r="M396" s="39" t="n">
        <v>2017</v>
      </c>
      <c r="N396" s="39" t="n">
        <v>11</v>
      </c>
      <c r="O396" s="39" t="n">
        <v>12</v>
      </c>
      <c r="P396" s="39" t="n">
        <v>11</v>
      </c>
      <c r="Q396" s="39" t="n">
        <v>49</v>
      </c>
      <c r="R396" s="39" t="n">
        <v>56</v>
      </c>
      <c r="S396" s="39" t="n">
        <v>162</v>
      </c>
      <c r="T396" s="39" t="n">
        <v>1</v>
      </c>
      <c r="U396" s="39" t="s">
        <v>1</v>
      </c>
      <c r="V396" s="39" t="s">
        <v>2</v>
      </c>
    </row>
    <row r="397" customFormat="false" ht="15" hidden="false" customHeight="false" outlineLevel="0" collapsed="false">
      <c r="C397" s="49" t="n">
        <f aca="false">IF(F397=F396,C396,IF(F397=(F396+10),C396,(C396+10)))</f>
        <v>880</v>
      </c>
      <c r="D397" s="38" t="s">
        <v>275</v>
      </c>
      <c r="E397" s="51" t="n">
        <f aca="false">IF(C396=C397,IF(AND(L397&lt;&gt;"M",L397&lt;&gt;"m-up"),E396+10,E396),10)</f>
        <v>40</v>
      </c>
      <c r="F397" s="39" t="n">
        <f aca="false">R397+(Q397*60)+(P397*3600)</f>
        <v>42596</v>
      </c>
      <c r="G397" s="39" t="str">
        <f aca="false">CONCATENATE(M397,N397,O397)</f>
        <v>20171112</v>
      </c>
      <c r="H397" s="39" t="n">
        <f aca="false">258-253</f>
        <v>5</v>
      </c>
      <c r="L397" s="39" t="s">
        <v>0</v>
      </c>
      <c r="M397" s="39" t="n">
        <v>2017</v>
      </c>
      <c r="N397" s="39" t="n">
        <v>11</v>
      </c>
      <c r="O397" s="39" t="n">
        <v>12</v>
      </c>
      <c r="P397" s="39" t="n">
        <v>11</v>
      </c>
      <c r="Q397" s="39" t="n">
        <v>49</v>
      </c>
      <c r="R397" s="39" t="n">
        <v>56</v>
      </c>
      <c r="S397" s="39" t="n">
        <v>253</v>
      </c>
      <c r="T397" s="39" t="n">
        <v>1</v>
      </c>
      <c r="U397" s="39" t="s">
        <v>1</v>
      </c>
      <c r="V397" s="39" t="s">
        <v>2</v>
      </c>
    </row>
    <row r="398" customFormat="false" ht="15" hidden="false" customHeight="false" outlineLevel="0" collapsed="false">
      <c r="C398" s="49" t="n">
        <f aca="false">IF(F398=F397,C397,IF(F398=(F397+10),C397,(C397+10)))</f>
        <v>880</v>
      </c>
      <c r="D398" s="38" t="s">
        <v>275</v>
      </c>
      <c r="E398" s="51" t="n">
        <f aca="false">IF(C397=C398,IF(AND(L398&lt;&gt;"M",L398&lt;&gt;"m-up"),E397+10,E397),10)</f>
        <v>50</v>
      </c>
      <c r="F398" s="39" t="n">
        <f aca="false">R398+(Q398*60)+(P398*3600)</f>
        <v>42596</v>
      </c>
      <c r="G398" s="39" t="str">
        <f aca="false">CONCATENATE(M398,N398,O398)</f>
        <v>20171112</v>
      </c>
      <c r="H398" s="39" t="n">
        <f aca="false">349-347</f>
        <v>2</v>
      </c>
      <c r="L398" s="39" t="s">
        <v>0</v>
      </c>
      <c r="M398" s="39" t="n">
        <v>2017</v>
      </c>
      <c r="N398" s="39" t="n">
        <v>11</v>
      </c>
      <c r="O398" s="39" t="n">
        <v>12</v>
      </c>
      <c r="P398" s="39" t="n">
        <v>11</v>
      </c>
      <c r="Q398" s="39" t="n">
        <v>49</v>
      </c>
      <c r="R398" s="39" t="n">
        <v>56</v>
      </c>
      <c r="S398" s="39" t="n">
        <v>347</v>
      </c>
      <c r="T398" s="39" t="n">
        <v>1</v>
      </c>
      <c r="U398" s="39" t="s">
        <v>1</v>
      </c>
      <c r="V398" s="39" t="s">
        <v>2</v>
      </c>
    </row>
    <row r="399" customFormat="false" ht="15" hidden="false" customHeight="false" outlineLevel="0" collapsed="false">
      <c r="C399" s="49" t="n">
        <f aca="false">IF(F399=F398,C398,IF(F399=(F398+10),C398,(C398+10)))</f>
        <v>880</v>
      </c>
      <c r="D399" s="38" t="s">
        <v>275</v>
      </c>
      <c r="E399" s="51" t="n">
        <f aca="false">IF(C398=C399,IF(AND(L399&lt;&gt;"M",L399&lt;&gt;"m-up"),E398+10,E398),10)</f>
        <v>60</v>
      </c>
      <c r="F399" s="39" t="n">
        <f aca="false">R399+(Q399*60)+(P399*3600)</f>
        <v>42596</v>
      </c>
      <c r="G399" s="39" t="str">
        <f aca="false">CONCATENATE(M399,N399,O399)</f>
        <v>20171112</v>
      </c>
      <c r="H399" s="39" t="n">
        <v>2</v>
      </c>
      <c r="L399" s="39" t="s">
        <v>0</v>
      </c>
      <c r="M399" s="39" t="n">
        <v>2017</v>
      </c>
      <c r="N399" s="39" t="n">
        <v>11</v>
      </c>
      <c r="O399" s="39" t="n">
        <v>12</v>
      </c>
      <c r="P399" s="39" t="n">
        <v>11</v>
      </c>
      <c r="Q399" s="39" t="n">
        <v>49</v>
      </c>
      <c r="R399" s="39" t="n">
        <v>56</v>
      </c>
      <c r="S399" s="39" t="n">
        <v>391</v>
      </c>
      <c r="T399" s="39" t="n">
        <v>1</v>
      </c>
      <c r="U399" s="39" t="s">
        <v>1</v>
      </c>
      <c r="V399" s="39" t="s">
        <v>2</v>
      </c>
    </row>
    <row r="400" customFormat="false" ht="15" hidden="false" customHeight="false" outlineLevel="0" collapsed="false">
      <c r="A400" s="69"/>
      <c r="B400" s="69"/>
      <c r="C400" s="49" t="n">
        <f aca="false">IF(F400=F399,C399,IF(F400=(F399+10),C399,(C399+10)))</f>
        <v>890</v>
      </c>
      <c r="D400" s="70" t="s">
        <v>276</v>
      </c>
      <c r="E400" s="51" t="n">
        <f aca="false">IF(C399=C400,IF(AND(L400&lt;&gt;"M",L400&lt;&gt;"m-up"),E399+10,E399),10)</f>
        <v>10</v>
      </c>
      <c r="F400" s="71" t="n">
        <f aca="false">R400+(Q400*60)+(P400*3600)</f>
        <v>50883</v>
      </c>
      <c r="G400" s="71" t="str">
        <f aca="false">CONCATENATE(M400,N400,O400)</f>
        <v>20171112</v>
      </c>
      <c r="H400" s="71" t="n">
        <v>4</v>
      </c>
      <c r="I400" s="71"/>
      <c r="J400" s="71"/>
      <c r="K400" s="71"/>
      <c r="L400" s="71" t="s">
        <v>0</v>
      </c>
      <c r="M400" s="71" t="n">
        <v>2017</v>
      </c>
      <c r="N400" s="71" t="n">
        <v>11</v>
      </c>
      <c r="O400" s="71" t="n">
        <v>12</v>
      </c>
      <c r="P400" s="71" t="n">
        <v>14</v>
      </c>
      <c r="Q400" s="71" t="n">
        <v>8</v>
      </c>
      <c r="R400" s="71" t="n">
        <v>3</v>
      </c>
      <c r="S400" s="71" t="n">
        <v>906</v>
      </c>
      <c r="T400" s="71" t="n">
        <v>1</v>
      </c>
      <c r="U400" s="71" t="s">
        <v>1</v>
      </c>
      <c r="V400" s="71" t="s">
        <v>2</v>
      </c>
      <c r="W400" s="71"/>
      <c r="X400" s="72"/>
      <c r="WK400" s="72"/>
      <c r="WL400" s="72"/>
      <c r="WM400" s="72"/>
      <c r="WN400" s="72"/>
      <c r="WO400" s="72"/>
      <c r="WP400" s="72"/>
      <c r="WQ400" s="72"/>
      <c r="WR400" s="72"/>
      <c r="WS400" s="72"/>
      <c r="WT400" s="72"/>
      <c r="WU400" s="72"/>
      <c r="WV400" s="72"/>
      <c r="WW400" s="72"/>
      <c r="WX400" s="72"/>
      <c r="WY400" s="72"/>
      <c r="WZ400" s="72"/>
      <c r="XA400" s="72"/>
      <c r="XB400" s="72"/>
      <c r="XC400" s="72"/>
      <c r="XD400" s="72"/>
      <c r="XE400" s="72"/>
      <c r="XF400" s="72"/>
      <c r="XG400" s="72"/>
      <c r="XH400" s="72"/>
      <c r="XI400" s="72"/>
      <c r="XJ400" s="72"/>
      <c r="XK400" s="72"/>
      <c r="XL400" s="72"/>
      <c r="XM400" s="72"/>
      <c r="XN400" s="72"/>
      <c r="XO400" s="72"/>
      <c r="XP400" s="72"/>
      <c r="XQ400" s="72"/>
      <c r="XR400" s="72"/>
      <c r="XS400" s="72"/>
      <c r="XT400" s="72"/>
      <c r="XU400" s="72"/>
      <c r="XV400" s="72"/>
      <c r="XW400" s="72"/>
      <c r="XX400" s="72"/>
      <c r="XY400" s="72"/>
      <c r="XZ400" s="72"/>
      <c r="YA400" s="72"/>
      <c r="YB400" s="72"/>
      <c r="YC400" s="72"/>
      <c r="YD400" s="72"/>
      <c r="YE400" s="72"/>
      <c r="YF400" s="72"/>
      <c r="YG400" s="72"/>
      <c r="YH400" s="72"/>
      <c r="YI400" s="72"/>
      <c r="YJ400" s="72"/>
      <c r="YK400" s="72"/>
      <c r="YL400" s="72"/>
      <c r="YM400" s="72"/>
      <c r="YN400" s="72"/>
      <c r="YO400" s="72"/>
      <c r="YP400" s="72"/>
      <c r="YQ400" s="72"/>
      <c r="YR400" s="72"/>
      <c r="YS400" s="72"/>
      <c r="YT400" s="72"/>
      <c r="YU400" s="72"/>
      <c r="YV400" s="72"/>
      <c r="YW400" s="72"/>
      <c r="YX400" s="72"/>
      <c r="YY400" s="72"/>
      <c r="YZ400" s="72"/>
      <c r="ZA400" s="72"/>
      <c r="ZB400" s="72"/>
      <c r="ZC400" s="72"/>
      <c r="ZD400" s="72"/>
      <c r="ZE400" s="72"/>
      <c r="ZF400" s="72"/>
      <c r="ZG400" s="72"/>
      <c r="ZH400" s="72"/>
      <c r="ZI400" s="72"/>
      <c r="ZJ400" s="72"/>
      <c r="ZK400" s="72"/>
      <c r="ZL400" s="72"/>
      <c r="ZM400" s="72"/>
      <c r="ZN400" s="72"/>
      <c r="ZO400" s="72"/>
      <c r="ZP400" s="72"/>
      <c r="ZQ400" s="72"/>
      <c r="ZR400" s="72"/>
      <c r="ZS400" s="72"/>
      <c r="ZT400" s="72"/>
      <c r="ZU400" s="72"/>
      <c r="ZV400" s="72"/>
      <c r="ZW400" s="72"/>
      <c r="ZX400" s="72"/>
      <c r="ZY400" s="72"/>
      <c r="ZZ400" s="72"/>
      <c r="AAA400" s="72"/>
      <c r="AAB400" s="72"/>
      <c r="AAC400" s="72"/>
      <c r="AAD400" s="72"/>
      <c r="AAE400" s="72"/>
      <c r="AAF400" s="72"/>
      <c r="AAG400" s="72"/>
      <c r="AAH400" s="72"/>
      <c r="AAI400" s="72"/>
      <c r="AAJ400" s="72"/>
      <c r="AAK400" s="72"/>
      <c r="AAL400" s="72"/>
      <c r="AAM400" s="72"/>
      <c r="AAN400" s="72"/>
      <c r="AAO400" s="72"/>
      <c r="AAP400" s="72"/>
      <c r="AAQ400" s="72"/>
      <c r="AAR400" s="72"/>
      <c r="AAS400" s="72"/>
      <c r="AAT400" s="72"/>
      <c r="AAU400" s="72"/>
      <c r="AAV400" s="72"/>
      <c r="AAW400" s="72"/>
      <c r="AAX400" s="72"/>
      <c r="AAY400" s="72"/>
      <c r="AAZ400" s="72"/>
      <c r="ABA400" s="72"/>
      <c r="ABB400" s="72"/>
      <c r="ABC400" s="72"/>
      <c r="ABD400" s="72"/>
      <c r="ABE400" s="72"/>
      <c r="ABF400" s="72"/>
      <c r="ABG400" s="72"/>
      <c r="ABH400" s="72"/>
      <c r="ABI400" s="72"/>
      <c r="ABJ400" s="72"/>
      <c r="ABK400" s="72"/>
      <c r="ABL400" s="72"/>
      <c r="ABM400" s="72"/>
      <c r="ABN400" s="72"/>
      <c r="ABO400" s="72"/>
      <c r="ABP400" s="72"/>
      <c r="ABQ400" s="72"/>
      <c r="ABR400" s="72"/>
      <c r="ABS400" s="72"/>
      <c r="ABT400" s="72"/>
      <c r="ABU400" s="72"/>
      <c r="ABV400" s="72"/>
      <c r="ABW400" s="72"/>
      <c r="ABX400" s="72"/>
      <c r="ABY400" s="72"/>
      <c r="ABZ400" s="72"/>
      <c r="ACA400" s="72"/>
      <c r="ACB400" s="72"/>
      <c r="ACC400" s="72"/>
      <c r="ACD400" s="72"/>
      <c r="ACE400" s="72"/>
      <c r="ACF400" s="72"/>
      <c r="ACG400" s="72"/>
      <c r="ACH400" s="72"/>
      <c r="ACI400" s="72"/>
      <c r="ACJ400" s="72"/>
      <c r="ACK400" s="72"/>
      <c r="ACL400" s="72"/>
      <c r="ACM400" s="72"/>
      <c r="ACN400" s="72"/>
      <c r="ACO400" s="72"/>
      <c r="ACP400" s="72"/>
      <c r="ACQ400" s="72"/>
      <c r="ACR400" s="72"/>
      <c r="ACS400" s="72"/>
      <c r="ACT400" s="72"/>
      <c r="ACU400" s="72"/>
      <c r="ACV400" s="72"/>
      <c r="ACW400" s="72"/>
      <c r="ACX400" s="72"/>
      <c r="ACY400" s="72"/>
      <c r="ACZ400" s="72"/>
      <c r="ADA400" s="72"/>
      <c r="ADB400" s="72"/>
      <c r="ADC400" s="72"/>
      <c r="ADD400" s="72"/>
      <c r="ADE400" s="72"/>
      <c r="ADF400" s="72"/>
      <c r="ADG400" s="72"/>
      <c r="ADH400" s="72"/>
      <c r="ADI400" s="72"/>
      <c r="ADJ400" s="72"/>
      <c r="ADK400" s="72"/>
      <c r="ADL400" s="72"/>
      <c r="ADM400" s="72"/>
      <c r="ADN400" s="72"/>
      <c r="ADO400" s="72"/>
      <c r="ADP400" s="72"/>
      <c r="ADQ400" s="72"/>
      <c r="ADR400" s="72"/>
      <c r="ADS400" s="72"/>
      <c r="ADT400" s="72"/>
      <c r="ADU400" s="72"/>
      <c r="ADV400" s="72"/>
      <c r="ADW400" s="72"/>
      <c r="ADX400" s="72"/>
      <c r="ADY400" s="72"/>
      <c r="ADZ400" s="72"/>
      <c r="AEA400" s="72"/>
      <c r="AEB400" s="72"/>
      <c r="AEC400" s="72"/>
      <c r="AED400" s="72"/>
      <c r="AEE400" s="72"/>
      <c r="AEF400" s="72"/>
      <c r="AEG400" s="72"/>
      <c r="AEH400" s="72"/>
      <c r="AEI400" s="72"/>
      <c r="AEJ400" s="72"/>
      <c r="AEK400" s="72"/>
      <c r="AEL400" s="72"/>
      <c r="AEM400" s="72"/>
      <c r="AEN400" s="72"/>
      <c r="AEO400" s="72"/>
      <c r="AEP400" s="72"/>
      <c r="AEQ400" s="72"/>
      <c r="AER400" s="72"/>
      <c r="AES400" s="72"/>
      <c r="AET400" s="72"/>
      <c r="AEU400" s="72"/>
      <c r="AEV400" s="72"/>
      <c r="AEW400" s="72"/>
      <c r="AEX400" s="72"/>
      <c r="AEY400" s="72"/>
      <c r="AEZ400" s="72"/>
      <c r="AFA400" s="72"/>
      <c r="AFB400" s="72"/>
      <c r="AFC400" s="72"/>
      <c r="AFD400" s="72"/>
      <c r="AFE400" s="72"/>
      <c r="AFF400" s="72"/>
      <c r="AFG400" s="72"/>
      <c r="AFH400" s="72"/>
      <c r="AFI400" s="72"/>
      <c r="AFJ400" s="72"/>
      <c r="AFK400" s="72"/>
      <c r="AFL400" s="72"/>
      <c r="AFM400" s="72"/>
      <c r="AFN400" s="72"/>
      <c r="AFO400" s="72"/>
      <c r="AFP400" s="72"/>
      <c r="AFQ400" s="72"/>
      <c r="AFR400" s="72"/>
      <c r="AFS400" s="72"/>
      <c r="AFT400" s="72"/>
      <c r="AFU400" s="72"/>
      <c r="AFV400" s="72"/>
      <c r="AFW400" s="72"/>
      <c r="AFX400" s="72"/>
      <c r="AFY400" s="72"/>
      <c r="AFZ400" s="72"/>
      <c r="AGA400" s="72"/>
      <c r="AGB400" s="72"/>
      <c r="AGC400" s="72"/>
      <c r="AGD400" s="72"/>
      <c r="AGE400" s="72"/>
      <c r="AGF400" s="72"/>
      <c r="AGG400" s="72"/>
      <c r="AGH400" s="72"/>
      <c r="AGI400" s="72"/>
      <c r="AGJ400" s="72"/>
      <c r="AGK400" s="72"/>
      <c r="AGL400" s="72"/>
      <c r="AGM400" s="72"/>
      <c r="AGN400" s="72"/>
      <c r="AGO400" s="72"/>
      <c r="AGP400" s="72"/>
      <c r="AGQ400" s="72"/>
      <c r="AGR400" s="72"/>
      <c r="AGS400" s="72"/>
      <c r="AGT400" s="72"/>
      <c r="AGU400" s="72"/>
      <c r="AGV400" s="72"/>
      <c r="AGW400" s="72"/>
      <c r="AGX400" s="72"/>
      <c r="AGY400" s="72"/>
      <c r="AGZ400" s="72"/>
      <c r="AHA400" s="72"/>
      <c r="AHB400" s="72"/>
      <c r="AHC400" s="72"/>
      <c r="AHD400" s="72"/>
      <c r="AHE400" s="72"/>
      <c r="AHF400" s="72"/>
      <c r="AHG400" s="72"/>
      <c r="AHH400" s="72"/>
      <c r="AHI400" s="72"/>
      <c r="AHJ400" s="72"/>
      <c r="AHK400" s="72"/>
      <c r="AHL400" s="72"/>
      <c r="AHM400" s="72"/>
      <c r="AHN400" s="72"/>
      <c r="AHO400" s="72"/>
      <c r="AHP400" s="72"/>
      <c r="AHQ400" s="72"/>
      <c r="AHR400" s="72"/>
      <c r="AHS400" s="72"/>
      <c r="AHT400" s="72"/>
      <c r="AHU400" s="72"/>
      <c r="AHV400" s="72"/>
      <c r="AHW400" s="72"/>
      <c r="AHX400" s="72"/>
      <c r="AHY400" s="72"/>
      <c r="AHZ400" s="72"/>
      <c r="AIA400" s="72"/>
      <c r="AIB400" s="72"/>
      <c r="AIC400" s="72"/>
      <c r="AID400" s="72"/>
      <c r="AIE400" s="72"/>
      <c r="AIF400" s="72"/>
      <c r="AIG400" s="72"/>
      <c r="AIH400" s="72"/>
      <c r="AII400" s="72"/>
      <c r="AIJ400" s="72"/>
      <c r="AIK400" s="72"/>
      <c r="AIL400" s="72"/>
      <c r="AIM400" s="72"/>
      <c r="AIN400" s="72"/>
      <c r="AIO400" s="72"/>
      <c r="AIP400" s="72"/>
      <c r="AIQ400" s="72"/>
      <c r="AIR400" s="72"/>
      <c r="AIS400" s="72"/>
      <c r="AIT400" s="72"/>
      <c r="AIU400" s="72"/>
      <c r="AIV400" s="72"/>
      <c r="AIW400" s="72"/>
      <c r="AIX400" s="72"/>
      <c r="AIY400" s="72"/>
      <c r="AIZ400" s="72"/>
      <c r="AJA400" s="72"/>
      <c r="AJB400" s="72"/>
      <c r="AJC400" s="72"/>
      <c r="AJD400" s="72"/>
      <c r="AJE400" s="72"/>
      <c r="AJF400" s="72"/>
      <c r="AJG400" s="72"/>
      <c r="AJH400" s="72"/>
      <c r="AJI400" s="72"/>
      <c r="AJJ400" s="72"/>
      <c r="AJK400" s="72"/>
      <c r="AJL400" s="72"/>
      <c r="AJM400" s="72"/>
      <c r="AJN400" s="72"/>
      <c r="AJO400" s="72"/>
      <c r="AJP400" s="72"/>
      <c r="AJQ400" s="72"/>
      <c r="AJR400" s="72"/>
      <c r="AJS400" s="72"/>
      <c r="AJT400" s="72"/>
      <c r="AJU400" s="72"/>
      <c r="AJV400" s="72"/>
      <c r="AJW400" s="72"/>
      <c r="AJX400" s="72"/>
      <c r="AJY400" s="72"/>
      <c r="AJZ400" s="72"/>
      <c r="AKA400" s="72"/>
      <c r="AKB400" s="72"/>
      <c r="AKC400" s="72"/>
      <c r="AKD400" s="72"/>
      <c r="AKE400" s="72"/>
      <c r="AKF400" s="72"/>
      <c r="AKG400" s="72"/>
      <c r="AKH400" s="72"/>
      <c r="AKI400" s="72"/>
      <c r="AKJ400" s="72"/>
      <c r="AKK400" s="72"/>
      <c r="AKL400" s="72"/>
      <c r="AKM400" s="72"/>
      <c r="AKN400" s="72"/>
      <c r="AKO400" s="72"/>
      <c r="AKP400" s="72"/>
      <c r="AKQ400" s="72"/>
      <c r="AKR400" s="72"/>
      <c r="AKS400" s="72"/>
      <c r="AKT400" s="72"/>
      <c r="AKU400" s="72"/>
      <c r="AKV400" s="72"/>
      <c r="AKW400" s="72"/>
      <c r="AKX400" s="72"/>
      <c r="AKY400" s="72"/>
      <c r="AKZ400" s="72"/>
      <c r="ALA400" s="72"/>
      <c r="ALB400" s="72"/>
      <c r="ALC400" s="72"/>
      <c r="ALD400" s="72"/>
      <c r="ALE400" s="72"/>
      <c r="ALF400" s="72"/>
      <c r="ALG400" s="72"/>
      <c r="ALH400" s="72"/>
      <c r="ALI400" s="72"/>
      <c r="ALJ400" s="72"/>
      <c r="ALK400" s="72"/>
      <c r="ALL400" s="72"/>
      <c r="ALM400" s="72"/>
      <c r="ALN400" s="72"/>
      <c r="ALO400" s="72"/>
      <c r="ALP400" s="72"/>
      <c r="ALQ400" s="72"/>
      <c r="ALR400" s="72"/>
      <c r="ALS400" s="72"/>
      <c r="ALT400" s="72"/>
      <c r="ALU400" s="72"/>
      <c r="ALV400" s="72"/>
      <c r="ALW400" s="72"/>
      <c r="ALX400" s="72"/>
      <c r="ALY400" s="72"/>
      <c r="ALZ400" s="72"/>
      <c r="AMA400" s="72"/>
      <c r="AMB400" s="72"/>
      <c r="AMC400" s="72"/>
      <c r="AMD400" s="72"/>
      <c r="AME400" s="72"/>
      <c r="AMF400" s="72"/>
      <c r="AMG400" s="72"/>
      <c r="AMH400" s="72"/>
      <c r="AMI400" s="72"/>
      <c r="AMJ400" s="72"/>
    </row>
    <row r="401" customFormat="false" ht="15" hidden="false" customHeight="false" outlineLevel="0" collapsed="false">
      <c r="C401" s="49" t="n">
        <f aca="false">IF(F401=F400,C400,IF(F401=(F400+10),C400,(C400+10)))</f>
        <v>890</v>
      </c>
      <c r="D401" s="38" t="s">
        <v>276</v>
      </c>
      <c r="E401" s="51" t="n">
        <f aca="false">IF(C400=C401,IF(AND(L401&lt;&gt;"M",L401&lt;&gt;"m-up"),E400+10,E400),10)</f>
        <v>20</v>
      </c>
      <c r="F401" s="39" t="n">
        <f aca="false">R401+(Q401*60)+(P401*3600)</f>
        <v>50883</v>
      </c>
      <c r="G401" s="39" t="str">
        <f aca="false">CONCATENATE(M401,N401,O401)</f>
        <v>20171112</v>
      </c>
      <c r="H401" s="39" t="n">
        <v>0</v>
      </c>
      <c r="L401" s="39" t="s">
        <v>270</v>
      </c>
      <c r="M401" s="39" t="n">
        <v>2017</v>
      </c>
      <c r="N401" s="39" t="n">
        <v>11</v>
      </c>
      <c r="O401" s="39" t="n">
        <v>12</v>
      </c>
      <c r="P401" s="39" t="n">
        <v>14</v>
      </c>
      <c r="Q401" s="39" t="n">
        <v>8</v>
      </c>
      <c r="R401" s="39" t="n">
        <v>3</v>
      </c>
      <c r="S401" s="39" t="n">
        <v>937</v>
      </c>
      <c r="T401" s="39" t="n">
        <v>1</v>
      </c>
      <c r="U401" s="39" t="s">
        <v>1</v>
      </c>
      <c r="V401" s="39" t="s">
        <v>2</v>
      </c>
    </row>
    <row r="402" customFormat="false" ht="15" hidden="false" customHeight="false" outlineLevel="0" collapsed="false">
      <c r="A402" s="69"/>
      <c r="B402" s="69"/>
      <c r="C402" s="49" t="n">
        <f aca="false">IF(F402=F401,C401,IF(F402=(F401+10),C401,(C401+10)))</f>
        <v>900</v>
      </c>
      <c r="D402" s="70" t="s">
        <v>277</v>
      </c>
      <c r="E402" s="51" t="n">
        <f aca="false">IF(C401=C402,IF(AND(L402&lt;&gt;"M",L402&lt;&gt;"m-up"),E401+10,E401),10)</f>
        <v>10</v>
      </c>
      <c r="F402" s="71" t="n">
        <f aca="false">R402+(Q402*60)+(P402*3600)</f>
        <v>50912</v>
      </c>
      <c r="G402" s="71" t="str">
        <f aca="false">CONCATENATE(M402,N402,O402)</f>
        <v>20171112</v>
      </c>
      <c r="H402" s="71" t="n">
        <f aca="false">501-496</f>
        <v>5</v>
      </c>
      <c r="I402" s="71"/>
      <c r="J402" s="71"/>
      <c r="K402" s="71"/>
      <c r="L402" s="71" t="s">
        <v>0</v>
      </c>
      <c r="M402" s="71" t="n">
        <v>2017</v>
      </c>
      <c r="N402" s="71" t="n">
        <v>11</v>
      </c>
      <c r="O402" s="71" t="n">
        <v>12</v>
      </c>
      <c r="P402" s="71" t="n">
        <v>14</v>
      </c>
      <c r="Q402" s="71" t="n">
        <v>8</v>
      </c>
      <c r="R402" s="71" t="n">
        <v>32</v>
      </c>
      <c r="S402" s="71" t="n">
        <v>496</v>
      </c>
      <c r="T402" s="71" t="n">
        <v>1</v>
      </c>
      <c r="U402" s="71" t="s">
        <v>1</v>
      </c>
      <c r="V402" s="71" t="s">
        <v>2</v>
      </c>
      <c r="W402" s="71"/>
      <c r="X402" s="72"/>
      <c r="WK402" s="72"/>
      <c r="WL402" s="72"/>
      <c r="WM402" s="72"/>
      <c r="WN402" s="72"/>
      <c r="WO402" s="72"/>
      <c r="WP402" s="72"/>
      <c r="WQ402" s="72"/>
      <c r="WR402" s="72"/>
      <c r="WS402" s="72"/>
      <c r="WT402" s="72"/>
      <c r="WU402" s="72"/>
      <c r="WV402" s="72"/>
      <c r="WW402" s="72"/>
      <c r="WX402" s="72"/>
      <c r="WY402" s="72"/>
      <c r="WZ402" s="72"/>
      <c r="XA402" s="72"/>
      <c r="XB402" s="72"/>
      <c r="XC402" s="72"/>
      <c r="XD402" s="72"/>
      <c r="XE402" s="72"/>
      <c r="XF402" s="72"/>
      <c r="XG402" s="72"/>
      <c r="XH402" s="72"/>
      <c r="XI402" s="72"/>
      <c r="XJ402" s="72"/>
      <c r="XK402" s="72"/>
      <c r="XL402" s="72"/>
      <c r="XM402" s="72"/>
      <c r="XN402" s="72"/>
      <c r="XO402" s="72"/>
      <c r="XP402" s="72"/>
      <c r="XQ402" s="72"/>
      <c r="XR402" s="72"/>
      <c r="XS402" s="72"/>
      <c r="XT402" s="72"/>
      <c r="XU402" s="72"/>
      <c r="XV402" s="72"/>
      <c r="XW402" s="72"/>
      <c r="XX402" s="72"/>
      <c r="XY402" s="72"/>
      <c r="XZ402" s="72"/>
      <c r="YA402" s="72"/>
      <c r="YB402" s="72"/>
      <c r="YC402" s="72"/>
      <c r="YD402" s="72"/>
      <c r="YE402" s="72"/>
      <c r="YF402" s="72"/>
      <c r="YG402" s="72"/>
      <c r="YH402" s="72"/>
      <c r="YI402" s="72"/>
      <c r="YJ402" s="72"/>
      <c r="YK402" s="72"/>
      <c r="YL402" s="72"/>
      <c r="YM402" s="72"/>
      <c r="YN402" s="72"/>
      <c r="YO402" s="72"/>
      <c r="YP402" s="72"/>
      <c r="YQ402" s="72"/>
      <c r="YR402" s="72"/>
      <c r="YS402" s="72"/>
      <c r="YT402" s="72"/>
      <c r="YU402" s="72"/>
      <c r="YV402" s="72"/>
      <c r="YW402" s="72"/>
      <c r="YX402" s="72"/>
      <c r="YY402" s="72"/>
      <c r="YZ402" s="72"/>
      <c r="ZA402" s="72"/>
      <c r="ZB402" s="72"/>
      <c r="ZC402" s="72"/>
      <c r="ZD402" s="72"/>
      <c r="ZE402" s="72"/>
      <c r="ZF402" s="72"/>
      <c r="ZG402" s="72"/>
      <c r="ZH402" s="72"/>
      <c r="ZI402" s="72"/>
      <c r="ZJ402" s="72"/>
      <c r="ZK402" s="72"/>
      <c r="ZL402" s="72"/>
      <c r="ZM402" s="72"/>
      <c r="ZN402" s="72"/>
      <c r="ZO402" s="72"/>
      <c r="ZP402" s="72"/>
      <c r="ZQ402" s="72"/>
      <c r="ZR402" s="72"/>
      <c r="ZS402" s="72"/>
      <c r="ZT402" s="72"/>
      <c r="ZU402" s="72"/>
      <c r="ZV402" s="72"/>
      <c r="ZW402" s="72"/>
      <c r="ZX402" s="72"/>
      <c r="ZY402" s="72"/>
      <c r="ZZ402" s="72"/>
      <c r="AAA402" s="72"/>
      <c r="AAB402" s="72"/>
      <c r="AAC402" s="72"/>
      <c r="AAD402" s="72"/>
      <c r="AAE402" s="72"/>
      <c r="AAF402" s="72"/>
      <c r="AAG402" s="72"/>
      <c r="AAH402" s="72"/>
      <c r="AAI402" s="72"/>
      <c r="AAJ402" s="72"/>
      <c r="AAK402" s="72"/>
      <c r="AAL402" s="72"/>
      <c r="AAM402" s="72"/>
      <c r="AAN402" s="72"/>
      <c r="AAO402" s="72"/>
      <c r="AAP402" s="72"/>
      <c r="AAQ402" s="72"/>
      <c r="AAR402" s="72"/>
      <c r="AAS402" s="72"/>
      <c r="AAT402" s="72"/>
      <c r="AAU402" s="72"/>
      <c r="AAV402" s="72"/>
      <c r="AAW402" s="72"/>
      <c r="AAX402" s="72"/>
      <c r="AAY402" s="72"/>
      <c r="AAZ402" s="72"/>
      <c r="ABA402" s="72"/>
      <c r="ABB402" s="72"/>
      <c r="ABC402" s="72"/>
      <c r="ABD402" s="72"/>
      <c r="ABE402" s="72"/>
      <c r="ABF402" s="72"/>
      <c r="ABG402" s="72"/>
      <c r="ABH402" s="72"/>
      <c r="ABI402" s="72"/>
      <c r="ABJ402" s="72"/>
      <c r="ABK402" s="72"/>
      <c r="ABL402" s="72"/>
      <c r="ABM402" s="72"/>
      <c r="ABN402" s="72"/>
      <c r="ABO402" s="72"/>
      <c r="ABP402" s="72"/>
      <c r="ABQ402" s="72"/>
      <c r="ABR402" s="72"/>
      <c r="ABS402" s="72"/>
      <c r="ABT402" s="72"/>
      <c r="ABU402" s="72"/>
      <c r="ABV402" s="72"/>
      <c r="ABW402" s="72"/>
      <c r="ABX402" s="72"/>
      <c r="ABY402" s="72"/>
      <c r="ABZ402" s="72"/>
      <c r="ACA402" s="72"/>
      <c r="ACB402" s="72"/>
      <c r="ACC402" s="72"/>
      <c r="ACD402" s="72"/>
      <c r="ACE402" s="72"/>
      <c r="ACF402" s="72"/>
      <c r="ACG402" s="72"/>
      <c r="ACH402" s="72"/>
      <c r="ACI402" s="72"/>
      <c r="ACJ402" s="72"/>
      <c r="ACK402" s="72"/>
      <c r="ACL402" s="72"/>
      <c r="ACM402" s="72"/>
      <c r="ACN402" s="72"/>
      <c r="ACO402" s="72"/>
      <c r="ACP402" s="72"/>
      <c r="ACQ402" s="72"/>
      <c r="ACR402" s="72"/>
      <c r="ACS402" s="72"/>
      <c r="ACT402" s="72"/>
      <c r="ACU402" s="72"/>
      <c r="ACV402" s="72"/>
      <c r="ACW402" s="72"/>
      <c r="ACX402" s="72"/>
      <c r="ACY402" s="72"/>
      <c r="ACZ402" s="72"/>
      <c r="ADA402" s="72"/>
      <c r="ADB402" s="72"/>
      <c r="ADC402" s="72"/>
      <c r="ADD402" s="72"/>
      <c r="ADE402" s="72"/>
      <c r="ADF402" s="72"/>
      <c r="ADG402" s="72"/>
      <c r="ADH402" s="72"/>
      <c r="ADI402" s="72"/>
      <c r="ADJ402" s="72"/>
      <c r="ADK402" s="72"/>
      <c r="ADL402" s="72"/>
      <c r="ADM402" s="72"/>
      <c r="ADN402" s="72"/>
      <c r="ADO402" s="72"/>
      <c r="ADP402" s="72"/>
      <c r="ADQ402" s="72"/>
      <c r="ADR402" s="72"/>
      <c r="ADS402" s="72"/>
      <c r="ADT402" s="72"/>
      <c r="ADU402" s="72"/>
      <c r="ADV402" s="72"/>
      <c r="ADW402" s="72"/>
      <c r="ADX402" s="72"/>
      <c r="ADY402" s="72"/>
      <c r="ADZ402" s="72"/>
      <c r="AEA402" s="72"/>
      <c r="AEB402" s="72"/>
      <c r="AEC402" s="72"/>
      <c r="AED402" s="72"/>
      <c r="AEE402" s="72"/>
      <c r="AEF402" s="72"/>
      <c r="AEG402" s="72"/>
      <c r="AEH402" s="72"/>
      <c r="AEI402" s="72"/>
      <c r="AEJ402" s="72"/>
      <c r="AEK402" s="72"/>
      <c r="AEL402" s="72"/>
      <c r="AEM402" s="72"/>
      <c r="AEN402" s="72"/>
      <c r="AEO402" s="72"/>
      <c r="AEP402" s="72"/>
      <c r="AEQ402" s="72"/>
      <c r="AER402" s="72"/>
      <c r="AES402" s="72"/>
      <c r="AET402" s="72"/>
      <c r="AEU402" s="72"/>
      <c r="AEV402" s="72"/>
      <c r="AEW402" s="72"/>
      <c r="AEX402" s="72"/>
      <c r="AEY402" s="72"/>
      <c r="AEZ402" s="72"/>
      <c r="AFA402" s="72"/>
      <c r="AFB402" s="72"/>
      <c r="AFC402" s="72"/>
      <c r="AFD402" s="72"/>
      <c r="AFE402" s="72"/>
      <c r="AFF402" s="72"/>
      <c r="AFG402" s="72"/>
      <c r="AFH402" s="72"/>
      <c r="AFI402" s="72"/>
      <c r="AFJ402" s="72"/>
      <c r="AFK402" s="72"/>
      <c r="AFL402" s="72"/>
      <c r="AFM402" s="72"/>
      <c r="AFN402" s="72"/>
      <c r="AFO402" s="72"/>
      <c r="AFP402" s="72"/>
      <c r="AFQ402" s="72"/>
      <c r="AFR402" s="72"/>
      <c r="AFS402" s="72"/>
      <c r="AFT402" s="72"/>
      <c r="AFU402" s="72"/>
      <c r="AFV402" s="72"/>
      <c r="AFW402" s="72"/>
      <c r="AFX402" s="72"/>
      <c r="AFY402" s="72"/>
      <c r="AFZ402" s="72"/>
      <c r="AGA402" s="72"/>
      <c r="AGB402" s="72"/>
      <c r="AGC402" s="72"/>
      <c r="AGD402" s="72"/>
      <c r="AGE402" s="72"/>
      <c r="AGF402" s="72"/>
      <c r="AGG402" s="72"/>
      <c r="AGH402" s="72"/>
      <c r="AGI402" s="72"/>
      <c r="AGJ402" s="72"/>
      <c r="AGK402" s="72"/>
      <c r="AGL402" s="72"/>
      <c r="AGM402" s="72"/>
      <c r="AGN402" s="72"/>
      <c r="AGO402" s="72"/>
      <c r="AGP402" s="72"/>
      <c r="AGQ402" s="72"/>
      <c r="AGR402" s="72"/>
      <c r="AGS402" s="72"/>
      <c r="AGT402" s="72"/>
      <c r="AGU402" s="72"/>
      <c r="AGV402" s="72"/>
      <c r="AGW402" s="72"/>
      <c r="AGX402" s="72"/>
      <c r="AGY402" s="72"/>
      <c r="AGZ402" s="72"/>
      <c r="AHA402" s="72"/>
      <c r="AHB402" s="72"/>
      <c r="AHC402" s="72"/>
      <c r="AHD402" s="72"/>
      <c r="AHE402" s="72"/>
      <c r="AHF402" s="72"/>
      <c r="AHG402" s="72"/>
      <c r="AHH402" s="72"/>
      <c r="AHI402" s="72"/>
      <c r="AHJ402" s="72"/>
      <c r="AHK402" s="72"/>
      <c r="AHL402" s="72"/>
      <c r="AHM402" s="72"/>
      <c r="AHN402" s="72"/>
      <c r="AHO402" s="72"/>
      <c r="AHP402" s="72"/>
      <c r="AHQ402" s="72"/>
      <c r="AHR402" s="72"/>
      <c r="AHS402" s="72"/>
      <c r="AHT402" s="72"/>
      <c r="AHU402" s="72"/>
      <c r="AHV402" s="72"/>
      <c r="AHW402" s="72"/>
      <c r="AHX402" s="72"/>
      <c r="AHY402" s="72"/>
      <c r="AHZ402" s="72"/>
      <c r="AIA402" s="72"/>
      <c r="AIB402" s="72"/>
      <c r="AIC402" s="72"/>
      <c r="AID402" s="72"/>
      <c r="AIE402" s="72"/>
      <c r="AIF402" s="72"/>
      <c r="AIG402" s="72"/>
      <c r="AIH402" s="72"/>
      <c r="AII402" s="72"/>
      <c r="AIJ402" s="72"/>
      <c r="AIK402" s="72"/>
      <c r="AIL402" s="72"/>
      <c r="AIM402" s="72"/>
      <c r="AIN402" s="72"/>
      <c r="AIO402" s="72"/>
      <c r="AIP402" s="72"/>
      <c r="AIQ402" s="72"/>
      <c r="AIR402" s="72"/>
      <c r="AIS402" s="72"/>
      <c r="AIT402" s="72"/>
      <c r="AIU402" s="72"/>
      <c r="AIV402" s="72"/>
      <c r="AIW402" s="72"/>
      <c r="AIX402" s="72"/>
      <c r="AIY402" s="72"/>
      <c r="AIZ402" s="72"/>
      <c r="AJA402" s="72"/>
      <c r="AJB402" s="72"/>
      <c r="AJC402" s="72"/>
      <c r="AJD402" s="72"/>
      <c r="AJE402" s="72"/>
      <c r="AJF402" s="72"/>
      <c r="AJG402" s="72"/>
      <c r="AJH402" s="72"/>
      <c r="AJI402" s="72"/>
      <c r="AJJ402" s="72"/>
      <c r="AJK402" s="72"/>
      <c r="AJL402" s="72"/>
      <c r="AJM402" s="72"/>
      <c r="AJN402" s="72"/>
      <c r="AJO402" s="72"/>
      <c r="AJP402" s="72"/>
      <c r="AJQ402" s="72"/>
      <c r="AJR402" s="72"/>
      <c r="AJS402" s="72"/>
      <c r="AJT402" s="72"/>
      <c r="AJU402" s="72"/>
      <c r="AJV402" s="72"/>
      <c r="AJW402" s="72"/>
      <c r="AJX402" s="72"/>
      <c r="AJY402" s="72"/>
      <c r="AJZ402" s="72"/>
      <c r="AKA402" s="72"/>
      <c r="AKB402" s="72"/>
      <c r="AKC402" s="72"/>
      <c r="AKD402" s="72"/>
      <c r="AKE402" s="72"/>
      <c r="AKF402" s="72"/>
      <c r="AKG402" s="72"/>
      <c r="AKH402" s="72"/>
      <c r="AKI402" s="72"/>
      <c r="AKJ402" s="72"/>
      <c r="AKK402" s="72"/>
      <c r="AKL402" s="72"/>
      <c r="AKM402" s="72"/>
      <c r="AKN402" s="72"/>
      <c r="AKO402" s="72"/>
      <c r="AKP402" s="72"/>
      <c r="AKQ402" s="72"/>
      <c r="AKR402" s="72"/>
      <c r="AKS402" s="72"/>
      <c r="AKT402" s="72"/>
      <c r="AKU402" s="72"/>
      <c r="AKV402" s="72"/>
      <c r="AKW402" s="72"/>
      <c r="AKX402" s="72"/>
      <c r="AKY402" s="72"/>
      <c r="AKZ402" s="72"/>
      <c r="ALA402" s="72"/>
      <c r="ALB402" s="72"/>
      <c r="ALC402" s="72"/>
      <c r="ALD402" s="72"/>
      <c r="ALE402" s="72"/>
      <c r="ALF402" s="72"/>
      <c r="ALG402" s="72"/>
      <c r="ALH402" s="72"/>
      <c r="ALI402" s="72"/>
      <c r="ALJ402" s="72"/>
      <c r="ALK402" s="72"/>
      <c r="ALL402" s="72"/>
      <c r="ALM402" s="72"/>
      <c r="ALN402" s="72"/>
      <c r="ALO402" s="72"/>
      <c r="ALP402" s="72"/>
      <c r="ALQ402" s="72"/>
      <c r="ALR402" s="72"/>
      <c r="ALS402" s="72"/>
      <c r="ALT402" s="72"/>
      <c r="ALU402" s="72"/>
      <c r="ALV402" s="72"/>
      <c r="ALW402" s="72"/>
      <c r="ALX402" s="72"/>
      <c r="ALY402" s="72"/>
      <c r="ALZ402" s="72"/>
      <c r="AMA402" s="72"/>
      <c r="AMB402" s="72"/>
      <c r="AMC402" s="72"/>
      <c r="AMD402" s="72"/>
      <c r="AME402" s="72"/>
      <c r="AMF402" s="72"/>
      <c r="AMG402" s="72"/>
      <c r="AMH402" s="72"/>
      <c r="AMI402" s="72"/>
      <c r="AMJ402" s="72"/>
    </row>
    <row r="403" customFormat="false" ht="15" hidden="false" customHeight="false" outlineLevel="0" collapsed="false">
      <c r="C403" s="49" t="n">
        <f aca="false">IF(F403=F402,C402,IF(F403=(F402+10),C402,(C402+10)))</f>
        <v>900</v>
      </c>
      <c r="D403" s="38" t="s">
        <v>277</v>
      </c>
      <c r="E403" s="51" t="n">
        <f aca="false">IF(C402=C403,IF(AND(L403&lt;&gt;"M",L403&lt;&gt;"m-up"),E402+10,E402),10)</f>
        <v>20</v>
      </c>
      <c r="F403" s="39" t="n">
        <f aca="false">R403+(Q403*60)+(P403*3600)</f>
        <v>50912</v>
      </c>
      <c r="G403" s="39" t="str">
        <f aca="false">CONCATENATE(M403,N403,O403)</f>
        <v>20171112</v>
      </c>
      <c r="H403" s="39" t="n">
        <f aca="false">562-558</f>
        <v>4</v>
      </c>
      <c r="L403" s="39" t="s">
        <v>0</v>
      </c>
      <c r="M403" s="39" t="n">
        <v>2017</v>
      </c>
      <c r="N403" s="39" t="n">
        <v>11</v>
      </c>
      <c r="O403" s="39" t="n">
        <v>12</v>
      </c>
      <c r="P403" s="39" t="n">
        <v>14</v>
      </c>
      <c r="Q403" s="39" t="n">
        <v>8</v>
      </c>
      <c r="R403" s="39" t="n">
        <v>32</v>
      </c>
      <c r="S403" s="39" t="n">
        <v>558</v>
      </c>
      <c r="T403" s="39" t="n">
        <v>1</v>
      </c>
      <c r="U403" s="39" t="s">
        <v>1</v>
      </c>
      <c r="V403" s="39" t="s">
        <v>2</v>
      </c>
    </row>
    <row r="404" customFormat="false" ht="15" hidden="false" customHeight="false" outlineLevel="0" collapsed="false">
      <c r="C404" s="49" t="n">
        <f aca="false">IF(F404=F403,C403,IF(F404=(F403+10),C403,(C403+10)))</f>
        <v>900</v>
      </c>
      <c r="D404" s="38" t="s">
        <v>277</v>
      </c>
      <c r="E404" s="51" t="n">
        <f aca="false">IF(C403=C404,IF(AND(L404&lt;&gt;"M",L404&lt;&gt;"m-up"),E403+10,E403),10)</f>
        <v>30</v>
      </c>
      <c r="F404" s="39" t="n">
        <f aca="false">R404+(Q404*60)+(P404*3600)</f>
        <v>50912</v>
      </c>
      <c r="G404" s="39" t="str">
        <f aca="false">CONCATENATE(M404,N404,O404)</f>
        <v>20171112</v>
      </c>
      <c r="H404" s="39" t="n">
        <f aca="false">588-583</f>
        <v>5</v>
      </c>
      <c r="L404" s="39" t="s">
        <v>0</v>
      </c>
      <c r="M404" s="39" t="n">
        <v>2017</v>
      </c>
      <c r="N404" s="39" t="n">
        <v>11</v>
      </c>
      <c r="O404" s="39" t="n">
        <v>12</v>
      </c>
      <c r="P404" s="39" t="n">
        <v>14</v>
      </c>
      <c r="Q404" s="39" t="n">
        <v>8</v>
      </c>
      <c r="R404" s="39" t="n">
        <v>32</v>
      </c>
      <c r="S404" s="39" t="n">
        <v>583</v>
      </c>
      <c r="T404" s="39" t="n">
        <v>1</v>
      </c>
      <c r="U404" s="39" t="s">
        <v>1</v>
      </c>
      <c r="V404" s="39" t="s">
        <v>2</v>
      </c>
      <c r="X404" s="89" t="s">
        <v>271</v>
      </c>
    </row>
    <row r="405" customFormat="false" ht="15" hidden="false" customHeight="false" outlineLevel="0" collapsed="false">
      <c r="C405" s="49" t="n">
        <f aca="false">IF(F405=F404,C404,IF(F405=(F404+10),C404,(C404+10)))</f>
        <v>900</v>
      </c>
      <c r="D405" s="38" t="s">
        <v>277</v>
      </c>
      <c r="E405" s="51" t="n">
        <f aca="false">IF(C404=C405,IF(AND(L405&lt;&gt;"M",L405&lt;&gt;"m-up"),E404+10,E404),10)</f>
        <v>40</v>
      </c>
      <c r="F405" s="39" t="n">
        <f aca="false">R405+(Q405*60)+(P405*3600)</f>
        <v>50912</v>
      </c>
      <c r="G405" s="39" t="str">
        <f aca="false">CONCATENATE(M405,N405,O405)</f>
        <v>20171112</v>
      </c>
      <c r="H405" s="39" t="n">
        <f aca="false">619-614</f>
        <v>5</v>
      </c>
      <c r="L405" s="39" t="s">
        <v>0</v>
      </c>
      <c r="M405" s="39" t="n">
        <v>2017</v>
      </c>
      <c r="N405" s="39" t="n">
        <v>11</v>
      </c>
      <c r="O405" s="39" t="n">
        <v>12</v>
      </c>
      <c r="P405" s="39" t="n">
        <v>14</v>
      </c>
      <c r="Q405" s="39" t="n">
        <v>8</v>
      </c>
      <c r="R405" s="39" t="n">
        <v>32</v>
      </c>
      <c r="S405" s="39" t="n">
        <v>614</v>
      </c>
      <c r="T405" s="39" t="n">
        <v>1</v>
      </c>
      <c r="U405" s="39" t="s">
        <v>1</v>
      </c>
      <c r="V405" s="39" t="s">
        <v>2</v>
      </c>
    </row>
    <row r="406" customFormat="false" ht="15" hidden="false" customHeight="false" outlineLevel="0" collapsed="false">
      <c r="C406" s="49" t="n">
        <f aca="false">IF(F406=F405,C405,IF(F406=(F405+10),C405,(C405+10)))</f>
        <v>900</v>
      </c>
      <c r="D406" s="38" t="s">
        <v>277</v>
      </c>
      <c r="E406" s="51" t="n">
        <f aca="false">IF(C405=C406,IF(AND(L406&lt;&gt;"M",L406&lt;&gt;"m-up"),E405+10,E405),10)</f>
        <v>50</v>
      </c>
      <c r="F406" s="39" t="n">
        <f aca="false">R406+(Q406*60)+(P406*3600)</f>
        <v>50912</v>
      </c>
      <c r="G406" s="39" t="str">
        <f aca="false">CONCATENATE(M406,N406,O406)</f>
        <v>20171112</v>
      </c>
      <c r="H406" s="39" t="n">
        <f aca="false">655-651</f>
        <v>4</v>
      </c>
      <c r="L406" s="39" t="s">
        <v>0</v>
      </c>
      <c r="M406" s="39" t="n">
        <v>2017</v>
      </c>
      <c r="N406" s="39" t="n">
        <v>11</v>
      </c>
      <c r="O406" s="39" t="n">
        <v>12</v>
      </c>
      <c r="P406" s="39" t="n">
        <v>14</v>
      </c>
      <c r="Q406" s="39" t="n">
        <v>8</v>
      </c>
      <c r="R406" s="39" t="n">
        <v>32</v>
      </c>
      <c r="S406" s="39" t="n">
        <v>651</v>
      </c>
      <c r="T406" s="39" t="n">
        <v>1</v>
      </c>
      <c r="U406" s="39" t="s">
        <v>1</v>
      </c>
      <c r="V406" s="39" t="s">
        <v>2</v>
      </c>
    </row>
    <row r="407" customFormat="false" ht="15" hidden="false" customHeight="false" outlineLevel="0" collapsed="false">
      <c r="C407" s="49" t="n">
        <f aca="false">IF(F407=F406,C406,IF(F407=(F406+10),C406,(C406+10)))</f>
        <v>900</v>
      </c>
      <c r="D407" s="38" t="s">
        <v>277</v>
      </c>
      <c r="E407" s="51" t="n">
        <f aca="false">IF(C406=C407,IF(AND(L407&lt;&gt;"M",L407&lt;&gt;"m-up"),E406+10,E406),10)</f>
        <v>60</v>
      </c>
      <c r="F407" s="39" t="n">
        <f aca="false">R407+(Q407*60)+(P407*3600)</f>
        <v>50912</v>
      </c>
      <c r="G407" s="39" t="str">
        <f aca="false">CONCATENATE(M407,N407,O407)</f>
        <v>20171112</v>
      </c>
      <c r="H407" s="39" t="n">
        <f aca="false">667-665</f>
        <v>2</v>
      </c>
      <c r="L407" s="39" t="s">
        <v>0</v>
      </c>
      <c r="M407" s="39" t="n">
        <v>2017</v>
      </c>
      <c r="N407" s="39" t="n">
        <v>11</v>
      </c>
      <c r="O407" s="39" t="n">
        <v>12</v>
      </c>
      <c r="P407" s="39" t="n">
        <v>14</v>
      </c>
      <c r="Q407" s="39" t="n">
        <v>8</v>
      </c>
      <c r="R407" s="39" t="n">
        <v>32</v>
      </c>
      <c r="S407" s="39" t="n">
        <v>665</v>
      </c>
      <c r="T407" s="39" t="n">
        <v>1</v>
      </c>
      <c r="U407" s="39" t="s">
        <v>1</v>
      </c>
      <c r="V407" s="39" t="s">
        <v>2</v>
      </c>
    </row>
    <row r="408" customFormat="false" ht="15" hidden="false" customHeight="false" outlineLevel="0" collapsed="false">
      <c r="A408" s="69"/>
      <c r="B408" s="69"/>
      <c r="C408" s="49" t="n">
        <f aca="false">IF(F408=F407,C407,IF(F408=(F407+10),C407,(C407+10)))</f>
        <v>910</v>
      </c>
      <c r="D408" s="70" t="s">
        <v>278</v>
      </c>
      <c r="E408" s="51" t="n">
        <f aca="false">IF(C407=C408,IF(AND(L408&lt;&gt;"M",L408&lt;&gt;"m-up"),E407+10,E407),10)</f>
        <v>10</v>
      </c>
      <c r="F408" s="71" t="n">
        <f aca="false">R408+(Q408*60)+(P408*3600)</f>
        <v>51008</v>
      </c>
      <c r="G408" s="71" t="str">
        <f aca="false">CONCATENATE(M408,N408,O408)</f>
        <v>20171112</v>
      </c>
      <c r="H408" s="71" t="n">
        <v>8</v>
      </c>
      <c r="I408" s="71"/>
      <c r="J408" s="71"/>
      <c r="K408" s="71"/>
      <c r="L408" s="71" t="s">
        <v>0</v>
      </c>
      <c r="M408" s="71" t="n">
        <v>2017</v>
      </c>
      <c r="N408" s="71" t="n">
        <v>11</v>
      </c>
      <c r="O408" s="71" t="n">
        <v>12</v>
      </c>
      <c r="P408" s="71" t="n">
        <v>14</v>
      </c>
      <c r="Q408" s="71" t="n">
        <v>10</v>
      </c>
      <c r="R408" s="71" t="n">
        <v>8</v>
      </c>
      <c r="S408" s="71" t="n">
        <v>73</v>
      </c>
      <c r="T408" s="71" t="n">
        <v>1</v>
      </c>
      <c r="U408" s="71" t="s">
        <v>1</v>
      </c>
      <c r="V408" s="71" t="s">
        <v>2</v>
      </c>
      <c r="W408" s="71"/>
      <c r="X408" s="72" t="s">
        <v>279</v>
      </c>
      <c r="WK408" s="72"/>
      <c r="WL408" s="72"/>
      <c r="WM408" s="72"/>
      <c r="WN408" s="72"/>
      <c r="WO408" s="72"/>
      <c r="WP408" s="72"/>
      <c r="WQ408" s="72"/>
      <c r="WR408" s="72"/>
      <c r="WS408" s="72"/>
      <c r="WT408" s="72"/>
      <c r="WU408" s="72"/>
      <c r="WV408" s="72"/>
      <c r="WW408" s="72"/>
      <c r="WX408" s="72"/>
      <c r="WY408" s="72"/>
      <c r="WZ408" s="72"/>
      <c r="XA408" s="72"/>
      <c r="XB408" s="72"/>
      <c r="XC408" s="72"/>
      <c r="XD408" s="72"/>
      <c r="XE408" s="72"/>
      <c r="XF408" s="72"/>
      <c r="XG408" s="72"/>
      <c r="XH408" s="72"/>
      <c r="XI408" s="72"/>
      <c r="XJ408" s="72"/>
      <c r="XK408" s="72"/>
      <c r="XL408" s="72"/>
      <c r="XM408" s="72"/>
      <c r="XN408" s="72"/>
      <c r="XO408" s="72"/>
      <c r="XP408" s="72"/>
      <c r="XQ408" s="72"/>
      <c r="XR408" s="72"/>
      <c r="XS408" s="72"/>
      <c r="XT408" s="72"/>
      <c r="XU408" s="72"/>
      <c r="XV408" s="72"/>
      <c r="XW408" s="72"/>
      <c r="XX408" s="72"/>
      <c r="XY408" s="72"/>
      <c r="XZ408" s="72"/>
      <c r="YA408" s="72"/>
      <c r="YB408" s="72"/>
      <c r="YC408" s="72"/>
      <c r="YD408" s="72"/>
      <c r="YE408" s="72"/>
      <c r="YF408" s="72"/>
      <c r="YG408" s="72"/>
      <c r="YH408" s="72"/>
      <c r="YI408" s="72"/>
      <c r="YJ408" s="72"/>
      <c r="YK408" s="72"/>
      <c r="YL408" s="72"/>
      <c r="YM408" s="72"/>
      <c r="YN408" s="72"/>
      <c r="YO408" s="72"/>
      <c r="YP408" s="72"/>
      <c r="YQ408" s="72"/>
      <c r="YR408" s="72"/>
      <c r="YS408" s="72"/>
      <c r="YT408" s="72"/>
      <c r="YU408" s="72"/>
      <c r="YV408" s="72"/>
      <c r="YW408" s="72"/>
      <c r="YX408" s="72"/>
      <c r="YY408" s="72"/>
      <c r="YZ408" s="72"/>
      <c r="ZA408" s="72"/>
      <c r="ZB408" s="72"/>
      <c r="ZC408" s="72"/>
      <c r="ZD408" s="72"/>
      <c r="ZE408" s="72"/>
      <c r="ZF408" s="72"/>
      <c r="ZG408" s="72"/>
      <c r="ZH408" s="72"/>
      <c r="ZI408" s="72"/>
      <c r="ZJ408" s="72"/>
      <c r="ZK408" s="72"/>
      <c r="ZL408" s="72"/>
      <c r="ZM408" s="72"/>
      <c r="ZN408" s="72"/>
      <c r="ZO408" s="72"/>
      <c r="ZP408" s="72"/>
      <c r="ZQ408" s="72"/>
      <c r="ZR408" s="72"/>
      <c r="ZS408" s="72"/>
      <c r="ZT408" s="72"/>
      <c r="ZU408" s="72"/>
      <c r="ZV408" s="72"/>
      <c r="ZW408" s="72"/>
      <c r="ZX408" s="72"/>
      <c r="ZY408" s="72"/>
      <c r="ZZ408" s="72"/>
      <c r="AAA408" s="72"/>
      <c r="AAB408" s="72"/>
      <c r="AAC408" s="72"/>
      <c r="AAD408" s="72"/>
      <c r="AAE408" s="72"/>
      <c r="AAF408" s="72"/>
      <c r="AAG408" s="72"/>
      <c r="AAH408" s="72"/>
      <c r="AAI408" s="72"/>
      <c r="AAJ408" s="72"/>
      <c r="AAK408" s="72"/>
      <c r="AAL408" s="72"/>
      <c r="AAM408" s="72"/>
      <c r="AAN408" s="72"/>
      <c r="AAO408" s="72"/>
      <c r="AAP408" s="72"/>
      <c r="AAQ408" s="72"/>
      <c r="AAR408" s="72"/>
      <c r="AAS408" s="72"/>
      <c r="AAT408" s="72"/>
      <c r="AAU408" s="72"/>
      <c r="AAV408" s="72"/>
      <c r="AAW408" s="72"/>
      <c r="AAX408" s="72"/>
      <c r="AAY408" s="72"/>
      <c r="AAZ408" s="72"/>
      <c r="ABA408" s="72"/>
      <c r="ABB408" s="72"/>
      <c r="ABC408" s="72"/>
      <c r="ABD408" s="72"/>
      <c r="ABE408" s="72"/>
      <c r="ABF408" s="72"/>
      <c r="ABG408" s="72"/>
      <c r="ABH408" s="72"/>
      <c r="ABI408" s="72"/>
      <c r="ABJ408" s="72"/>
      <c r="ABK408" s="72"/>
      <c r="ABL408" s="72"/>
      <c r="ABM408" s="72"/>
      <c r="ABN408" s="72"/>
      <c r="ABO408" s="72"/>
      <c r="ABP408" s="72"/>
      <c r="ABQ408" s="72"/>
      <c r="ABR408" s="72"/>
      <c r="ABS408" s="72"/>
      <c r="ABT408" s="72"/>
      <c r="ABU408" s="72"/>
      <c r="ABV408" s="72"/>
      <c r="ABW408" s="72"/>
      <c r="ABX408" s="72"/>
      <c r="ABY408" s="72"/>
      <c r="ABZ408" s="72"/>
      <c r="ACA408" s="72"/>
      <c r="ACB408" s="72"/>
      <c r="ACC408" s="72"/>
      <c r="ACD408" s="72"/>
      <c r="ACE408" s="72"/>
      <c r="ACF408" s="72"/>
      <c r="ACG408" s="72"/>
      <c r="ACH408" s="72"/>
      <c r="ACI408" s="72"/>
      <c r="ACJ408" s="72"/>
      <c r="ACK408" s="72"/>
      <c r="ACL408" s="72"/>
      <c r="ACM408" s="72"/>
      <c r="ACN408" s="72"/>
      <c r="ACO408" s="72"/>
      <c r="ACP408" s="72"/>
      <c r="ACQ408" s="72"/>
      <c r="ACR408" s="72"/>
      <c r="ACS408" s="72"/>
      <c r="ACT408" s="72"/>
      <c r="ACU408" s="72"/>
      <c r="ACV408" s="72"/>
      <c r="ACW408" s="72"/>
      <c r="ACX408" s="72"/>
      <c r="ACY408" s="72"/>
      <c r="ACZ408" s="72"/>
      <c r="ADA408" s="72"/>
      <c r="ADB408" s="72"/>
      <c r="ADC408" s="72"/>
      <c r="ADD408" s="72"/>
      <c r="ADE408" s="72"/>
      <c r="ADF408" s="72"/>
      <c r="ADG408" s="72"/>
      <c r="ADH408" s="72"/>
      <c r="ADI408" s="72"/>
      <c r="ADJ408" s="72"/>
      <c r="ADK408" s="72"/>
      <c r="ADL408" s="72"/>
      <c r="ADM408" s="72"/>
      <c r="ADN408" s="72"/>
      <c r="ADO408" s="72"/>
      <c r="ADP408" s="72"/>
      <c r="ADQ408" s="72"/>
      <c r="ADR408" s="72"/>
      <c r="ADS408" s="72"/>
      <c r="ADT408" s="72"/>
      <c r="ADU408" s="72"/>
      <c r="ADV408" s="72"/>
      <c r="ADW408" s="72"/>
      <c r="ADX408" s="72"/>
      <c r="ADY408" s="72"/>
      <c r="ADZ408" s="72"/>
      <c r="AEA408" s="72"/>
      <c r="AEB408" s="72"/>
      <c r="AEC408" s="72"/>
      <c r="AED408" s="72"/>
      <c r="AEE408" s="72"/>
      <c r="AEF408" s="72"/>
      <c r="AEG408" s="72"/>
      <c r="AEH408" s="72"/>
      <c r="AEI408" s="72"/>
      <c r="AEJ408" s="72"/>
      <c r="AEK408" s="72"/>
      <c r="AEL408" s="72"/>
      <c r="AEM408" s="72"/>
      <c r="AEN408" s="72"/>
      <c r="AEO408" s="72"/>
      <c r="AEP408" s="72"/>
      <c r="AEQ408" s="72"/>
      <c r="AER408" s="72"/>
      <c r="AES408" s="72"/>
      <c r="AET408" s="72"/>
      <c r="AEU408" s="72"/>
      <c r="AEV408" s="72"/>
      <c r="AEW408" s="72"/>
      <c r="AEX408" s="72"/>
      <c r="AEY408" s="72"/>
      <c r="AEZ408" s="72"/>
      <c r="AFA408" s="72"/>
      <c r="AFB408" s="72"/>
      <c r="AFC408" s="72"/>
      <c r="AFD408" s="72"/>
      <c r="AFE408" s="72"/>
      <c r="AFF408" s="72"/>
      <c r="AFG408" s="72"/>
      <c r="AFH408" s="72"/>
      <c r="AFI408" s="72"/>
      <c r="AFJ408" s="72"/>
      <c r="AFK408" s="72"/>
      <c r="AFL408" s="72"/>
      <c r="AFM408" s="72"/>
      <c r="AFN408" s="72"/>
      <c r="AFO408" s="72"/>
      <c r="AFP408" s="72"/>
      <c r="AFQ408" s="72"/>
      <c r="AFR408" s="72"/>
      <c r="AFS408" s="72"/>
      <c r="AFT408" s="72"/>
      <c r="AFU408" s="72"/>
      <c r="AFV408" s="72"/>
      <c r="AFW408" s="72"/>
      <c r="AFX408" s="72"/>
      <c r="AFY408" s="72"/>
      <c r="AFZ408" s="72"/>
      <c r="AGA408" s="72"/>
      <c r="AGB408" s="72"/>
      <c r="AGC408" s="72"/>
      <c r="AGD408" s="72"/>
      <c r="AGE408" s="72"/>
      <c r="AGF408" s="72"/>
      <c r="AGG408" s="72"/>
      <c r="AGH408" s="72"/>
      <c r="AGI408" s="72"/>
      <c r="AGJ408" s="72"/>
      <c r="AGK408" s="72"/>
      <c r="AGL408" s="72"/>
      <c r="AGM408" s="72"/>
      <c r="AGN408" s="72"/>
      <c r="AGO408" s="72"/>
      <c r="AGP408" s="72"/>
      <c r="AGQ408" s="72"/>
      <c r="AGR408" s="72"/>
      <c r="AGS408" s="72"/>
      <c r="AGT408" s="72"/>
      <c r="AGU408" s="72"/>
      <c r="AGV408" s="72"/>
      <c r="AGW408" s="72"/>
      <c r="AGX408" s="72"/>
      <c r="AGY408" s="72"/>
      <c r="AGZ408" s="72"/>
      <c r="AHA408" s="72"/>
      <c r="AHB408" s="72"/>
      <c r="AHC408" s="72"/>
      <c r="AHD408" s="72"/>
      <c r="AHE408" s="72"/>
      <c r="AHF408" s="72"/>
      <c r="AHG408" s="72"/>
      <c r="AHH408" s="72"/>
      <c r="AHI408" s="72"/>
      <c r="AHJ408" s="72"/>
      <c r="AHK408" s="72"/>
      <c r="AHL408" s="72"/>
      <c r="AHM408" s="72"/>
      <c r="AHN408" s="72"/>
      <c r="AHO408" s="72"/>
      <c r="AHP408" s="72"/>
      <c r="AHQ408" s="72"/>
      <c r="AHR408" s="72"/>
      <c r="AHS408" s="72"/>
      <c r="AHT408" s="72"/>
      <c r="AHU408" s="72"/>
      <c r="AHV408" s="72"/>
      <c r="AHW408" s="72"/>
      <c r="AHX408" s="72"/>
      <c r="AHY408" s="72"/>
      <c r="AHZ408" s="72"/>
      <c r="AIA408" s="72"/>
      <c r="AIB408" s="72"/>
      <c r="AIC408" s="72"/>
      <c r="AID408" s="72"/>
      <c r="AIE408" s="72"/>
      <c r="AIF408" s="72"/>
      <c r="AIG408" s="72"/>
      <c r="AIH408" s="72"/>
      <c r="AII408" s="72"/>
      <c r="AIJ408" s="72"/>
      <c r="AIK408" s="72"/>
      <c r="AIL408" s="72"/>
      <c r="AIM408" s="72"/>
      <c r="AIN408" s="72"/>
      <c r="AIO408" s="72"/>
      <c r="AIP408" s="72"/>
      <c r="AIQ408" s="72"/>
      <c r="AIR408" s="72"/>
      <c r="AIS408" s="72"/>
      <c r="AIT408" s="72"/>
      <c r="AIU408" s="72"/>
      <c r="AIV408" s="72"/>
      <c r="AIW408" s="72"/>
      <c r="AIX408" s="72"/>
      <c r="AIY408" s="72"/>
      <c r="AIZ408" s="72"/>
      <c r="AJA408" s="72"/>
      <c r="AJB408" s="72"/>
      <c r="AJC408" s="72"/>
      <c r="AJD408" s="72"/>
      <c r="AJE408" s="72"/>
      <c r="AJF408" s="72"/>
      <c r="AJG408" s="72"/>
      <c r="AJH408" s="72"/>
      <c r="AJI408" s="72"/>
      <c r="AJJ408" s="72"/>
      <c r="AJK408" s="72"/>
      <c r="AJL408" s="72"/>
      <c r="AJM408" s="72"/>
      <c r="AJN408" s="72"/>
      <c r="AJO408" s="72"/>
      <c r="AJP408" s="72"/>
      <c r="AJQ408" s="72"/>
      <c r="AJR408" s="72"/>
      <c r="AJS408" s="72"/>
      <c r="AJT408" s="72"/>
      <c r="AJU408" s="72"/>
      <c r="AJV408" s="72"/>
      <c r="AJW408" s="72"/>
      <c r="AJX408" s="72"/>
      <c r="AJY408" s="72"/>
      <c r="AJZ408" s="72"/>
      <c r="AKA408" s="72"/>
      <c r="AKB408" s="72"/>
      <c r="AKC408" s="72"/>
      <c r="AKD408" s="72"/>
      <c r="AKE408" s="72"/>
      <c r="AKF408" s="72"/>
      <c r="AKG408" s="72"/>
      <c r="AKH408" s="72"/>
      <c r="AKI408" s="72"/>
      <c r="AKJ408" s="72"/>
      <c r="AKK408" s="72"/>
      <c r="AKL408" s="72"/>
      <c r="AKM408" s="72"/>
      <c r="AKN408" s="72"/>
      <c r="AKO408" s="72"/>
      <c r="AKP408" s="72"/>
      <c r="AKQ408" s="72"/>
      <c r="AKR408" s="72"/>
      <c r="AKS408" s="72"/>
      <c r="AKT408" s="72"/>
      <c r="AKU408" s="72"/>
      <c r="AKV408" s="72"/>
      <c r="AKW408" s="72"/>
      <c r="AKX408" s="72"/>
      <c r="AKY408" s="72"/>
      <c r="AKZ408" s="72"/>
      <c r="ALA408" s="72"/>
      <c r="ALB408" s="72"/>
      <c r="ALC408" s="72"/>
      <c r="ALD408" s="72"/>
      <c r="ALE408" s="72"/>
      <c r="ALF408" s="72"/>
      <c r="ALG408" s="72"/>
      <c r="ALH408" s="72"/>
      <c r="ALI408" s="72"/>
      <c r="ALJ408" s="72"/>
      <c r="ALK408" s="72"/>
      <c r="ALL408" s="72"/>
      <c r="ALM408" s="72"/>
      <c r="ALN408" s="72"/>
      <c r="ALO408" s="72"/>
      <c r="ALP408" s="72"/>
      <c r="ALQ408" s="72"/>
      <c r="ALR408" s="72"/>
      <c r="ALS408" s="72"/>
      <c r="ALT408" s="72"/>
      <c r="ALU408" s="72"/>
      <c r="ALV408" s="72"/>
      <c r="ALW408" s="72"/>
      <c r="ALX408" s="72"/>
      <c r="ALY408" s="72"/>
      <c r="ALZ408" s="72"/>
      <c r="AMA408" s="72"/>
      <c r="AMB408" s="72"/>
      <c r="AMC408" s="72"/>
      <c r="AMD408" s="72"/>
      <c r="AME408" s="72"/>
      <c r="AMF408" s="72"/>
      <c r="AMG408" s="72"/>
      <c r="AMH408" s="72"/>
      <c r="AMI408" s="72"/>
      <c r="AMJ408" s="72"/>
    </row>
    <row r="409" customFormat="false" ht="15" hidden="false" customHeight="false" outlineLevel="0" collapsed="false">
      <c r="C409" s="49" t="n">
        <f aca="false">IF(F409=F408,C408,IF(F409=(F408+10),C408,(C408+10)))</f>
        <v>910</v>
      </c>
      <c r="D409" s="38" t="s">
        <v>278</v>
      </c>
      <c r="E409" s="51" t="n">
        <f aca="false">IF(C408=C409,IF(AND(L409&lt;&gt;"M",L409&lt;&gt;"m-up"),E408+10,E408),10)</f>
        <v>20</v>
      </c>
      <c r="F409" s="39" t="n">
        <f aca="false">R409+(Q409*60)+(P409*3600)</f>
        <v>51008</v>
      </c>
      <c r="G409" s="39" t="str">
        <f aca="false">CONCATENATE(M409,N409,O409)</f>
        <v>20171112</v>
      </c>
      <c r="H409" s="39" t="n">
        <v>0</v>
      </c>
      <c r="L409" s="39" t="s">
        <v>270</v>
      </c>
      <c r="M409" s="39" t="n">
        <v>2017</v>
      </c>
      <c r="N409" s="39" t="n">
        <v>11</v>
      </c>
      <c r="O409" s="39" t="n">
        <v>12</v>
      </c>
      <c r="P409" s="39" t="n">
        <v>14</v>
      </c>
      <c r="Q409" s="39" t="n">
        <v>10</v>
      </c>
      <c r="R409" s="39" t="n">
        <v>8</v>
      </c>
      <c r="S409" s="39" t="n">
        <v>94</v>
      </c>
      <c r="T409" s="39" t="n">
        <v>1</v>
      </c>
      <c r="U409" s="39" t="s">
        <v>1</v>
      </c>
      <c r="V409" s="39" t="s">
        <v>2</v>
      </c>
    </row>
    <row r="410" customFormat="false" ht="15" hidden="false" customHeight="false" outlineLevel="0" collapsed="false">
      <c r="C410" s="49" t="n">
        <f aca="false">IF(F410=F409,C409,IF(F410=(F409+10),C409,(C409+10)))</f>
        <v>920</v>
      </c>
      <c r="D410" s="80" t="s">
        <v>280</v>
      </c>
      <c r="E410" s="51" t="n">
        <f aca="false">IF(C409=C410,IF(AND(L410&lt;&gt;"M",L410&lt;&gt;"m-up"),E409+10,E409),10)</f>
        <v>10</v>
      </c>
      <c r="F410" s="53" t="n">
        <f aca="false">R410+(Q410*60)+(P410*3600)</f>
        <v>51049</v>
      </c>
      <c r="G410" s="53" t="str">
        <f aca="false">CONCATENATE(M410,N410,O410)</f>
        <v>20171112</v>
      </c>
      <c r="H410" s="53" t="n">
        <v>6</v>
      </c>
      <c r="I410" s="53"/>
      <c r="J410" s="53"/>
      <c r="K410" s="53"/>
      <c r="L410" s="81" t="s">
        <v>0</v>
      </c>
      <c r="M410" s="53" t="n">
        <v>2017</v>
      </c>
      <c r="N410" s="53" t="n">
        <v>11</v>
      </c>
      <c r="O410" s="53" t="n">
        <v>12</v>
      </c>
      <c r="P410" s="53" t="n">
        <v>14</v>
      </c>
      <c r="Q410" s="53" t="n">
        <v>10</v>
      </c>
      <c r="R410" s="53" t="n">
        <v>49</v>
      </c>
      <c r="S410" s="53" t="n">
        <v>392</v>
      </c>
      <c r="T410" s="81" t="n">
        <v>1</v>
      </c>
      <c r="U410" s="53" t="s">
        <v>1</v>
      </c>
      <c r="V410" s="53" t="s">
        <v>2</v>
      </c>
      <c r="W410" s="53"/>
      <c r="X410" s="54"/>
    </row>
    <row r="411" customFormat="false" ht="15" hidden="false" customHeight="false" outlineLevel="0" collapsed="false">
      <c r="C411" s="49" t="n">
        <f aca="false">IF(F411=F410,C410,IF(F411=(F410+10),C410,(C410+10)))</f>
        <v>920</v>
      </c>
      <c r="D411" s="38" t="s">
        <v>280</v>
      </c>
      <c r="E411" s="51" t="n">
        <f aca="false">IF(C410=C411,IF(AND(L411&lt;&gt;"M",L411&lt;&gt;"m-up"),E410+10,E410),10)</f>
        <v>20</v>
      </c>
      <c r="F411" s="39" t="n">
        <f aca="false">R411+(Q411*60)+(P411*3600)</f>
        <v>51049</v>
      </c>
      <c r="G411" s="39" t="str">
        <f aca="false">CONCATENATE(M411,N411,O411)</f>
        <v>20171112</v>
      </c>
      <c r="H411" s="39" t="n">
        <v>0</v>
      </c>
      <c r="L411" s="79" t="s">
        <v>16</v>
      </c>
      <c r="M411" s="39" t="n">
        <v>2017</v>
      </c>
      <c r="N411" s="39" t="n">
        <v>11</v>
      </c>
      <c r="O411" s="39" t="n">
        <v>12</v>
      </c>
      <c r="P411" s="39" t="n">
        <v>14</v>
      </c>
      <c r="Q411" s="39" t="n">
        <v>10</v>
      </c>
      <c r="R411" s="39" t="n">
        <v>49</v>
      </c>
      <c r="S411" s="39" t="n">
        <v>453</v>
      </c>
      <c r="U411" s="39" t="s">
        <v>1</v>
      </c>
      <c r="V411" s="39" t="s">
        <v>38</v>
      </c>
    </row>
    <row r="412" customFormat="false" ht="15" hidden="false" customHeight="false" outlineLevel="0" collapsed="false">
      <c r="C412" s="49" t="n">
        <f aca="false">IF(F412=F411,C411,IF(F412=(F411+10),C411,(C411+10)))</f>
        <v>930</v>
      </c>
      <c r="D412" s="80" t="s">
        <v>281</v>
      </c>
      <c r="E412" s="51" t="n">
        <f aca="false">IF(C411=C412,IF(AND(L412&lt;&gt;"M",L412&lt;&gt;"m-up"),E411+10,E411),10)</f>
        <v>10</v>
      </c>
      <c r="F412" s="53" t="n">
        <f aca="false">R412+(Q412*60)+(P412*3600)</f>
        <v>51067</v>
      </c>
      <c r="G412" s="53" t="str">
        <f aca="false">CONCATENATE(M412,N412,O412)</f>
        <v>20171112</v>
      </c>
      <c r="H412" s="53" t="n">
        <v>5</v>
      </c>
      <c r="I412" s="53"/>
      <c r="J412" s="53"/>
      <c r="K412" s="53"/>
      <c r="L412" s="81" t="s">
        <v>0</v>
      </c>
      <c r="M412" s="53" t="n">
        <v>2017</v>
      </c>
      <c r="N412" s="53" t="n">
        <v>11</v>
      </c>
      <c r="O412" s="53" t="n">
        <v>12</v>
      </c>
      <c r="P412" s="53" t="n">
        <v>14</v>
      </c>
      <c r="Q412" s="53" t="n">
        <v>11</v>
      </c>
      <c r="R412" s="53" t="n">
        <v>7</v>
      </c>
      <c r="S412" s="53" t="n">
        <v>134</v>
      </c>
      <c r="T412" s="81" t="n">
        <v>1</v>
      </c>
      <c r="U412" s="53" t="s">
        <v>1</v>
      </c>
      <c r="V412" s="53" t="s">
        <v>2</v>
      </c>
      <c r="W412" s="53"/>
      <c r="X412" s="54" t="s">
        <v>39</v>
      </c>
    </row>
    <row r="413" customFormat="false" ht="15" hidden="false" customHeight="false" outlineLevel="0" collapsed="false">
      <c r="C413" s="49" t="n">
        <f aca="false">IF(F413=F412,C412,IF(F413=(F412+10),C412,(C412+10)))</f>
        <v>930</v>
      </c>
      <c r="D413" s="38" t="s">
        <v>281</v>
      </c>
      <c r="E413" s="51" t="n">
        <f aca="false">IF(C412=C413,IF(AND(L413&lt;&gt;"M",L413&lt;&gt;"m-up"),E412+10,E412),10)</f>
        <v>20</v>
      </c>
      <c r="F413" s="39" t="n">
        <f aca="false">R413+(Q413*60)+(P413*3600)</f>
        <v>51067</v>
      </c>
      <c r="G413" s="39" t="str">
        <f aca="false">CONCATENATE(M413,N413,O413)</f>
        <v>20171112</v>
      </c>
      <c r="H413" s="39" t="n">
        <v>0</v>
      </c>
      <c r="L413" s="79" t="s">
        <v>16</v>
      </c>
      <c r="M413" s="39" t="n">
        <v>2017</v>
      </c>
      <c r="N413" s="39" t="n">
        <v>11</v>
      </c>
      <c r="O413" s="39" t="n">
        <v>12</v>
      </c>
      <c r="P413" s="39" t="n">
        <v>14</v>
      </c>
      <c r="Q413" s="39" t="n">
        <v>11</v>
      </c>
      <c r="R413" s="39" t="n">
        <v>7</v>
      </c>
      <c r="S413" s="39" t="n">
        <v>154</v>
      </c>
      <c r="T413" s="79"/>
      <c r="U413" s="39" t="s">
        <v>1</v>
      </c>
      <c r="V413" s="39" t="s">
        <v>2</v>
      </c>
    </row>
    <row r="414" customFormat="false" ht="15" hidden="false" customHeight="false" outlineLevel="0" collapsed="false">
      <c r="C414" s="49" t="n">
        <f aca="false">IF(F414=F413,C413,IF(F414=(F413+10),C413,(C413+10)))</f>
        <v>930</v>
      </c>
      <c r="D414" s="38" t="s">
        <v>281</v>
      </c>
      <c r="E414" s="51" t="n">
        <f aca="false">IF(C413=C414,IF(AND(L414&lt;&gt;"M",L414&lt;&gt;"m-up"),E413+10,E413),10)</f>
        <v>30</v>
      </c>
      <c r="F414" s="39" t="n">
        <f aca="false">R414+(Q414*60)+(P414*3600)</f>
        <v>51067</v>
      </c>
      <c r="G414" s="39" t="str">
        <f aca="false">CONCATENATE(M414,N414,O414)</f>
        <v>20171112</v>
      </c>
      <c r="H414" s="39" t="n">
        <v>0</v>
      </c>
      <c r="L414" s="79" t="s">
        <v>16</v>
      </c>
      <c r="M414" s="39" t="n">
        <v>2017</v>
      </c>
      <c r="N414" s="39" t="n">
        <v>11</v>
      </c>
      <c r="O414" s="39" t="n">
        <v>12</v>
      </c>
      <c r="P414" s="39" t="n">
        <v>14</v>
      </c>
      <c r="Q414" s="39" t="n">
        <v>11</v>
      </c>
      <c r="R414" s="39" t="n">
        <v>7</v>
      </c>
      <c r="S414" s="39" t="n">
        <v>170</v>
      </c>
      <c r="T414" s="79"/>
      <c r="U414" s="39" t="s">
        <v>1</v>
      </c>
      <c r="V414" s="39" t="s">
        <v>2</v>
      </c>
    </row>
    <row r="415" customFormat="false" ht="15" hidden="false" customHeight="false" outlineLevel="0" collapsed="false">
      <c r="C415" s="49" t="n">
        <f aca="false">IF(F415=F414,C414,IF(F415=(F414+10),C414,(C414+10)))</f>
        <v>930</v>
      </c>
      <c r="D415" s="38" t="s">
        <v>281</v>
      </c>
      <c r="E415" s="51" t="n">
        <f aca="false">IF(C414=C415,IF(AND(L415&lt;&gt;"M",L415&lt;&gt;"m-up"),E414+10,E414),10)</f>
        <v>40</v>
      </c>
      <c r="F415" s="39" t="n">
        <f aca="false">R415+(Q415*60)+(P415*3600)</f>
        <v>51067</v>
      </c>
      <c r="G415" s="39" t="str">
        <f aca="false">CONCATENATE(M415,N415,O415)</f>
        <v>20171112</v>
      </c>
      <c r="H415" s="39" t="n">
        <v>0</v>
      </c>
      <c r="L415" s="79" t="s">
        <v>16</v>
      </c>
      <c r="M415" s="39" t="n">
        <v>2017</v>
      </c>
      <c r="N415" s="39" t="n">
        <v>11</v>
      </c>
      <c r="O415" s="39" t="n">
        <v>12</v>
      </c>
      <c r="P415" s="39" t="n">
        <v>14</v>
      </c>
      <c r="Q415" s="39" t="n">
        <v>11</v>
      </c>
      <c r="R415" s="39" t="n">
        <v>7</v>
      </c>
      <c r="S415" s="39" t="n">
        <v>229</v>
      </c>
      <c r="T415" s="79"/>
      <c r="U415" s="39" t="s">
        <v>1</v>
      </c>
      <c r="V415" s="39" t="s">
        <v>2</v>
      </c>
    </row>
    <row r="416" customFormat="false" ht="15" hidden="false" customHeight="false" outlineLevel="0" collapsed="false">
      <c r="A416" s="69"/>
      <c r="B416" s="69"/>
      <c r="C416" s="49" t="n">
        <f aca="false">IF(F416=F415,C415,IF(F416=(F415+10),C415,(C415+10)))</f>
        <v>940</v>
      </c>
      <c r="D416" s="70" t="s">
        <v>282</v>
      </c>
      <c r="E416" s="51" t="n">
        <f aca="false">IF(C415=C416,IF(AND(L416&lt;&gt;"M",L416&lt;&gt;"m-up"),E415+10,E415),10)</f>
        <v>10</v>
      </c>
      <c r="F416" s="71" t="n">
        <f aca="false">R416+(Q416*60)+(P416*3600)</f>
        <v>51075</v>
      </c>
      <c r="G416" s="71" t="str">
        <f aca="false">CONCATENATE(M416,N416,O416)</f>
        <v>20171112</v>
      </c>
      <c r="H416" s="71" t="n">
        <v>6</v>
      </c>
      <c r="I416" s="71"/>
      <c r="J416" s="71"/>
      <c r="K416" s="71"/>
      <c r="L416" s="71" t="s">
        <v>0</v>
      </c>
      <c r="M416" s="71" t="n">
        <v>2017</v>
      </c>
      <c r="N416" s="71" t="n">
        <v>11</v>
      </c>
      <c r="O416" s="71" t="n">
        <v>12</v>
      </c>
      <c r="P416" s="71" t="n">
        <v>14</v>
      </c>
      <c r="Q416" s="71" t="n">
        <v>11</v>
      </c>
      <c r="R416" s="71" t="n">
        <v>15</v>
      </c>
      <c r="S416" s="71" t="n">
        <v>734</v>
      </c>
      <c r="T416" s="71" t="n">
        <v>1</v>
      </c>
      <c r="U416" s="71" t="s">
        <v>1</v>
      </c>
      <c r="V416" s="71" t="s">
        <v>2</v>
      </c>
      <c r="W416" s="71"/>
      <c r="X416" s="72"/>
      <c r="WK416" s="72"/>
      <c r="WL416" s="72"/>
      <c r="WM416" s="72"/>
      <c r="WN416" s="72"/>
      <c r="WO416" s="72"/>
      <c r="WP416" s="72"/>
      <c r="WQ416" s="72"/>
      <c r="WR416" s="72"/>
      <c r="WS416" s="72"/>
      <c r="WT416" s="72"/>
      <c r="WU416" s="72"/>
      <c r="WV416" s="72"/>
      <c r="WW416" s="72"/>
      <c r="WX416" s="72"/>
      <c r="WY416" s="72"/>
      <c r="WZ416" s="72"/>
      <c r="XA416" s="72"/>
      <c r="XB416" s="72"/>
      <c r="XC416" s="72"/>
      <c r="XD416" s="72"/>
      <c r="XE416" s="72"/>
      <c r="XF416" s="72"/>
      <c r="XG416" s="72"/>
      <c r="XH416" s="72"/>
      <c r="XI416" s="72"/>
      <c r="XJ416" s="72"/>
      <c r="XK416" s="72"/>
      <c r="XL416" s="72"/>
      <c r="XM416" s="72"/>
      <c r="XN416" s="72"/>
      <c r="XO416" s="72"/>
      <c r="XP416" s="72"/>
      <c r="XQ416" s="72"/>
      <c r="XR416" s="72"/>
      <c r="XS416" s="72"/>
      <c r="XT416" s="72"/>
      <c r="XU416" s="72"/>
      <c r="XV416" s="72"/>
      <c r="XW416" s="72"/>
      <c r="XX416" s="72"/>
      <c r="XY416" s="72"/>
      <c r="XZ416" s="72"/>
      <c r="YA416" s="72"/>
      <c r="YB416" s="72"/>
      <c r="YC416" s="72"/>
      <c r="YD416" s="72"/>
      <c r="YE416" s="72"/>
      <c r="YF416" s="72"/>
      <c r="YG416" s="72"/>
      <c r="YH416" s="72"/>
      <c r="YI416" s="72"/>
      <c r="YJ416" s="72"/>
      <c r="YK416" s="72"/>
      <c r="YL416" s="72"/>
      <c r="YM416" s="72"/>
      <c r="YN416" s="72"/>
      <c r="YO416" s="72"/>
      <c r="YP416" s="72"/>
      <c r="YQ416" s="72"/>
      <c r="YR416" s="72"/>
      <c r="YS416" s="72"/>
      <c r="YT416" s="72"/>
      <c r="YU416" s="72"/>
      <c r="YV416" s="72"/>
      <c r="YW416" s="72"/>
      <c r="YX416" s="72"/>
      <c r="YY416" s="72"/>
      <c r="YZ416" s="72"/>
      <c r="ZA416" s="72"/>
      <c r="ZB416" s="72"/>
      <c r="ZC416" s="72"/>
      <c r="ZD416" s="72"/>
      <c r="ZE416" s="72"/>
      <c r="ZF416" s="72"/>
      <c r="ZG416" s="72"/>
      <c r="ZH416" s="72"/>
      <c r="ZI416" s="72"/>
      <c r="ZJ416" s="72"/>
      <c r="ZK416" s="72"/>
      <c r="ZL416" s="72"/>
      <c r="ZM416" s="72"/>
      <c r="ZN416" s="72"/>
      <c r="ZO416" s="72"/>
      <c r="ZP416" s="72"/>
      <c r="ZQ416" s="72"/>
      <c r="ZR416" s="72"/>
      <c r="ZS416" s="72"/>
      <c r="ZT416" s="72"/>
      <c r="ZU416" s="72"/>
      <c r="ZV416" s="72"/>
      <c r="ZW416" s="72"/>
      <c r="ZX416" s="72"/>
      <c r="ZY416" s="72"/>
      <c r="ZZ416" s="72"/>
      <c r="AAA416" s="72"/>
      <c r="AAB416" s="72"/>
      <c r="AAC416" s="72"/>
      <c r="AAD416" s="72"/>
      <c r="AAE416" s="72"/>
      <c r="AAF416" s="72"/>
      <c r="AAG416" s="72"/>
      <c r="AAH416" s="72"/>
      <c r="AAI416" s="72"/>
      <c r="AAJ416" s="72"/>
      <c r="AAK416" s="72"/>
      <c r="AAL416" s="72"/>
      <c r="AAM416" s="72"/>
      <c r="AAN416" s="72"/>
      <c r="AAO416" s="72"/>
      <c r="AAP416" s="72"/>
      <c r="AAQ416" s="72"/>
      <c r="AAR416" s="72"/>
      <c r="AAS416" s="72"/>
      <c r="AAT416" s="72"/>
      <c r="AAU416" s="72"/>
      <c r="AAV416" s="72"/>
      <c r="AAW416" s="72"/>
      <c r="AAX416" s="72"/>
      <c r="AAY416" s="72"/>
      <c r="AAZ416" s="72"/>
      <c r="ABA416" s="72"/>
      <c r="ABB416" s="72"/>
      <c r="ABC416" s="72"/>
      <c r="ABD416" s="72"/>
      <c r="ABE416" s="72"/>
      <c r="ABF416" s="72"/>
      <c r="ABG416" s="72"/>
      <c r="ABH416" s="72"/>
      <c r="ABI416" s="72"/>
      <c r="ABJ416" s="72"/>
      <c r="ABK416" s="72"/>
      <c r="ABL416" s="72"/>
      <c r="ABM416" s="72"/>
      <c r="ABN416" s="72"/>
      <c r="ABO416" s="72"/>
      <c r="ABP416" s="72"/>
      <c r="ABQ416" s="72"/>
      <c r="ABR416" s="72"/>
      <c r="ABS416" s="72"/>
      <c r="ABT416" s="72"/>
      <c r="ABU416" s="72"/>
      <c r="ABV416" s="72"/>
      <c r="ABW416" s="72"/>
      <c r="ABX416" s="72"/>
      <c r="ABY416" s="72"/>
      <c r="ABZ416" s="72"/>
      <c r="ACA416" s="72"/>
      <c r="ACB416" s="72"/>
      <c r="ACC416" s="72"/>
      <c r="ACD416" s="72"/>
      <c r="ACE416" s="72"/>
      <c r="ACF416" s="72"/>
      <c r="ACG416" s="72"/>
      <c r="ACH416" s="72"/>
      <c r="ACI416" s="72"/>
      <c r="ACJ416" s="72"/>
      <c r="ACK416" s="72"/>
      <c r="ACL416" s="72"/>
      <c r="ACM416" s="72"/>
      <c r="ACN416" s="72"/>
      <c r="ACO416" s="72"/>
      <c r="ACP416" s="72"/>
      <c r="ACQ416" s="72"/>
      <c r="ACR416" s="72"/>
      <c r="ACS416" s="72"/>
      <c r="ACT416" s="72"/>
      <c r="ACU416" s="72"/>
      <c r="ACV416" s="72"/>
      <c r="ACW416" s="72"/>
      <c r="ACX416" s="72"/>
      <c r="ACY416" s="72"/>
      <c r="ACZ416" s="72"/>
      <c r="ADA416" s="72"/>
      <c r="ADB416" s="72"/>
      <c r="ADC416" s="72"/>
      <c r="ADD416" s="72"/>
      <c r="ADE416" s="72"/>
      <c r="ADF416" s="72"/>
      <c r="ADG416" s="72"/>
      <c r="ADH416" s="72"/>
      <c r="ADI416" s="72"/>
      <c r="ADJ416" s="72"/>
      <c r="ADK416" s="72"/>
      <c r="ADL416" s="72"/>
      <c r="ADM416" s="72"/>
      <c r="ADN416" s="72"/>
      <c r="ADO416" s="72"/>
      <c r="ADP416" s="72"/>
      <c r="ADQ416" s="72"/>
      <c r="ADR416" s="72"/>
      <c r="ADS416" s="72"/>
      <c r="ADT416" s="72"/>
      <c r="ADU416" s="72"/>
      <c r="ADV416" s="72"/>
      <c r="ADW416" s="72"/>
      <c r="ADX416" s="72"/>
      <c r="ADY416" s="72"/>
      <c r="ADZ416" s="72"/>
      <c r="AEA416" s="72"/>
      <c r="AEB416" s="72"/>
      <c r="AEC416" s="72"/>
      <c r="AED416" s="72"/>
      <c r="AEE416" s="72"/>
      <c r="AEF416" s="72"/>
      <c r="AEG416" s="72"/>
      <c r="AEH416" s="72"/>
      <c r="AEI416" s="72"/>
      <c r="AEJ416" s="72"/>
      <c r="AEK416" s="72"/>
      <c r="AEL416" s="72"/>
      <c r="AEM416" s="72"/>
      <c r="AEN416" s="72"/>
      <c r="AEO416" s="72"/>
      <c r="AEP416" s="72"/>
      <c r="AEQ416" s="72"/>
      <c r="AER416" s="72"/>
      <c r="AES416" s="72"/>
      <c r="AET416" s="72"/>
      <c r="AEU416" s="72"/>
      <c r="AEV416" s="72"/>
      <c r="AEW416" s="72"/>
      <c r="AEX416" s="72"/>
      <c r="AEY416" s="72"/>
      <c r="AEZ416" s="72"/>
      <c r="AFA416" s="72"/>
      <c r="AFB416" s="72"/>
      <c r="AFC416" s="72"/>
      <c r="AFD416" s="72"/>
      <c r="AFE416" s="72"/>
      <c r="AFF416" s="72"/>
      <c r="AFG416" s="72"/>
      <c r="AFH416" s="72"/>
      <c r="AFI416" s="72"/>
      <c r="AFJ416" s="72"/>
      <c r="AFK416" s="72"/>
      <c r="AFL416" s="72"/>
      <c r="AFM416" s="72"/>
      <c r="AFN416" s="72"/>
      <c r="AFO416" s="72"/>
      <c r="AFP416" s="72"/>
      <c r="AFQ416" s="72"/>
      <c r="AFR416" s="72"/>
      <c r="AFS416" s="72"/>
      <c r="AFT416" s="72"/>
      <c r="AFU416" s="72"/>
      <c r="AFV416" s="72"/>
      <c r="AFW416" s="72"/>
      <c r="AFX416" s="72"/>
      <c r="AFY416" s="72"/>
      <c r="AFZ416" s="72"/>
      <c r="AGA416" s="72"/>
      <c r="AGB416" s="72"/>
      <c r="AGC416" s="72"/>
      <c r="AGD416" s="72"/>
      <c r="AGE416" s="72"/>
      <c r="AGF416" s="72"/>
      <c r="AGG416" s="72"/>
      <c r="AGH416" s="72"/>
      <c r="AGI416" s="72"/>
      <c r="AGJ416" s="72"/>
      <c r="AGK416" s="72"/>
      <c r="AGL416" s="72"/>
      <c r="AGM416" s="72"/>
      <c r="AGN416" s="72"/>
      <c r="AGO416" s="72"/>
      <c r="AGP416" s="72"/>
      <c r="AGQ416" s="72"/>
      <c r="AGR416" s="72"/>
      <c r="AGS416" s="72"/>
      <c r="AGT416" s="72"/>
      <c r="AGU416" s="72"/>
      <c r="AGV416" s="72"/>
      <c r="AGW416" s="72"/>
      <c r="AGX416" s="72"/>
      <c r="AGY416" s="72"/>
      <c r="AGZ416" s="72"/>
      <c r="AHA416" s="72"/>
      <c r="AHB416" s="72"/>
      <c r="AHC416" s="72"/>
      <c r="AHD416" s="72"/>
      <c r="AHE416" s="72"/>
      <c r="AHF416" s="72"/>
      <c r="AHG416" s="72"/>
      <c r="AHH416" s="72"/>
      <c r="AHI416" s="72"/>
      <c r="AHJ416" s="72"/>
      <c r="AHK416" s="72"/>
      <c r="AHL416" s="72"/>
      <c r="AHM416" s="72"/>
      <c r="AHN416" s="72"/>
      <c r="AHO416" s="72"/>
      <c r="AHP416" s="72"/>
      <c r="AHQ416" s="72"/>
      <c r="AHR416" s="72"/>
      <c r="AHS416" s="72"/>
      <c r="AHT416" s="72"/>
      <c r="AHU416" s="72"/>
      <c r="AHV416" s="72"/>
      <c r="AHW416" s="72"/>
      <c r="AHX416" s="72"/>
      <c r="AHY416" s="72"/>
      <c r="AHZ416" s="72"/>
      <c r="AIA416" s="72"/>
      <c r="AIB416" s="72"/>
      <c r="AIC416" s="72"/>
      <c r="AID416" s="72"/>
      <c r="AIE416" s="72"/>
      <c r="AIF416" s="72"/>
      <c r="AIG416" s="72"/>
      <c r="AIH416" s="72"/>
      <c r="AII416" s="72"/>
      <c r="AIJ416" s="72"/>
      <c r="AIK416" s="72"/>
      <c r="AIL416" s="72"/>
      <c r="AIM416" s="72"/>
      <c r="AIN416" s="72"/>
      <c r="AIO416" s="72"/>
      <c r="AIP416" s="72"/>
      <c r="AIQ416" s="72"/>
      <c r="AIR416" s="72"/>
      <c r="AIS416" s="72"/>
      <c r="AIT416" s="72"/>
      <c r="AIU416" s="72"/>
      <c r="AIV416" s="72"/>
      <c r="AIW416" s="72"/>
      <c r="AIX416" s="72"/>
      <c r="AIY416" s="72"/>
      <c r="AIZ416" s="72"/>
      <c r="AJA416" s="72"/>
      <c r="AJB416" s="72"/>
      <c r="AJC416" s="72"/>
      <c r="AJD416" s="72"/>
      <c r="AJE416" s="72"/>
      <c r="AJF416" s="72"/>
      <c r="AJG416" s="72"/>
      <c r="AJH416" s="72"/>
      <c r="AJI416" s="72"/>
      <c r="AJJ416" s="72"/>
      <c r="AJK416" s="72"/>
      <c r="AJL416" s="72"/>
      <c r="AJM416" s="72"/>
      <c r="AJN416" s="72"/>
      <c r="AJO416" s="72"/>
      <c r="AJP416" s="72"/>
      <c r="AJQ416" s="72"/>
      <c r="AJR416" s="72"/>
      <c r="AJS416" s="72"/>
      <c r="AJT416" s="72"/>
      <c r="AJU416" s="72"/>
      <c r="AJV416" s="72"/>
      <c r="AJW416" s="72"/>
      <c r="AJX416" s="72"/>
      <c r="AJY416" s="72"/>
      <c r="AJZ416" s="72"/>
      <c r="AKA416" s="72"/>
      <c r="AKB416" s="72"/>
      <c r="AKC416" s="72"/>
      <c r="AKD416" s="72"/>
      <c r="AKE416" s="72"/>
      <c r="AKF416" s="72"/>
      <c r="AKG416" s="72"/>
      <c r="AKH416" s="72"/>
      <c r="AKI416" s="72"/>
      <c r="AKJ416" s="72"/>
      <c r="AKK416" s="72"/>
      <c r="AKL416" s="72"/>
      <c r="AKM416" s="72"/>
      <c r="AKN416" s="72"/>
      <c r="AKO416" s="72"/>
      <c r="AKP416" s="72"/>
      <c r="AKQ416" s="72"/>
      <c r="AKR416" s="72"/>
      <c r="AKS416" s="72"/>
      <c r="AKT416" s="72"/>
      <c r="AKU416" s="72"/>
      <c r="AKV416" s="72"/>
      <c r="AKW416" s="72"/>
      <c r="AKX416" s="72"/>
      <c r="AKY416" s="72"/>
      <c r="AKZ416" s="72"/>
      <c r="ALA416" s="72"/>
      <c r="ALB416" s="72"/>
      <c r="ALC416" s="72"/>
      <c r="ALD416" s="72"/>
      <c r="ALE416" s="72"/>
      <c r="ALF416" s="72"/>
      <c r="ALG416" s="72"/>
      <c r="ALH416" s="72"/>
      <c r="ALI416" s="72"/>
      <c r="ALJ416" s="72"/>
      <c r="ALK416" s="72"/>
      <c r="ALL416" s="72"/>
      <c r="ALM416" s="72"/>
      <c r="ALN416" s="72"/>
      <c r="ALO416" s="72"/>
      <c r="ALP416" s="72"/>
      <c r="ALQ416" s="72"/>
      <c r="ALR416" s="72"/>
      <c r="ALS416" s="72"/>
      <c r="ALT416" s="72"/>
      <c r="ALU416" s="72"/>
      <c r="ALV416" s="72"/>
      <c r="ALW416" s="72"/>
      <c r="ALX416" s="72"/>
      <c r="ALY416" s="72"/>
      <c r="ALZ416" s="72"/>
      <c r="AMA416" s="72"/>
      <c r="AMB416" s="72"/>
      <c r="AMC416" s="72"/>
      <c r="AMD416" s="72"/>
      <c r="AME416" s="72"/>
      <c r="AMF416" s="72"/>
      <c r="AMG416" s="72"/>
      <c r="AMH416" s="72"/>
      <c r="AMI416" s="72"/>
      <c r="AMJ416" s="72"/>
    </row>
    <row r="417" customFormat="false" ht="15" hidden="false" customHeight="false" outlineLevel="0" collapsed="false">
      <c r="C417" s="49" t="n">
        <f aca="false">IF(F417=F416,C416,IF(F417=(F416+10),C416,(C416+10)))</f>
        <v>940</v>
      </c>
      <c r="D417" s="38" t="s">
        <v>282</v>
      </c>
      <c r="E417" s="51" t="n">
        <f aca="false">IF(C416=C417,IF(AND(L417&lt;&gt;"M",L417&lt;&gt;"m-up"),E416+10,E416),10)</f>
        <v>20</v>
      </c>
      <c r="F417" s="39" t="n">
        <f aca="false">R417+(Q417*60)+(P417*3600)</f>
        <v>51075</v>
      </c>
      <c r="G417" s="39" t="str">
        <f aca="false">CONCATENATE(M417,N417,O417)</f>
        <v>20171112</v>
      </c>
      <c r="H417" s="39" t="n">
        <v>0</v>
      </c>
      <c r="L417" s="39" t="s">
        <v>270</v>
      </c>
      <c r="M417" s="39" t="n">
        <v>2017</v>
      </c>
      <c r="N417" s="39" t="n">
        <v>11</v>
      </c>
      <c r="O417" s="39" t="n">
        <v>12</v>
      </c>
      <c r="P417" s="39" t="n">
        <v>14</v>
      </c>
      <c r="Q417" s="39" t="n">
        <v>11</v>
      </c>
      <c r="R417" s="39" t="n">
        <v>15</v>
      </c>
      <c r="S417" s="39" t="n">
        <v>769</v>
      </c>
      <c r="T417" s="39" t="n">
        <v>1</v>
      </c>
      <c r="U417" s="39" t="s">
        <v>1</v>
      </c>
      <c r="V417" s="39" t="s">
        <v>2</v>
      </c>
    </row>
    <row r="418" customFormat="false" ht="15" hidden="false" customHeight="false" outlineLevel="0" collapsed="false">
      <c r="C418" s="49" t="n">
        <f aca="false">IF(F418=F417,C417,IF(F418=(F417+10),C417,(C417+10)))</f>
        <v>950</v>
      </c>
      <c r="D418" s="80" t="s">
        <v>283</v>
      </c>
      <c r="E418" s="51" t="n">
        <f aca="false">IF(C417=C418,IF(AND(L418&lt;&gt;"M",L418&lt;&gt;"m-up"),E417+10,E417),10)</f>
        <v>10</v>
      </c>
      <c r="F418" s="53" t="n">
        <f aca="false">R418+(Q418*60)+(P418*3600)</f>
        <v>51090</v>
      </c>
      <c r="G418" s="53" t="str">
        <f aca="false">CONCATENATE(M418,N418,O418)</f>
        <v>20171112</v>
      </c>
      <c r="H418" s="53" t="n">
        <v>8</v>
      </c>
      <c r="I418" s="53"/>
      <c r="J418" s="53"/>
      <c r="K418" s="53"/>
      <c r="L418" s="81" t="s">
        <v>0</v>
      </c>
      <c r="M418" s="53" t="n">
        <v>2017</v>
      </c>
      <c r="N418" s="53" t="n">
        <v>11</v>
      </c>
      <c r="O418" s="53" t="n">
        <v>12</v>
      </c>
      <c r="P418" s="53" t="n">
        <v>14</v>
      </c>
      <c r="Q418" s="53" t="n">
        <v>11</v>
      </c>
      <c r="R418" s="53" t="n">
        <v>30</v>
      </c>
      <c r="S418" s="53" t="n">
        <v>778</v>
      </c>
      <c r="T418" s="81" t="n">
        <v>1</v>
      </c>
      <c r="U418" s="53" t="s">
        <v>1</v>
      </c>
      <c r="V418" s="53" t="s">
        <v>2</v>
      </c>
      <c r="W418" s="53"/>
      <c r="X418" s="54" t="s">
        <v>40</v>
      </c>
    </row>
    <row r="419" customFormat="false" ht="15" hidden="false" customHeight="false" outlineLevel="0" collapsed="false">
      <c r="C419" s="49" t="n">
        <f aca="false">IF(F419=F418,C418,IF(F419=(F418+10),C418,(C418+10)))</f>
        <v>950</v>
      </c>
      <c r="D419" s="38" t="s">
        <v>283</v>
      </c>
      <c r="E419" s="51" t="n">
        <f aca="false">IF(C418=C419,IF(AND(L419&lt;&gt;"M",L419&lt;&gt;"m-up"),E418+10,E418),10)</f>
        <v>20</v>
      </c>
      <c r="F419" s="39" t="n">
        <f aca="false">R419+(Q419*60)+(P419*3600)</f>
        <v>51090</v>
      </c>
      <c r="G419" s="39" t="str">
        <f aca="false">CONCATENATE(M419,N419,O419)</f>
        <v>20171112</v>
      </c>
      <c r="H419" s="39" t="n">
        <v>8</v>
      </c>
      <c r="L419" s="79" t="s">
        <v>0</v>
      </c>
      <c r="M419" s="39" t="n">
        <v>2017</v>
      </c>
      <c r="N419" s="39" t="n">
        <v>11</v>
      </c>
      <c r="O419" s="39" t="n">
        <v>12</v>
      </c>
      <c r="P419" s="39" t="n">
        <v>14</v>
      </c>
      <c r="Q419" s="39" t="n">
        <v>11</v>
      </c>
      <c r="R419" s="39" t="n">
        <v>30</v>
      </c>
      <c r="S419" s="39" t="n">
        <v>829</v>
      </c>
      <c r="T419" s="79" t="n">
        <v>1</v>
      </c>
      <c r="U419" s="39" t="s">
        <v>1</v>
      </c>
      <c r="V419" s="39" t="s">
        <v>2</v>
      </c>
      <c r="X419" s="40" t="s">
        <v>15</v>
      </c>
    </row>
    <row r="420" customFormat="false" ht="15" hidden="false" customHeight="false" outlineLevel="0" collapsed="false">
      <c r="C420" s="49" t="n">
        <f aca="false">IF(F420=F419,C419,IF(F420=(F419+10),C419,(C419+10)))</f>
        <v>950</v>
      </c>
      <c r="D420" s="38" t="s">
        <v>283</v>
      </c>
      <c r="E420" s="51" t="n">
        <f aca="false">IF(C419=C420,IF(AND(L420&lt;&gt;"M",L420&lt;&gt;"m-up"),E419+10,E419),10)</f>
        <v>30</v>
      </c>
      <c r="F420" s="39" t="n">
        <f aca="false">R420+(Q420*60)+(P420*3600)</f>
        <v>51090</v>
      </c>
      <c r="G420" s="39" t="str">
        <f aca="false">CONCATENATE(M420,N420,O420)</f>
        <v>20171112</v>
      </c>
      <c r="H420" s="39" t="n">
        <v>8</v>
      </c>
      <c r="L420" s="79" t="s">
        <v>0</v>
      </c>
      <c r="M420" s="39" t="n">
        <v>2017</v>
      </c>
      <c r="N420" s="39" t="n">
        <v>11</v>
      </c>
      <c r="O420" s="39" t="n">
        <v>12</v>
      </c>
      <c r="P420" s="39" t="n">
        <v>14</v>
      </c>
      <c r="Q420" s="39" t="n">
        <v>11</v>
      </c>
      <c r="R420" s="39" t="n">
        <v>30</v>
      </c>
      <c r="S420" s="39" t="n">
        <v>845</v>
      </c>
      <c r="T420" s="79" t="n">
        <v>1</v>
      </c>
      <c r="U420" s="39" t="s">
        <v>1</v>
      </c>
      <c r="V420" s="39" t="s">
        <v>2</v>
      </c>
    </row>
    <row r="421" customFormat="false" ht="15" hidden="false" customHeight="false" outlineLevel="0" collapsed="false">
      <c r="C421" s="49" t="n">
        <f aca="false">IF(F421=F420,C420,IF(F421=(F420+10),C420,(C420+10)))</f>
        <v>950</v>
      </c>
      <c r="D421" s="38" t="s">
        <v>283</v>
      </c>
      <c r="E421" s="51" t="n">
        <f aca="false">IF(C420=C421,IF(AND(L421&lt;&gt;"M",L421&lt;&gt;"m-up"),E420+10,E420),10)</f>
        <v>40</v>
      </c>
      <c r="F421" s="39" t="n">
        <f aca="false">R421+(Q421*60)+(P421*3600)</f>
        <v>51090</v>
      </c>
      <c r="G421" s="39" t="str">
        <f aca="false">CONCATENATE(M421,N421,O421)</f>
        <v>20171112</v>
      </c>
      <c r="H421" s="39" t="n">
        <v>5</v>
      </c>
      <c r="L421" s="79" t="s">
        <v>0</v>
      </c>
      <c r="M421" s="39" t="n">
        <v>2017</v>
      </c>
      <c r="N421" s="39" t="n">
        <v>11</v>
      </c>
      <c r="O421" s="39" t="n">
        <v>12</v>
      </c>
      <c r="P421" s="39" t="n">
        <v>14</v>
      </c>
      <c r="Q421" s="39" t="n">
        <v>11</v>
      </c>
      <c r="R421" s="39" t="n">
        <v>30</v>
      </c>
      <c r="S421" s="39" t="n">
        <v>889</v>
      </c>
      <c r="T421" s="79" t="n">
        <v>1</v>
      </c>
      <c r="U421" s="39" t="s">
        <v>1</v>
      </c>
      <c r="V421" s="39" t="s">
        <v>2</v>
      </c>
      <c r="X421" s="100"/>
    </row>
    <row r="422" customFormat="false" ht="15" hidden="false" customHeight="false" outlineLevel="0" collapsed="false">
      <c r="A422" s="69"/>
      <c r="B422" s="69"/>
      <c r="C422" s="49" t="n">
        <f aca="false">IF(F422=F421,C421,IF(F422=(F421+10),C421,(C421+10)))</f>
        <v>960</v>
      </c>
      <c r="D422" s="70" t="s">
        <v>284</v>
      </c>
      <c r="E422" s="51" t="n">
        <f aca="false">IF(C421=C422,IF(AND(L422&lt;&gt;"M",L422&lt;&gt;"m-up"),E421+10,E421),10)</f>
        <v>10</v>
      </c>
      <c r="F422" s="71" t="n">
        <f aca="false">R422+(Q422*60)+(P422*3600)</f>
        <v>51132</v>
      </c>
      <c r="G422" s="71" t="str">
        <f aca="false">CONCATENATE(M422,N422,O422)</f>
        <v>20171112</v>
      </c>
      <c r="H422" s="71" t="n">
        <f aca="false">239-235</f>
        <v>4</v>
      </c>
      <c r="I422" s="71"/>
      <c r="J422" s="71"/>
      <c r="K422" s="71"/>
      <c r="L422" s="71" t="s">
        <v>0</v>
      </c>
      <c r="M422" s="71" t="n">
        <v>2017</v>
      </c>
      <c r="N422" s="71" t="n">
        <v>11</v>
      </c>
      <c r="O422" s="71" t="n">
        <v>12</v>
      </c>
      <c r="P422" s="71" t="n">
        <v>14</v>
      </c>
      <c r="Q422" s="71" t="n">
        <v>12</v>
      </c>
      <c r="R422" s="71" t="n">
        <v>12</v>
      </c>
      <c r="S422" s="71" t="n">
        <v>235</v>
      </c>
      <c r="T422" s="71" t="n">
        <v>1</v>
      </c>
      <c r="U422" s="71" t="s">
        <v>1</v>
      </c>
      <c r="V422" s="71" t="s">
        <v>2</v>
      </c>
      <c r="W422" s="71"/>
      <c r="X422" s="72"/>
      <c r="WK422" s="72"/>
      <c r="WL422" s="72"/>
      <c r="WM422" s="72"/>
      <c r="WN422" s="72"/>
      <c r="WO422" s="72"/>
      <c r="WP422" s="72"/>
      <c r="WQ422" s="72"/>
      <c r="WR422" s="72"/>
      <c r="WS422" s="72"/>
      <c r="WT422" s="72"/>
      <c r="WU422" s="72"/>
      <c r="WV422" s="72"/>
      <c r="WW422" s="72"/>
      <c r="WX422" s="72"/>
      <c r="WY422" s="72"/>
      <c r="WZ422" s="72"/>
      <c r="XA422" s="72"/>
      <c r="XB422" s="72"/>
      <c r="XC422" s="72"/>
      <c r="XD422" s="72"/>
      <c r="XE422" s="72"/>
      <c r="XF422" s="72"/>
      <c r="XG422" s="72"/>
      <c r="XH422" s="72"/>
      <c r="XI422" s="72"/>
      <c r="XJ422" s="72"/>
      <c r="XK422" s="72"/>
      <c r="XL422" s="72"/>
      <c r="XM422" s="72"/>
      <c r="XN422" s="72"/>
      <c r="XO422" s="72"/>
      <c r="XP422" s="72"/>
      <c r="XQ422" s="72"/>
      <c r="XR422" s="72"/>
      <c r="XS422" s="72"/>
      <c r="XT422" s="72"/>
      <c r="XU422" s="72"/>
      <c r="XV422" s="72"/>
      <c r="XW422" s="72"/>
      <c r="XX422" s="72"/>
      <c r="XY422" s="72"/>
      <c r="XZ422" s="72"/>
      <c r="YA422" s="72"/>
      <c r="YB422" s="72"/>
      <c r="YC422" s="72"/>
      <c r="YD422" s="72"/>
      <c r="YE422" s="72"/>
      <c r="YF422" s="72"/>
      <c r="YG422" s="72"/>
      <c r="YH422" s="72"/>
      <c r="YI422" s="72"/>
      <c r="YJ422" s="72"/>
      <c r="YK422" s="72"/>
      <c r="YL422" s="72"/>
      <c r="YM422" s="72"/>
      <c r="YN422" s="72"/>
      <c r="YO422" s="72"/>
      <c r="YP422" s="72"/>
      <c r="YQ422" s="72"/>
      <c r="YR422" s="72"/>
      <c r="YS422" s="72"/>
      <c r="YT422" s="72"/>
      <c r="YU422" s="72"/>
      <c r="YV422" s="72"/>
      <c r="YW422" s="72"/>
      <c r="YX422" s="72"/>
      <c r="YY422" s="72"/>
      <c r="YZ422" s="72"/>
      <c r="ZA422" s="72"/>
      <c r="ZB422" s="72"/>
      <c r="ZC422" s="72"/>
      <c r="ZD422" s="72"/>
      <c r="ZE422" s="72"/>
      <c r="ZF422" s="72"/>
      <c r="ZG422" s="72"/>
      <c r="ZH422" s="72"/>
      <c r="ZI422" s="72"/>
      <c r="ZJ422" s="72"/>
      <c r="ZK422" s="72"/>
      <c r="ZL422" s="72"/>
      <c r="ZM422" s="72"/>
      <c r="ZN422" s="72"/>
      <c r="ZO422" s="72"/>
      <c r="ZP422" s="72"/>
      <c r="ZQ422" s="72"/>
      <c r="ZR422" s="72"/>
      <c r="ZS422" s="72"/>
      <c r="ZT422" s="72"/>
      <c r="ZU422" s="72"/>
      <c r="ZV422" s="72"/>
      <c r="ZW422" s="72"/>
      <c r="ZX422" s="72"/>
      <c r="ZY422" s="72"/>
      <c r="ZZ422" s="72"/>
      <c r="AAA422" s="72"/>
      <c r="AAB422" s="72"/>
      <c r="AAC422" s="72"/>
      <c r="AAD422" s="72"/>
      <c r="AAE422" s="72"/>
      <c r="AAF422" s="72"/>
      <c r="AAG422" s="72"/>
      <c r="AAH422" s="72"/>
      <c r="AAI422" s="72"/>
      <c r="AAJ422" s="72"/>
      <c r="AAK422" s="72"/>
      <c r="AAL422" s="72"/>
      <c r="AAM422" s="72"/>
      <c r="AAN422" s="72"/>
      <c r="AAO422" s="72"/>
      <c r="AAP422" s="72"/>
      <c r="AAQ422" s="72"/>
      <c r="AAR422" s="72"/>
      <c r="AAS422" s="72"/>
      <c r="AAT422" s="72"/>
      <c r="AAU422" s="72"/>
      <c r="AAV422" s="72"/>
      <c r="AAW422" s="72"/>
      <c r="AAX422" s="72"/>
      <c r="AAY422" s="72"/>
      <c r="AAZ422" s="72"/>
      <c r="ABA422" s="72"/>
      <c r="ABB422" s="72"/>
      <c r="ABC422" s="72"/>
      <c r="ABD422" s="72"/>
      <c r="ABE422" s="72"/>
      <c r="ABF422" s="72"/>
      <c r="ABG422" s="72"/>
      <c r="ABH422" s="72"/>
      <c r="ABI422" s="72"/>
      <c r="ABJ422" s="72"/>
      <c r="ABK422" s="72"/>
      <c r="ABL422" s="72"/>
      <c r="ABM422" s="72"/>
      <c r="ABN422" s="72"/>
      <c r="ABO422" s="72"/>
      <c r="ABP422" s="72"/>
      <c r="ABQ422" s="72"/>
      <c r="ABR422" s="72"/>
      <c r="ABS422" s="72"/>
      <c r="ABT422" s="72"/>
      <c r="ABU422" s="72"/>
      <c r="ABV422" s="72"/>
      <c r="ABW422" s="72"/>
      <c r="ABX422" s="72"/>
      <c r="ABY422" s="72"/>
      <c r="ABZ422" s="72"/>
      <c r="ACA422" s="72"/>
      <c r="ACB422" s="72"/>
      <c r="ACC422" s="72"/>
      <c r="ACD422" s="72"/>
      <c r="ACE422" s="72"/>
      <c r="ACF422" s="72"/>
      <c r="ACG422" s="72"/>
      <c r="ACH422" s="72"/>
      <c r="ACI422" s="72"/>
      <c r="ACJ422" s="72"/>
      <c r="ACK422" s="72"/>
      <c r="ACL422" s="72"/>
      <c r="ACM422" s="72"/>
      <c r="ACN422" s="72"/>
      <c r="ACO422" s="72"/>
      <c r="ACP422" s="72"/>
      <c r="ACQ422" s="72"/>
      <c r="ACR422" s="72"/>
      <c r="ACS422" s="72"/>
      <c r="ACT422" s="72"/>
      <c r="ACU422" s="72"/>
      <c r="ACV422" s="72"/>
      <c r="ACW422" s="72"/>
      <c r="ACX422" s="72"/>
      <c r="ACY422" s="72"/>
      <c r="ACZ422" s="72"/>
      <c r="ADA422" s="72"/>
      <c r="ADB422" s="72"/>
      <c r="ADC422" s="72"/>
      <c r="ADD422" s="72"/>
      <c r="ADE422" s="72"/>
      <c r="ADF422" s="72"/>
      <c r="ADG422" s="72"/>
      <c r="ADH422" s="72"/>
      <c r="ADI422" s="72"/>
      <c r="ADJ422" s="72"/>
      <c r="ADK422" s="72"/>
      <c r="ADL422" s="72"/>
      <c r="ADM422" s="72"/>
      <c r="ADN422" s="72"/>
      <c r="ADO422" s="72"/>
      <c r="ADP422" s="72"/>
      <c r="ADQ422" s="72"/>
      <c r="ADR422" s="72"/>
      <c r="ADS422" s="72"/>
      <c r="ADT422" s="72"/>
      <c r="ADU422" s="72"/>
      <c r="ADV422" s="72"/>
      <c r="ADW422" s="72"/>
      <c r="ADX422" s="72"/>
      <c r="ADY422" s="72"/>
      <c r="ADZ422" s="72"/>
      <c r="AEA422" s="72"/>
      <c r="AEB422" s="72"/>
      <c r="AEC422" s="72"/>
      <c r="AED422" s="72"/>
      <c r="AEE422" s="72"/>
      <c r="AEF422" s="72"/>
      <c r="AEG422" s="72"/>
      <c r="AEH422" s="72"/>
      <c r="AEI422" s="72"/>
      <c r="AEJ422" s="72"/>
      <c r="AEK422" s="72"/>
      <c r="AEL422" s="72"/>
      <c r="AEM422" s="72"/>
      <c r="AEN422" s="72"/>
      <c r="AEO422" s="72"/>
      <c r="AEP422" s="72"/>
      <c r="AEQ422" s="72"/>
      <c r="AER422" s="72"/>
      <c r="AES422" s="72"/>
      <c r="AET422" s="72"/>
      <c r="AEU422" s="72"/>
      <c r="AEV422" s="72"/>
      <c r="AEW422" s="72"/>
      <c r="AEX422" s="72"/>
      <c r="AEY422" s="72"/>
      <c r="AEZ422" s="72"/>
      <c r="AFA422" s="72"/>
      <c r="AFB422" s="72"/>
      <c r="AFC422" s="72"/>
      <c r="AFD422" s="72"/>
      <c r="AFE422" s="72"/>
      <c r="AFF422" s="72"/>
      <c r="AFG422" s="72"/>
      <c r="AFH422" s="72"/>
      <c r="AFI422" s="72"/>
      <c r="AFJ422" s="72"/>
      <c r="AFK422" s="72"/>
      <c r="AFL422" s="72"/>
      <c r="AFM422" s="72"/>
      <c r="AFN422" s="72"/>
      <c r="AFO422" s="72"/>
      <c r="AFP422" s="72"/>
      <c r="AFQ422" s="72"/>
      <c r="AFR422" s="72"/>
      <c r="AFS422" s="72"/>
      <c r="AFT422" s="72"/>
      <c r="AFU422" s="72"/>
      <c r="AFV422" s="72"/>
      <c r="AFW422" s="72"/>
      <c r="AFX422" s="72"/>
      <c r="AFY422" s="72"/>
      <c r="AFZ422" s="72"/>
      <c r="AGA422" s="72"/>
      <c r="AGB422" s="72"/>
      <c r="AGC422" s="72"/>
      <c r="AGD422" s="72"/>
      <c r="AGE422" s="72"/>
      <c r="AGF422" s="72"/>
      <c r="AGG422" s="72"/>
      <c r="AGH422" s="72"/>
      <c r="AGI422" s="72"/>
      <c r="AGJ422" s="72"/>
      <c r="AGK422" s="72"/>
      <c r="AGL422" s="72"/>
      <c r="AGM422" s="72"/>
      <c r="AGN422" s="72"/>
      <c r="AGO422" s="72"/>
      <c r="AGP422" s="72"/>
      <c r="AGQ422" s="72"/>
      <c r="AGR422" s="72"/>
      <c r="AGS422" s="72"/>
      <c r="AGT422" s="72"/>
      <c r="AGU422" s="72"/>
      <c r="AGV422" s="72"/>
      <c r="AGW422" s="72"/>
      <c r="AGX422" s="72"/>
      <c r="AGY422" s="72"/>
      <c r="AGZ422" s="72"/>
      <c r="AHA422" s="72"/>
      <c r="AHB422" s="72"/>
      <c r="AHC422" s="72"/>
      <c r="AHD422" s="72"/>
      <c r="AHE422" s="72"/>
      <c r="AHF422" s="72"/>
      <c r="AHG422" s="72"/>
      <c r="AHH422" s="72"/>
      <c r="AHI422" s="72"/>
      <c r="AHJ422" s="72"/>
      <c r="AHK422" s="72"/>
      <c r="AHL422" s="72"/>
      <c r="AHM422" s="72"/>
      <c r="AHN422" s="72"/>
      <c r="AHO422" s="72"/>
      <c r="AHP422" s="72"/>
      <c r="AHQ422" s="72"/>
      <c r="AHR422" s="72"/>
      <c r="AHS422" s="72"/>
      <c r="AHT422" s="72"/>
      <c r="AHU422" s="72"/>
      <c r="AHV422" s="72"/>
      <c r="AHW422" s="72"/>
      <c r="AHX422" s="72"/>
      <c r="AHY422" s="72"/>
      <c r="AHZ422" s="72"/>
      <c r="AIA422" s="72"/>
      <c r="AIB422" s="72"/>
      <c r="AIC422" s="72"/>
      <c r="AID422" s="72"/>
      <c r="AIE422" s="72"/>
      <c r="AIF422" s="72"/>
      <c r="AIG422" s="72"/>
      <c r="AIH422" s="72"/>
      <c r="AII422" s="72"/>
      <c r="AIJ422" s="72"/>
      <c r="AIK422" s="72"/>
      <c r="AIL422" s="72"/>
      <c r="AIM422" s="72"/>
      <c r="AIN422" s="72"/>
      <c r="AIO422" s="72"/>
      <c r="AIP422" s="72"/>
      <c r="AIQ422" s="72"/>
      <c r="AIR422" s="72"/>
      <c r="AIS422" s="72"/>
      <c r="AIT422" s="72"/>
      <c r="AIU422" s="72"/>
      <c r="AIV422" s="72"/>
      <c r="AIW422" s="72"/>
      <c r="AIX422" s="72"/>
      <c r="AIY422" s="72"/>
      <c r="AIZ422" s="72"/>
      <c r="AJA422" s="72"/>
      <c r="AJB422" s="72"/>
      <c r="AJC422" s="72"/>
      <c r="AJD422" s="72"/>
      <c r="AJE422" s="72"/>
      <c r="AJF422" s="72"/>
      <c r="AJG422" s="72"/>
      <c r="AJH422" s="72"/>
      <c r="AJI422" s="72"/>
      <c r="AJJ422" s="72"/>
      <c r="AJK422" s="72"/>
      <c r="AJL422" s="72"/>
      <c r="AJM422" s="72"/>
      <c r="AJN422" s="72"/>
      <c r="AJO422" s="72"/>
      <c r="AJP422" s="72"/>
      <c r="AJQ422" s="72"/>
      <c r="AJR422" s="72"/>
      <c r="AJS422" s="72"/>
      <c r="AJT422" s="72"/>
      <c r="AJU422" s="72"/>
      <c r="AJV422" s="72"/>
      <c r="AJW422" s="72"/>
      <c r="AJX422" s="72"/>
      <c r="AJY422" s="72"/>
      <c r="AJZ422" s="72"/>
      <c r="AKA422" s="72"/>
      <c r="AKB422" s="72"/>
      <c r="AKC422" s="72"/>
      <c r="AKD422" s="72"/>
      <c r="AKE422" s="72"/>
      <c r="AKF422" s="72"/>
      <c r="AKG422" s="72"/>
      <c r="AKH422" s="72"/>
      <c r="AKI422" s="72"/>
      <c r="AKJ422" s="72"/>
      <c r="AKK422" s="72"/>
      <c r="AKL422" s="72"/>
      <c r="AKM422" s="72"/>
      <c r="AKN422" s="72"/>
      <c r="AKO422" s="72"/>
      <c r="AKP422" s="72"/>
      <c r="AKQ422" s="72"/>
      <c r="AKR422" s="72"/>
      <c r="AKS422" s="72"/>
      <c r="AKT422" s="72"/>
      <c r="AKU422" s="72"/>
      <c r="AKV422" s="72"/>
      <c r="AKW422" s="72"/>
      <c r="AKX422" s="72"/>
      <c r="AKY422" s="72"/>
      <c r="AKZ422" s="72"/>
      <c r="ALA422" s="72"/>
      <c r="ALB422" s="72"/>
      <c r="ALC422" s="72"/>
      <c r="ALD422" s="72"/>
      <c r="ALE422" s="72"/>
      <c r="ALF422" s="72"/>
      <c r="ALG422" s="72"/>
      <c r="ALH422" s="72"/>
      <c r="ALI422" s="72"/>
      <c r="ALJ422" s="72"/>
      <c r="ALK422" s="72"/>
      <c r="ALL422" s="72"/>
      <c r="ALM422" s="72"/>
      <c r="ALN422" s="72"/>
      <c r="ALO422" s="72"/>
      <c r="ALP422" s="72"/>
      <c r="ALQ422" s="72"/>
      <c r="ALR422" s="72"/>
      <c r="ALS422" s="72"/>
      <c r="ALT422" s="72"/>
      <c r="ALU422" s="72"/>
      <c r="ALV422" s="72"/>
      <c r="ALW422" s="72"/>
      <c r="ALX422" s="72"/>
      <c r="ALY422" s="72"/>
      <c r="ALZ422" s="72"/>
      <c r="AMA422" s="72"/>
      <c r="AMB422" s="72"/>
      <c r="AMC422" s="72"/>
      <c r="AMD422" s="72"/>
      <c r="AME422" s="72"/>
      <c r="AMF422" s="72"/>
      <c r="AMG422" s="72"/>
      <c r="AMH422" s="72"/>
      <c r="AMI422" s="72"/>
      <c r="AMJ422" s="72"/>
    </row>
    <row r="423" customFormat="false" ht="15" hidden="false" customHeight="false" outlineLevel="0" collapsed="false">
      <c r="C423" s="49" t="n">
        <f aca="false">IF(F423=F422,C422,IF(F423=(F422+10),C422,(C422+10)))</f>
        <v>960</v>
      </c>
      <c r="D423" s="38" t="s">
        <v>284</v>
      </c>
      <c r="E423" s="51" t="n">
        <f aca="false">IF(C422=C423,IF(AND(L423&lt;&gt;"M",L423&lt;&gt;"m-up"),E422+10,E422),10)</f>
        <v>20</v>
      </c>
      <c r="F423" s="39" t="n">
        <f aca="false">R423+(Q423*60)+(P423*3600)</f>
        <v>51132</v>
      </c>
      <c r="G423" s="39" t="str">
        <f aca="false">CONCATENATE(M423,N423,O423)</f>
        <v>20171112</v>
      </c>
      <c r="H423" s="39" t="n">
        <v>0</v>
      </c>
      <c r="L423" s="39" t="s">
        <v>270</v>
      </c>
      <c r="M423" s="39" t="n">
        <v>2017</v>
      </c>
      <c r="N423" s="39" t="n">
        <v>11</v>
      </c>
      <c r="O423" s="39" t="n">
        <v>12</v>
      </c>
      <c r="P423" s="39" t="n">
        <v>14</v>
      </c>
      <c r="Q423" s="39" t="n">
        <v>12</v>
      </c>
      <c r="R423" s="39" t="n">
        <v>12</v>
      </c>
      <c r="S423" s="39" t="n">
        <v>286</v>
      </c>
      <c r="T423" s="39" t="n">
        <v>1</v>
      </c>
      <c r="U423" s="39" t="s">
        <v>1</v>
      </c>
      <c r="V423" s="39" t="s">
        <v>2</v>
      </c>
    </row>
    <row r="424" customFormat="false" ht="15" hidden="false" customHeight="false" outlineLevel="0" collapsed="false">
      <c r="C424" s="49" t="n">
        <f aca="false">IF(F424=F423,C423,IF(F424=(F423+10),C423,(C423+10)))</f>
        <v>960</v>
      </c>
      <c r="D424" s="38" t="s">
        <v>284</v>
      </c>
      <c r="E424" s="51" t="n">
        <f aca="false">IF(C423=C424,IF(AND(L424&lt;&gt;"M",L424&lt;&gt;"m-up"),E423+10,E423),10)</f>
        <v>30</v>
      </c>
      <c r="F424" s="39" t="n">
        <f aca="false">R424+(Q424*60)+(P424*3600)</f>
        <v>51132</v>
      </c>
      <c r="G424" s="39" t="str">
        <f aca="false">CONCATENATE(M424,N424,O424)</f>
        <v>20171112</v>
      </c>
      <c r="H424" s="39" t="n">
        <v>0</v>
      </c>
      <c r="L424" s="39" t="s">
        <v>270</v>
      </c>
      <c r="M424" s="39" t="n">
        <v>2017</v>
      </c>
      <c r="N424" s="39" t="n">
        <v>11</v>
      </c>
      <c r="O424" s="39" t="n">
        <v>12</v>
      </c>
      <c r="P424" s="39" t="n">
        <v>14</v>
      </c>
      <c r="Q424" s="39" t="n">
        <v>12</v>
      </c>
      <c r="R424" s="39" t="n">
        <v>12</v>
      </c>
      <c r="S424" s="39" t="n">
        <v>309</v>
      </c>
      <c r="T424" s="39" t="n">
        <v>1</v>
      </c>
      <c r="U424" s="39" t="s">
        <v>1</v>
      </c>
      <c r="V424" s="39" t="s">
        <v>2</v>
      </c>
    </row>
    <row r="425" customFormat="false" ht="15" hidden="false" customHeight="false" outlineLevel="0" collapsed="false">
      <c r="A425" s="69"/>
      <c r="B425" s="69"/>
      <c r="C425" s="49" t="n">
        <f aca="false">IF(F425=F424,C424,IF(F425=(F424+10),C424,(C424+10)))</f>
        <v>970</v>
      </c>
      <c r="D425" s="70" t="s">
        <v>285</v>
      </c>
      <c r="E425" s="51" t="n">
        <f aca="false">IF(C424=C425,IF(AND(L425&lt;&gt;"M",L425&lt;&gt;"m-up"),E424+10,E424),10)</f>
        <v>10</v>
      </c>
      <c r="F425" s="71" t="n">
        <f aca="false">R425+(Q425*60)+(P425*3600)</f>
        <v>51222</v>
      </c>
      <c r="G425" s="71" t="str">
        <f aca="false">CONCATENATE(M425,N425,O425)</f>
        <v>20171112</v>
      </c>
      <c r="H425" s="71" t="n">
        <v>8</v>
      </c>
      <c r="I425" s="71"/>
      <c r="J425" s="71"/>
      <c r="K425" s="71"/>
      <c r="L425" s="71" t="s">
        <v>0</v>
      </c>
      <c r="M425" s="71" t="n">
        <v>2017</v>
      </c>
      <c r="N425" s="71" t="n">
        <v>11</v>
      </c>
      <c r="O425" s="71" t="n">
        <v>12</v>
      </c>
      <c r="P425" s="71" t="n">
        <v>14</v>
      </c>
      <c r="Q425" s="71" t="n">
        <v>13</v>
      </c>
      <c r="R425" s="71" t="n">
        <v>42</v>
      </c>
      <c r="S425" s="71" t="n">
        <v>688</v>
      </c>
      <c r="T425" s="71" t="n">
        <v>1</v>
      </c>
      <c r="U425" s="71" t="s">
        <v>1</v>
      </c>
      <c r="V425" s="71" t="s">
        <v>2</v>
      </c>
      <c r="W425" s="71"/>
      <c r="X425" s="72"/>
      <c r="WK425" s="72"/>
      <c r="WL425" s="72"/>
      <c r="WM425" s="72"/>
      <c r="WN425" s="72"/>
      <c r="WO425" s="72"/>
      <c r="WP425" s="72"/>
      <c r="WQ425" s="72"/>
      <c r="WR425" s="72"/>
      <c r="WS425" s="72"/>
      <c r="WT425" s="72"/>
      <c r="WU425" s="72"/>
      <c r="WV425" s="72"/>
      <c r="WW425" s="72"/>
      <c r="WX425" s="72"/>
      <c r="WY425" s="72"/>
      <c r="WZ425" s="72"/>
      <c r="XA425" s="72"/>
      <c r="XB425" s="72"/>
      <c r="XC425" s="72"/>
      <c r="XD425" s="72"/>
      <c r="XE425" s="72"/>
      <c r="XF425" s="72"/>
      <c r="XG425" s="72"/>
      <c r="XH425" s="72"/>
      <c r="XI425" s="72"/>
      <c r="XJ425" s="72"/>
      <c r="XK425" s="72"/>
      <c r="XL425" s="72"/>
      <c r="XM425" s="72"/>
      <c r="XN425" s="72"/>
      <c r="XO425" s="72"/>
      <c r="XP425" s="72"/>
      <c r="XQ425" s="72"/>
      <c r="XR425" s="72"/>
      <c r="XS425" s="72"/>
      <c r="XT425" s="72"/>
      <c r="XU425" s="72"/>
      <c r="XV425" s="72"/>
      <c r="XW425" s="72"/>
      <c r="XX425" s="72"/>
      <c r="XY425" s="72"/>
      <c r="XZ425" s="72"/>
      <c r="YA425" s="72"/>
      <c r="YB425" s="72"/>
      <c r="YC425" s="72"/>
      <c r="YD425" s="72"/>
      <c r="YE425" s="72"/>
      <c r="YF425" s="72"/>
      <c r="YG425" s="72"/>
      <c r="YH425" s="72"/>
      <c r="YI425" s="72"/>
      <c r="YJ425" s="72"/>
      <c r="YK425" s="72"/>
      <c r="YL425" s="72"/>
      <c r="YM425" s="72"/>
      <c r="YN425" s="72"/>
      <c r="YO425" s="72"/>
      <c r="YP425" s="72"/>
      <c r="YQ425" s="72"/>
      <c r="YR425" s="72"/>
      <c r="YS425" s="72"/>
      <c r="YT425" s="72"/>
      <c r="YU425" s="72"/>
      <c r="YV425" s="72"/>
      <c r="YW425" s="72"/>
      <c r="YX425" s="72"/>
      <c r="YY425" s="72"/>
      <c r="YZ425" s="72"/>
      <c r="ZA425" s="72"/>
      <c r="ZB425" s="72"/>
      <c r="ZC425" s="72"/>
      <c r="ZD425" s="72"/>
      <c r="ZE425" s="72"/>
      <c r="ZF425" s="72"/>
      <c r="ZG425" s="72"/>
      <c r="ZH425" s="72"/>
      <c r="ZI425" s="72"/>
      <c r="ZJ425" s="72"/>
      <c r="ZK425" s="72"/>
      <c r="ZL425" s="72"/>
      <c r="ZM425" s="72"/>
      <c r="ZN425" s="72"/>
      <c r="ZO425" s="72"/>
      <c r="ZP425" s="72"/>
      <c r="ZQ425" s="72"/>
      <c r="ZR425" s="72"/>
      <c r="ZS425" s="72"/>
      <c r="ZT425" s="72"/>
      <c r="ZU425" s="72"/>
      <c r="ZV425" s="72"/>
      <c r="ZW425" s="72"/>
      <c r="ZX425" s="72"/>
      <c r="ZY425" s="72"/>
      <c r="ZZ425" s="72"/>
      <c r="AAA425" s="72"/>
      <c r="AAB425" s="72"/>
      <c r="AAC425" s="72"/>
      <c r="AAD425" s="72"/>
      <c r="AAE425" s="72"/>
      <c r="AAF425" s="72"/>
      <c r="AAG425" s="72"/>
      <c r="AAH425" s="72"/>
      <c r="AAI425" s="72"/>
      <c r="AAJ425" s="72"/>
      <c r="AAK425" s="72"/>
      <c r="AAL425" s="72"/>
      <c r="AAM425" s="72"/>
      <c r="AAN425" s="72"/>
      <c r="AAO425" s="72"/>
      <c r="AAP425" s="72"/>
      <c r="AAQ425" s="72"/>
      <c r="AAR425" s="72"/>
      <c r="AAS425" s="72"/>
      <c r="AAT425" s="72"/>
      <c r="AAU425" s="72"/>
      <c r="AAV425" s="72"/>
      <c r="AAW425" s="72"/>
      <c r="AAX425" s="72"/>
      <c r="AAY425" s="72"/>
      <c r="AAZ425" s="72"/>
      <c r="ABA425" s="72"/>
      <c r="ABB425" s="72"/>
      <c r="ABC425" s="72"/>
      <c r="ABD425" s="72"/>
      <c r="ABE425" s="72"/>
      <c r="ABF425" s="72"/>
      <c r="ABG425" s="72"/>
      <c r="ABH425" s="72"/>
      <c r="ABI425" s="72"/>
      <c r="ABJ425" s="72"/>
      <c r="ABK425" s="72"/>
      <c r="ABL425" s="72"/>
      <c r="ABM425" s="72"/>
      <c r="ABN425" s="72"/>
      <c r="ABO425" s="72"/>
      <c r="ABP425" s="72"/>
      <c r="ABQ425" s="72"/>
      <c r="ABR425" s="72"/>
      <c r="ABS425" s="72"/>
      <c r="ABT425" s="72"/>
      <c r="ABU425" s="72"/>
      <c r="ABV425" s="72"/>
      <c r="ABW425" s="72"/>
      <c r="ABX425" s="72"/>
      <c r="ABY425" s="72"/>
      <c r="ABZ425" s="72"/>
      <c r="ACA425" s="72"/>
      <c r="ACB425" s="72"/>
      <c r="ACC425" s="72"/>
      <c r="ACD425" s="72"/>
      <c r="ACE425" s="72"/>
      <c r="ACF425" s="72"/>
      <c r="ACG425" s="72"/>
      <c r="ACH425" s="72"/>
      <c r="ACI425" s="72"/>
      <c r="ACJ425" s="72"/>
      <c r="ACK425" s="72"/>
      <c r="ACL425" s="72"/>
      <c r="ACM425" s="72"/>
      <c r="ACN425" s="72"/>
      <c r="ACO425" s="72"/>
      <c r="ACP425" s="72"/>
      <c r="ACQ425" s="72"/>
      <c r="ACR425" s="72"/>
      <c r="ACS425" s="72"/>
      <c r="ACT425" s="72"/>
      <c r="ACU425" s="72"/>
      <c r="ACV425" s="72"/>
      <c r="ACW425" s="72"/>
      <c r="ACX425" s="72"/>
      <c r="ACY425" s="72"/>
      <c r="ACZ425" s="72"/>
      <c r="ADA425" s="72"/>
      <c r="ADB425" s="72"/>
      <c r="ADC425" s="72"/>
      <c r="ADD425" s="72"/>
      <c r="ADE425" s="72"/>
      <c r="ADF425" s="72"/>
      <c r="ADG425" s="72"/>
      <c r="ADH425" s="72"/>
      <c r="ADI425" s="72"/>
      <c r="ADJ425" s="72"/>
      <c r="ADK425" s="72"/>
      <c r="ADL425" s="72"/>
      <c r="ADM425" s="72"/>
      <c r="ADN425" s="72"/>
      <c r="ADO425" s="72"/>
      <c r="ADP425" s="72"/>
      <c r="ADQ425" s="72"/>
      <c r="ADR425" s="72"/>
      <c r="ADS425" s="72"/>
      <c r="ADT425" s="72"/>
      <c r="ADU425" s="72"/>
      <c r="ADV425" s="72"/>
      <c r="ADW425" s="72"/>
      <c r="ADX425" s="72"/>
      <c r="ADY425" s="72"/>
      <c r="ADZ425" s="72"/>
      <c r="AEA425" s="72"/>
      <c r="AEB425" s="72"/>
      <c r="AEC425" s="72"/>
      <c r="AED425" s="72"/>
      <c r="AEE425" s="72"/>
      <c r="AEF425" s="72"/>
      <c r="AEG425" s="72"/>
      <c r="AEH425" s="72"/>
      <c r="AEI425" s="72"/>
      <c r="AEJ425" s="72"/>
      <c r="AEK425" s="72"/>
      <c r="AEL425" s="72"/>
      <c r="AEM425" s="72"/>
      <c r="AEN425" s="72"/>
      <c r="AEO425" s="72"/>
      <c r="AEP425" s="72"/>
      <c r="AEQ425" s="72"/>
      <c r="AER425" s="72"/>
      <c r="AES425" s="72"/>
      <c r="AET425" s="72"/>
      <c r="AEU425" s="72"/>
      <c r="AEV425" s="72"/>
      <c r="AEW425" s="72"/>
      <c r="AEX425" s="72"/>
      <c r="AEY425" s="72"/>
      <c r="AEZ425" s="72"/>
      <c r="AFA425" s="72"/>
      <c r="AFB425" s="72"/>
      <c r="AFC425" s="72"/>
      <c r="AFD425" s="72"/>
      <c r="AFE425" s="72"/>
      <c r="AFF425" s="72"/>
      <c r="AFG425" s="72"/>
      <c r="AFH425" s="72"/>
      <c r="AFI425" s="72"/>
      <c r="AFJ425" s="72"/>
      <c r="AFK425" s="72"/>
      <c r="AFL425" s="72"/>
      <c r="AFM425" s="72"/>
      <c r="AFN425" s="72"/>
      <c r="AFO425" s="72"/>
      <c r="AFP425" s="72"/>
      <c r="AFQ425" s="72"/>
      <c r="AFR425" s="72"/>
      <c r="AFS425" s="72"/>
      <c r="AFT425" s="72"/>
      <c r="AFU425" s="72"/>
      <c r="AFV425" s="72"/>
      <c r="AFW425" s="72"/>
      <c r="AFX425" s="72"/>
      <c r="AFY425" s="72"/>
      <c r="AFZ425" s="72"/>
      <c r="AGA425" s="72"/>
      <c r="AGB425" s="72"/>
      <c r="AGC425" s="72"/>
      <c r="AGD425" s="72"/>
      <c r="AGE425" s="72"/>
      <c r="AGF425" s="72"/>
      <c r="AGG425" s="72"/>
      <c r="AGH425" s="72"/>
      <c r="AGI425" s="72"/>
      <c r="AGJ425" s="72"/>
      <c r="AGK425" s="72"/>
      <c r="AGL425" s="72"/>
      <c r="AGM425" s="72"/>
      <c r="AGN425" s="72"/>
      <c r="AGO425" s="72"/>
      <c r="AGP425" s="72"/>
      <c r="AGQ425" s="72"/>
      <c r="AGR425" s="72"/>
      <c r="AGS425" s="72"/>
      <c r="AGT425" s="72"/>
      <c r="AGU425" s="72"/>
      <c r="AGV425" s="72"/>
      <c r="AGW425" s="72"/>
      <c r="AGX425" s="72"/>
      <c r="AGY425" s="72"/>
      <c r="AGZ425" s="72"/>
      <c r="AHA425" s="72"/>
      <c r="AHB425" s="72"/>
      <c r="AHC425" s="72"/>
      <c r="AHD425" s="72"/>
      <c r="AHE425" s="72"/>
      <c r="AHF425" s="72"/>
      <c r="AHG425" s="72"/>
      <c r="AHH425" s="72"/>
      <c r="AHI425" s="72"/>
      <c r="AHJ425" s="72"/>
      <c r="AHK425" s="72"/>
      <c r="AHL425" s="72"/>
      <c r="AHM425" s="72"/>
      <c r="AHN425" s="72"/>
      <c r="AHO425" s="72"/>
      <c r="AHP425" s="72"/>
      <c r="AHQ425" s="72"/>
      <c r="AHR425" s="72"/>
      <c r="AHS425" s="72"/>
      <c r="AHT425" s="72"/>
      <c r="AHU425" s="72"/>
      <c r="AHV425" s="72"/>
      <c r="AHW425" s="72"/>
      <c r="AHX425" s="72"/>
      <c r="AHY425" s="72"/>
      <c r="AHZ425" s="72"/>
      <c r="AIA425" s="72"/>
      <c r="AIB425" s="72"/>
      <c r="AIC425" s="72"/>
      <c r="AID425" s="72"/>
      <c r="AIE425" s="72"/>
      <c r="AIF425" s="72"/>
      <c r="AIG425" s="72"/>
      <c r="AIH425" s="72"/>
      <c r="AII425" s="72"/>
      <c r="AIJ425" s="72"/>
      <c r="AIK425" s="72"/>
      <c r="AIL425" s="72"/>
      <c r="AIM425" s="72"/>
      <c r="AIN425" s="72"/>
      <c r="AIO425" s="72"/>
      <c r="AIP425" s="72"/>
      <c r="AIQ425" s="72"/>
      <c r="AIR425" s="72"/>
      <c r="AIS425" s="72"/>
      <c r="AIT425" s="72"/>
      <c r="AIU425" s="72"/>
      <c r="AIV425" s="72"/>
      <c r="AIW425" s="72"/>
      <c r="AIX425" s="72"/>
      <c r="AIY425" s="72"/>
      <c r="AIZ425" s="72"/>
      <c r="AJA425" s="72"/>
      <c r="AJB425" s="72"/>
      <c r="AJC425" s="72"/>
      <c r="AJD425" s="72"/>
      <c r="AJE425" s="72"/>
      <c r="AJF425" s="72"/>
      <c r="AJG425" s="72"/>
      <c r="AJH425" s="72"/>
      <c r="AJI425" s="72"/>
      <c r="AJJ425" s="72"/>
      <c r="AJK425" s="72"/>
      <c r="AJL425" s="72"/>
      <c r="AJM425" s="72"/>
      <c r="AJN425" s="72"/>
      <c r="AJO425" s="72"/>
      <c r="AJP425" s="72"/>
      <c r="AJQ425" s="72"/>
      <c r="AJR425" s="72"/>
      <c r="AJS425" s="72"/>
      <c r="AJT425" s="72"/>
      <c r="AJU425" s="72"/>
      <c r="AJV425" s="72"/>
      <c r="AJW425" s="72"/>
      <c r="AJX425" s="72"/>
      <c r="AJY425" s="72"/>
      <c r="AJZ425" s="72"/>
      <c r="AKA425" s="72"/>
      <c r="AKB425" s="72"/>
      <c r="AKC425" s="72"/>
      <c r="AKD425" s="72"/>
      <c r="AKE425" s="72"/>
      <c r="AKF425" s="72"/>
      <c r="AKG425" s="72"/>
      <c r="AKH425" s="72"/>
      <c r="AKI425" s="72"/>
      <c r="AKJ425" s="72"/>
      <c r="AKK425" s="72"/>
      <c r="AKL425" s="72"/>
      <c r="AKM425" s="72"/>
      <c r="AKN425" s="72"/>
      <c r="AKO425" s="72"/>
      <c r="AKP425" s="72"/>
      <c r="AKQ425" s="72"/>
      <c r="AKR425" s="72"/>
      <c r="AKS425" s="72"/>
      <c r="AKT425" s="72"/>
      <c r="AKU425" s="72"/>
      <c r="AKV425" s="72"/>
      <c r="AKW425" s="72"/>
      <c r="AKX425" s="72"/>
      <c r="AKY425" s="72"/>
      <c r="AKZ425" s="72"/>
      <c r="ALA425" s="72"/>
      <c r="ALB425" s="72"/>
      <c r="ALC425" s="72"/>
      <c r="ALD425" s="72"/>
      <c r="ALE425" s="72"/>
      <c r="ALF425" s="72"/>
      <c r="ALG425" s="72"/>
      <c r="ALH425" s="72"/>
      <c r="ALI425" s="72"/>
      <c r="ALJ425" s="72"/>
      <c r="ALK425" s="72"/>
      <c r="ALL425" s="72"/>
      <c r="ALM425" s="72"/>
      <c r="ALN425" s="72"/>
      <c r="ALO425" s="72"/>
      <c r="ALP425" s="72"/>
      <c r="ALQ425" s="72"/>
      <c r="ALR425" s="72"/>
      <c r="ALS425" s="72"/>
      <c r="ALT425" s="72"/>
      <c r="ALU425" s="72"/>
      <c r="ALV425" s="72"/>
      <c r="ALW425" s="72"/>
      <c r="ALX425" s="72"/>
      <c r="ALY425" s="72"/>
      <c r="ALZ425" s="72"/>
      <c r="AMA425" s="72"/>
      <c r="AMB425" s="72"/>
      <c r="AMC425" s="72"/>
      <c r="AMD425" s="72"/>
      <c r="AME425" s="72"/>
      <c r="AMF425" s="72"/>
      <c r="AMG425" s="72"/>
      <c r="AMH425" s="72"/>
      <c r="AMI425" s="72"/>
      <c r="AMJ425" s="72"/>
    </row>
    <row r="426" customFormat="false" ht="15" hidden="false" customHeight="false" outlineLevel="0" collapsed="false">
      <c r="C426" s="49" t="n">
        <f aca="false">IF(F426=F425,C425,IF(F426=(F425+10),C425,(C425+10)))</f>
        <v>970</v>
      </c>
      <c r="D426" s="38" t="s">
        <v>285</v>
      </c>
      <c r="E426" s="51" t="n">
        <f aca="false">IF(C425=C426,IF(AND(L426&lt;&gt;"M",L426&lt;&gt;"m-up"),E425+10,E425),10)</f>
        <v>20</v>
      </c>
      <c r="F426" s="39" t="n">
        <f aca="false">R426+(Q426*60)+(P426*3600)</f>
        <v>51222</v>
      </c>
      <c r="G426" s="39" t="str">
        <f aca="false">CONCATENATE(M426,N426,O426)</f>
        <v>20171112</v>
      </c>
      <c r="H426" s="39" t="n">
        <v>6</v>
      </c>
      <c r="L426" s="39" t="s">
        <v>0</v>
      </c>
      <c r="M426" s="39" t="n">
        <v>2017</v>
      </c>
      <c r="N426" s="39" t="n">
        <v>11</v>
      </c>
      <c r="O426" s="39" t="n">
        <v>12</v>
      </c>
      <c r="P426" s="39" t="n">
        <v>14</v>
      </c>
      <c r="Q426" s="39" t="n">
        <v>13</v>
      </c>
      <c r="R426" s="39" t="n">
        <v>42</v>
      </c>
      <c r="S426" s="39" t="n">
        <v>704</v>
      </c>
      <c r="T426" s="39" t="n">
        <v>1</v>
      </c>
      <c r="U426" s="39" t="s">
        <v>1</v>
      </c>
      <c r="V426" s="39" t="s">
        <v>2</v>
      </c>
    </row>
    <row r="427" customFormat="false" ht="15" hidden="false" customHeight="false" outlineLevel="0" collapsed="false">
      <c r="C427" s="49" t="n">
        <f aca="false">IF(F427=F426,C426,IF(F427=(F426+10),C426,(C426+10)))</f>
        <v>970</v>
      </c>
      <c r="D427" s="38" t="s">
        <v>285</v>
      </c>
      <c r="E427" s="51" t="n">
        <f aca="false">IF(C426=C427,IF(AND(L427&lt;&gt;"M",L427&lt;&gt;"m-up"),E426+10,E426),10)</f>
        <v>30</v>
      </c>
      <c r="F427" s="39" t="n">
        <f aca="false">R427+(Q427*60)+(P427*3600)</f>
        <v>51222</v>
      </c>
      <c r="G427" s="39" t="str">
        <f aca="false">CONCATENATE(M427,N427,O427)</f>
        <v>20171112</v>
      </c>
      <c r="H427" s="39" t="n">
        <f aca="false">738-730</f>
        <v>8</v>
      </c>
      <c r="L427" s="39" t="s">
        <v>0</v>
      </c>
      <c r="M427" s="39" t="n">
        <v>2017</v>
      </c>
      <c r="N427" s="39" t="n">
        <v>11</v>
      </c>
      <c r="O427" s="39" t="n">
        <v>12</v>
      </c>
      <c r="P427" s="39" t="n">
        <v>14</v>
      </c>
      <c r="Q427" s="39" t="n">
        <v>13</v>
      </c>
      <c r="R427" s="39" t="n">
        <v>42</v>
      </c>
      <c r="S427" s="39" t="n">
        <v>730</v>
      </c>
      <c r="T427" s="39" t="n">
        <v>1</v>
      </c>
      <c r="U427" s="39" t="s">
        <v>1</v>
      </c>
      <c r="V427" s="39" t="s">
        <v>2</v>
      </c>
    </row>
    <row r="428" customFormat="false" ht="15" hidden="false" customHeight="false" outlineLevel="0" collapsed="false">
      <c r="C428" s="49" t="n">
        <f aca="false">IF(F428=F427,C427,IF(F428=(F427+10),C427,(C427+10)))</f>
        <v>970</v>
      </c>
      <c r="D428" s="38" t="s">
        <v>285</v>
      </c>
      <c r="E428" s="51" t="n">
        <f aca="false">IF(C427=C428,IF(AND(L428&lt;&gt;"M",L428&lt;&gt;"m-up"),E427+10,E427),10)</f>
        <v>40</v>
      </c>
      <c r="F428" s="39" t="n">
        <f aca="false">R428+(Q428*60)+(P428*3600)</f>
        <v>51222</v>
      </c>
      <c r="G428" s="39" t="str">
        <f aca="false">CONCATENATE(M428,N428,O428)</f>
        <v>20171112</v>
      </c>
      <c r="H428" s="39" t="n">
        <f aca="false">773-766</f>
        <v>7</v>
      </c>
      <c r="L428" s="39" t="s">
        <v>0</v>
      </c>
      <c r="M428" s="39" t="n">
        <v>2017</v>
      </c>
      <c r="N428" s="39" t="n">
        <v>11</v>
      </c>
      <c r="O428" s="39" t="n">
        <v>12</v>
      </c>
      <c r="P428" s="39" t="n">
        <v>14</v>
      </c>
      <c r="Q428" s="39" t="n">
        <v>13</v>
      </c>
      <c r="R428" s="39" t="n">
        <v>42</v>
      </c>
      <c r="S428" s="39" t="n">
        <v>766</v>
      </c>
      <c r="T428" s="39" t="n">
        <v>1</v>
      </c>
      <c r="U428" s="39" t="s">
        <v>1</v>
      </c>
      <c r="V428" s="39" t="s">
        <v>2</v>
      </c>
    </row>
    <row r="429" customFormat="false" ht="15" hidden="false" customHeight="false" outlineLevel="0" collapsed="false">
      <c r="C429" s="49" t="n">
        <f aca="false">IF(F429=F428,C428,IF(F429=(F428+10),C428,(C428+10)))</f>
        <v>970</v>
      </c>
      <c r="D429" s="38" t="s">
        <v>285</v>
      </c>
      <c r="E429" s="51" t="n">
        <f aca="false">IF(C428=C429,IF(AND(L429&lt;&gt;"M",L429&lt;&gt;"m-up"),E428+10,E428),10)</f>
        <v>50</v>
      </c>
      <c r="F429" s="39" t="n">
        <f aca="false">R429+(Q429*60)+(P429*3600)</f>
        <v>51222</v>
      </c>
      <c r="G429" s="39" t="str">
        <f aca="false">CONCATENATE(M429,N429,O429)</f>
        <v>20171112</v>
      </c>
      <c r="H429" s="39" t="n">
        <f aca="false">811-806</f>
        <v>5</v>
      </c>
      <c r="L429" s="39" t="s">
        <v>0</v>
      </c>
      <c r="M429" s="39" t="n">
        <v>2017</v>
      </c>
      <c r="N429" s="39" t="n">
        <v>11</v>
      </c>
      <c r="O429" s="39" t="n">
        <v>12</v>
      </c>
      <c r="P429" s="39" t="n">
        <v>14</v>
      </c>
      <c r="Q429" s="39" t="n">
        <v>13</v>
      </c>
      <c r="R429" s="39" t="n">
        <v>42</v>
      </c>
      <c r="S429" s="39" t="n">
        <v>806</v>
      </c>
      <c r="T429" s="39" t="n">
        <v>1</v>
      </c>
      <c r="U429" s="39" t="s">
        <v>1</v>
      </c>
      <c r="V429" s="39" t="s">
        <v>2</v>
      </c>
    </row>
    <row r="430" customFormat="false" ht="15" hidden="false" customHeight="false" outlineLevel="0" collapsed="false">
      <c r="C430" s="49" t="n">
        <f aca="false">IF(F430=F429,C429,IF(F430=(F429+10),C429,(C429+10)))</f>
        <v>970</v>
      </c>
      <c r="D430" s="38" t="s">
        <v>285</v>
      </c>
      <c r="E430" s="51" t="n">
        <f aca="false">IF(C429=C430,IF(AND(L430&lt;&gt;"M",L430&lt;&gt;"m-up"),E429+10,E429),10)</f>
        <v>60</v>
      </c>
      <c r="F430" s="39" t="n">
        <f aca="false">R430+(Q430*60)+(P430*3600)</f>
        <v>51222</v>
      </c>
      <c r="G430" s="39" t="str">
        <f aca="false">CONCATENATE(M430,N430,O430)</f>
        <v>20171112</v>
      </c>
      <c r="H430" s="39" t="n">
        <f aca="false">832-830</f>
        <v>2</v>
      </c>
      <c r="L430" s="39" t="s">
        <v>0</v>
      </c>
      <c r="M430" s="39" t="n">
        <v>2017</v>
      </c>
      <c r="N430" s="39" t="n">
        <v>11</v>
      </c>
      <c r="O430" s="39" t="n">
        <v>12</v>
      </c>
      <c r="P430" s="39" t="n">
        <v>14</v>
      </c>
      <c r="Q430" s="39" t="n">
        <v>13</v>
      </c>
      <c r="R430" s="39" t="n">
        <v>42</v>
      </c>
      <c r="S430" s="39" t="n">
        <v>830</v>
      </c>
      <c r="T430" s="39" t="n">
        <v>1</v>
      </c>
      <c r="U430" s="39" t="s">
        <v>1</v>
      </c>
      <c r="V430" s="39" t="s">
        <v>2</v>
      </c>
    </row>
    <row r="431" customFormat="false" ht="15" hidden="false" customHeight="false" outlineLevel="0" collapsed="false">
      <c r="A431" s="69"/>
      <c r="B431" s="69"/>
      <c r="C431" s="49" t="n">
        <f aca="false">IF(F431=F430,C430,IF(F431=(F430+10),C430,(C430+10)))</f>
        <v>980</v>
      </c>
      <c r="D431" s="70" t="s">
        <v>286</v>
      </c>
      <c r="E431" s="51" t="n">
        <f aca="false">IF(C430=C431,IF(AND(L431&lt;&gt;"M",L431&lt;&gt;"m-up"),E430+10,E430),10)</f>
        <v>10</v>
      </c>
      <c r="F431" s="71" t="n">
        <f aca="false">R431+(Q431*60)+(P431*3600)</f>
        <v>51233</v>
      </c>
      <c r="G431" s="71" t="str">
        <f aca="false">CONCATENATE(M431,N431,O431)</f>
        <v>20171112</v>
      </c>
      <c r="H431" s="71" t="n">
        <f aca="false">161-152</f>
        <v>9</v>
      </c>
      <c r="I431" s="71"/>
      <c r="J431" s="71"/>
      <c r="K431" s="71"/>
      <c r="L431" s="71" t="s">
        <v>0</v>
      </c>
      <c r="M431" s="71" t="n">
        <v>2017</v>
      </c>
      <c r="N431" s="71" t="n">
        <v>11</v>
      </c>
      <c r="O431" s="71" t="n">
        <v>12</v>
      </c>
      <c r="P431" s="71" t="n">
        <v>14</v>
      </c>
      <c r="Q431" s="71" t="n">
        <v>13</v>
      </c>
      <c r="R431" s="71" t="n">
        <v>53</v>
      </c>
      <c r="S431" s="71" t="n">
        <v>152</v>
      </c>
      <c r="T431" s="71" t="n">
        <v>1</v>
      </c>
      <c r="U431" s="71" t="s">
        <v>1</v>
      </c>
      <c r="V431" s="71" t="s">
        <v>2</v>
      </c>
      <c r="W431" s="71"/>
      <c r="X431" s="72"/>
      <c r="WK431" s="72"/>
      <c r="WL431" s="72"/>
      <c r="WM431" s="72"/>
      <c r="WN431" s="72"/>
      <c r="WO431" s="72"/>
      <c r="WP431" s="72"/>
      <c r="WQ431" s="72"/>
      <c r="WR431" s="72"/>
      <c r="WS431" s="72"/>
      <c r="WT431" s="72"/>
      <c r="WU431" s="72"/>
      <c r="WV431" s="72"/>
      <c r="WW431" s="72"/>
      <c r="WX431" s="72"/>
      <c r="WY431" s="72"/>
      <c r="WZ431" s="72"/>
      <c r="XA431" s="72"/>
      <c r="XB431" s="72"/>
      <c r="XC431" s="72"/>
      <c r="XD431" s="72"/>
      <c r="XE431" s="72"/>
      <c r="XF431" s="72"/>
      <c r="XG431" s="72"/>
      <c r="XH431" s="72"/>
      <c r="XI431" s="72"/>
      <c r="XJ431" s="72"/>
      <c r="XK431" s="72"/>
      <c r="XL431" s="72"/>
      <c r="XM431" s="72"/>
      <c r="XN431" s="72"/>
      <c r="XO431" s="72"/>
      <c r="XP431" s="72"/>
      <c r="XQ431" s="72"/>
      <c r="XR431" s="72"/>
      <c r="XS431" s="72"/>
      <c r="XT431" s="72"/>
      <c r="XU431" s="72"/>
      <c r="XV431" s="72"/>
      <c r="XW431" s="72"/>
      <c r="XX431" s="72"/>
      <c r="XY431" s="72"/>
      <c r="XZ431" s="72"/>
      <c r="YA431" s="72"/>
      <c r="YB431" s="72"/>
      <c r="YC431" s="72"/>
      <c r="YD431" s="72"/>
      <c r="YE431" s="72"/>
      <c r="YF431" s="72"/>
      <c r="YG431" s="72"/>
      <c r="YH431" s="72"/>
      <c r="YI431" s="72"/>
      <c r="YJ431" s="72"/>
      <c r="YK431" s="72"/>
      <c r="YL431" s="72"/>
      <c r="YM431" s="72"/>
      <c r="YN431" s="72"/>
      <c r="YO431" s="72"/>
      <c r="YP431" s="72"/>
      <c r="YQ431" s="72"/>
      <c r="YR431" s="72"/>
      <c r="YS431" s="72"/>
      <c r="YT431" s="72"/>
      <c r="YU431" s="72"/>
      <c r="YV431" s="72"/>
      <c r="YW431" s="72"/>
      <c r="YX431" s="72"/>
      <c r="YY431" s="72"/>
      <c r="YZ431" s="72"/>
      <c r="ZA431" s="72"/>
      <c r="ZB431" s="72"/>
      <c r="ZC431" s="72"/>
      <c r="ZD431" s="72"/>
      <c r="ZE431" s="72"/>
      <c r="ZF431" s="72"/>
      <c r="ZG431" s="72"/>
      <c r="ZH431" s="72"/>
      <c r="ZI431" s="72"/>
      <c r="ZJ431" s="72"/>
      <c r="ZK431" s="72"/>
      <c r="ZL431" s="72"/>
      <c r="ZM431" s="72"/>
      <c r="ZN431" s="72"/>
      <c r="ZO431" s="72"/>
      <c r="ZP431" s="72"/>
      <c r="ZQ431" s="72"/>
      <c r="ZR431" s="72"/>
      <c r="ZS431" s="72"/>
      <c r="ZT431" s="72"/>
      <c r="ZU431" s="72"/>
      <c r="ZV431" s="72"/>
      <c r="ZW431" s="72"/>
      <c r="ZX431" s="72"/>
      <c r="ZY431" s="72"/>
      <c r="ZZ431" s="72"/>
      <c r="AAA431" s="72"/>
      <c r="AAB431" s="72"/>
      <c r="AAC431" s="72"/>
      <c r="AAD431" s="72"/>
      <c r="AAE431" s="72"/>
      <c r="AAF431" s="72"/>
      <c r="AAG431" s="72"/>
      <c r="AAH431" s="72"/>
      <c r="AAI431" s="72"/>
      <c r="AAJ431" s="72"/>
      <c r="AAK431" s="72"/>
      <c r="AAL431" s="72"/>
      <c r="AAM431" s="72"/>
      <c r="AAN431" s="72"/>
      <c r="AAO431" s="72"/>
      <c r="AAP431" s="72"/>
      <c r="AAQ431" s="72"/>
      <c r="AAR431" s="72"/>
      <c r="AAS431" s="72"/>
      <c r="AAT431" s="72"/>
      <c r="AAU431" s="72"/>
      <c r="AAV431" s="72"/>
      <c r="AAW431" s="72"/>
      <c r="AAX431" s="72"/>
      <c r="AAY431" s="72"/>
      <c r="AAZ431" s="72"/>
      <c r="ABA431" s="72"/>
      <c r="ABB431" s="72"/>
      <c r="ABC431" s="72"/>
      <c r="ABD431" s="72"/>
      <c r="ABE431" s="72"/>
      <c r="ABF431" s="72"/>
      <c r="ABG431" s="72"/>
      <c r="ABH431" s="72"/>
      <c r="ABI431" s="72"/>
      <c r="ABJ431" s="72"/>
      <c r="ABK431" s="72"/>
      <c r="ABL431" s="72"/>
      <c r="ABM431" s="72"/>
      <c r="ABN431" s="72"/>
      <c r="ABO431" s="72"/>
      <c r="ABP431" s="72"/>
      <c r="ABQ431" s="72"/>
      <c r="ABR431" s="72"/>
      <c r="ABS431" s="72"/>
      <c r="ABT431" s="72"/>
      <c r="ABU431" s="72"/>
      <c r="ABV431" s="72"/>
      <c r="ABW431" s="72"/>
      <c r="ABX431" s="72"/>
      <c r="ABY431" s="72"/>
      <c r="ABZ431" s="72"/>
      <c r="ACA431" s="72"/>
      <c r="ACB431" s="72"/>
      <c r="ACC431" s="72"/>
      <c r="ACD431" s="72"/>
      <c r="ACE431" s="72"/>
      <c r="ACF431" s="72"/>
      <c r="ACG431" s="72"/>
      <c r="ACH431" s="72"/>
      <c r="ACI431" s="72"/>
      <c r="ACJ431" s="72"/>
      <c r="ACK431" s="72"/>
      <c r="ACL431" s="72"/>
      <c r="ACM431" s="72"/>
      <c r="ACN431" s="72"/>
      <c r="ACO431" s="72"/>
      <c r="ACP431" s="72"/>
      <c r="ACQ431" s="72"/>
      <c r="ACR431" s="72"/>
      <c r="ACS431" s="72"/>
      <c r="ACT431" s="72"/>
      <c r="ACU431" s="72"/>
      <c r="ACV431" s="72"/>
      <c r="ACW431" s="72"/>
      <c r="ACX431" s="72"/>
      <c r="ACY431" s="72"/>
      <c r="ACZ431" s="72"/>
      <c r="ADA431" s="72"/>
      <c r="ADB431" s="72"/>
      <c r="ADC431" s="72"/>
      <c r="ADD431" s="72"/>
      <c r="ADE431" s="72"/>
      <c r="ADF431" s="72"/>
      <c r="ADG431" s="72"/>
      <c r="ADH431" s="72"/>
      <c r="ADI431" s="72"/>
      <c r="ADJ431" s="72"/>
      <c r="ADK431" s="72"/>
      <c r="ADL431" s="72"/>
      <c r="ADM431" s="72"/>
      <c r="ADN431" s="72"/>
      <c r="ADO431" s="72"/>
      <c r="ADP431" s="72"/>
      <c r="ADQ431" s="72"/>
      <c r="ADR431" s="72"/>
      <c r="ADS431" s="72"/>
      <c r="ADT431" s="72"/>
      <c r="ADU431" s="72"/>
      <c r="ADV431" s="72"/>
      <c r="ADW431" s="72"/>
      <c r="ADX431" s="72"/>
      <c r="ADY431" s="72"/>
      <c r="ADZ431" s="72"/>
      <c r="AEA431" s="72"/>
      <c r="AEB431" s="72"/>
      <c r="AEC431" s="72"/>
      <c r="AED431" s="72"/>
      <c r="AEE431" s="72"/>
      <c r="AEF431" s="72"/>
      <c r="AEG431" s="72"/>
      <c r="AEH431" s="72"/>
      <c r="AEI431" s="72"/>
      <c r="AEJ431" s="72"/>
      <c r="AEK431" s="72"/>
      <c r="AEL431" s="72"/>
      <c r="AEM431" s="72"/>
      <c r="AEN431" s="72"/>
      <c r="AEO431" s="72"/>
      <c r="AEP431" s="72"/>
      <c r="AEQ431" s="72"/>
      <c r="AER431" s="72"/>
      <c r="AES431" s="72"/>
      <c r="AET431" s="72"/>
      <c r="AEU431" s="72"/>
      <c r="AEV431" s="72"/>
      <c r="AEW431" s="72"/>
      <c r="AEX431" s="72"/>
      <c r="AEY431" s="72"/>
      <c r="AEZ431" s="72"/>
      <c r="AFA431" s="72"/>
      <c r="AFB431" s="72"/>
      <c r="AFC431" s="72"/>
      <c r="AFD431" s="72"/>
      <c r="AFE431" s="72"/>
      <c r="AFF431" s="72"/>
      <c r="AFG431" s="72"/>
      <c r="AFH431" s="72"/>
      <c r="AFI431" s="72"/>
      <c r="AFJ431" s="72"/>
      <c r="AFK431" s="72"/>
      <c r="AFL431" s="72"/>
      <c r="AFM431" s="72"/>
      <c r="AFN431" s="72"/>
      <c r="AFO431" s="72"/>
      <c r="AFP431" s="72"/>
      <c r="AFQ431" s="72"/>
      <c r="AFR431" s="72"/>
      <c r="AFS431" s="72"/>
      <c r="AFT431" s="72"/>
      <c r="AFU431" s="72"/>
      <c r="AFV431" s="72"/>
      <c r="AFW431" s="72"/>
      <c r="AFX431" s="72"/>
      <c r="AFY431" s="72"/>
      <c r="AFZ431" s="72"/>
      <c r="AGA431" s="72"/>
      <c r="AGB431" s="72"/>
      <c r="AGC431" s="72"/>
      <c r="AGD431" s="72"/>
      <c r="AGE431" s="72"/>
      <c r="AGF431" s="72"/>
      <c r="AGG431" s="72"/>
      <c r="AGH431" s="72"/>
      <c r="AGI431" s="72"/>
      <c r="AGJ431" s="72"/>
      <c r="AGK431" s="72"/>
      <c r="AGL431" s="72"/>
      <c r="AGM431" s="72"/>
      <c r="AGN431" s="72"/>
      <c r="AGO431" s="72"/>
      <c r="AGP431" s="72"/>
      <c r="AGQ431" s="72"/>
      <c r="AGR431" s="72"/>
      <c r="AGS431" s="72"/>
      <c r="AGT431" s="72"/>
      <c r="AGU431" s="72"/>
      <c r="AGV431" s="72"/>
      <c r="AGW431" s="72"/>
      <c r="AGX431" s="72"/>
      <c r="AGY431" s="72"/>
      <c r="AGZ431" s="72"/>
      <c r="AHA431" s="72"/>
      <c r="AHB431" s="72"/>
      <c r="AHC431" s="72"/>
      <c r="AHD431" s="72"/>
      <c r="AHE431" s="72"/>
      <c r="AHF431" s="72"/>
      <c r="AHG431" s="72"/>
      <c r="AHH431" s="72"/>
      <c r="AHI431" s="72"/>
      <c r="AHJ431" s="72"/>
      <c r="AHK431" s="72"/>
      <c r="AHL431" s="72"/>
      <c r="AHM431" s="72"/>
      <c r="AHN431" s="72"/>
      <c r="AHO431" s="72"/>
      <c r="AHP431" s="72"/>
      <c r="AHQ431" s="72"/>
      <c r="AHR431" s="72"/>
      <c r="AHS431" s="72"/>
      <c r="AHT431" s="72"/>
      <c r="AHU431" s="72"/>
      <c r="AHV431" s="72"/>
      <c r="AHW431" s="72"/>
      <c r="AHX431" s="72"/>
      <c r="AHY431" s="72"/>
      <c r="AHZ431" s="72"/>
      <c r="AIA431" s="72"/>
      <c r="AIB431" s="72"/>
      <c r="AIC431" s="72"/>
      <c r="AID431" s="72"/>
      <c r="AIE431" s="72"/>
      <c r="AIF431" s="72"/>
      <c r="AIG431" s="72"/>
      <c r="AIH431" s="72"/>
      <c r="AII431" s="72"/>
      <c r="AIJ431" s="72"/>
      <c r="AIK431" s="72"/>
      <c r="AIL431" s="72"/>
      <c r="AIM431" s="72"/>
      <c r="AIN431" s="72"/>
      <c r="AIO431" s="72"/>
      <c r="AIP431" s="72"/>
      <c r="AIQ431" s="72"/>
      <c r="AIR431" s="72"/>
      <c r="AIS431" s="72"/>
      <c r="AIT431" s="72"/>
      <c r="AIU431" s="72"/>
      <c r="AIV431" s="72"/>
      <c r="AIW431" s="72"/>
      <c r="AIX431" s="72"/>
      <c r="AIY431" s="72"/>
      <c r="AIZ431" s="72"/>
      <c r="AJA431" s="72"/>
      <c r="AJB431" s="72"/>
      <c r="AJC431" s="72"/>
      <c r="AJD431" s="72"/>
      <c r="AJE431" s="72"/>
      <c r="AJF431" s="72"/>
      <c r="AJG431" s="72"/>
      <c r="AJH431" s="72"/>
      <c r="AJI431" s="72"/>
      <c r="AJJ431" s="72"/>
      <c r="AJK431" s="72"/>
      <c r="AJL431" s="72"/>
      <c r="AJM431" s="72"/>
      <c r="AJN431" s="72"/>
      <c r="AJO431" s="72"/>
      <c r="AJP431" s="72"/>
      <c r="AJQ431" s="72"/>
      <c r="AJR431" s="72"/>
      <c r="AJS431" s="72"/>
      <c r="AJT431" s="72"/>
      <c r="AJU431" s="72"/>
      <c r="AJV431" s="72"/>
      <c r="AJW431" s="72"/>
      <c r="AJX431" s="72"/>
      <c r="AJY431" s="72"/>
      <c r="AJZ431" s="72"/>
      <c r="AKA431" s="72"/>
      <c r="AKB431" s="72"/>
      <c r="AKC431" s="72"/>
      <c r="AKD431" s="72"/>
      <c r="AKE431" s="72"/>
      <c r="AKF431" s="72"/>
      <c r="AKG431" s="72"/>
      <c r="AKH431" s="72"/>
      <c r="AKI431" s="72"/>
      <c r="AKJ431" s="72"/>
      <c r="AKK431" s="72"/>
      <c r="AKL431" s="72"/>
      <c r="AKM431" s="72"/>
      <c r="AKN431" s="72"/>
      <c r="AKO431" s="72"/>
      <c r="AKP431" s="72"/>
      <c r="AKQ431" s="72"/>
      <c r="AKR431" s="72"/>
      <c r="AKS431" s="72"/>
      <c r="AKT431" s="72"/>
      <c r="AKU431" s="72"/>
      <c r="AKV431" s="72"/>
      <c r="AKW431" s="72"/>
      <c r="AKX431" s="72"/>
      <c r="AKY431" s="72"/>
      <c r="AKZ431" s="72"/>
      <c r="ALA431" s="72"/>
      <c r="ALB431" s="72"/>
      <c r="ALC431" s="72"/>
      <c r="ALD431" s="72"/>
      <c r="ALE431" s="72"/>
      <c r="ALF431" s="72"/>
      <c r="ALG431" s="72"/>
      <c r="ALH431" s="72"/>
      <c r="ALI431" s="72"/>
      <c r="ALJ431" s="72"/>
      <c r="ALK431" s="72"/>
      <c r="ALL431" s="72"/>
      <c r="ALM431" s="72"/>
      <c r="ALN431" s="72"/>
      <c r="ALO431" s="72"/>
      <c r="ALP431" s="72"/>
      <c r="ALQ431" s="72"/>
      <c r="ALR431" s="72"/>
      <c r="ALS431" s="72"/>
      <c r="ALT431" s="72"/>
      <c r="ALU431" s="72"/>
      <c r="ALV431" s="72"/>
      <c r="ALW431" s="72"/>
      <c r="ALX431" s="72"/>
      <c r="ALY431" s="72"/>
      <c r="ALZ431" s="72"/>
      <c r="AMA431" s="72"/>
      <c r="AMB431" s="72"/>
      <c r="AMC431" s="72"/>
      <c r="AMD431" s="72"/>
      <c r="AME431" s="72"/>
      <c r="AMF431" s="72"/>
      <c r="AMG431" s="72"/>
      <c r="AMH431" s="72"/>
      <c r="AMI431" s="72"/>
      <c r="AMJ431" s="72"/>
    </row>
    <row r="432" customFormat="false" ht="15" hidden="false" customHeight="false" outlineLevel="0" collapsed="false">
      <c r="A432" s="69"/>
      <c r="B432" s="69"/>
      <c r="C432" s="49" t="n">
        <f aca="false">IF(F432=F431,C431,IF(F432=(F431+10),C431,(C431+10)))</f>
        <v>990</v>
      </c>
      <c r="D432" s="70" t="s">
        <v>287</v>
      </c>
      <c r="E432" s="51" t="n">
        <f aca="false">IF(C431=C432,IF(AND(L432&lt;&gt;"M",L432&lt;&gt;"m-up"),E431+10,E431),10)</f>
        <v>10</v>
      </c>
      <c r="F432" s="71" t="n">
        <f aca="false">R432+(Q432*60)+(P432*3600)</f>
        <v>51359</v>
      </c>
      <c r="G432" s="71" t="str">
        <f aca="false">CONCATENATE(M432,N432,O432)</f>
        <v>20171112</v>
      </c>
      <c r="H432" s="71" t="n">
        <v>0</v>
      </c>
      <c r="I432" s="71"/>
      <c r="J432" s="71"/>
      <c r="K432" s="71"/>
      <c r="L432" s="71" t="s">
        <v>270</v>
      </c>
      <c r="M432" s="71" t="n">
        <v>2017</v>
      </c>
      <c r="N432" s="71" t="n">
        <v>11</v>
      </c>
      <c r="O432" s="71" t="n">
        <v>12</v>
      </c>
      <c r="P432" s="71" t="n">
        <v>14</v>
      </c>
      <c r="Q432" s="71" t="n">
        <v>15</v>
      </c>
      <c r="R432" s="71" t="n">
        <v>59</v>
      </c>
      <c r="S432" s="71" t="n">
        <v>92</v>
      </c>
      <c r="T432" s="71" t="n">
        <v>1</v>
      </c>
      <c r="U432" s="71" t="s">
        <v>1</v>
      </c>
      <c r="V432" s="71" t="s">
        <v>2</v>
      </c>
      <c r="W432" s="71"/>
      <c r="X432" s="72"/>
      <c r="WK432" s="72"/>
      <c r="WL432" s="72"/>
      <c r="WM432" s="72"/>
      <c r="WN432" s="72"/>
      <c r="WO432" s="72"/>
      <c r="WP432" s="72"/>
      <c r="WQ432" s="72"/>
      <c r="WR432" s="72"/>
      <c r="WS432" s="72"/>
      <c r="WT432" s="72"/>
      <c r="WU432" s="72"/>
      <c r="WV432" s="72"/>
      <c r="WW432" s="72"/>
      <c r="WX432" s="72"/>
      <c r="WY432" s="72"/>
      <c r="WZ432" s="72"/>
      <c r="XA432" s="72"/>
      <c r="XB432" s="72"/>
      <c r="XC432" s="72"/>
      <c r="XD432" s="72"/>
      <c r="XE432" s="72"/>
      <c r="XF432" s="72"/>
      <c r="XG432" s="72"/>
      <c r="XH432" s="72"/>
      <c r="XI432" s="72"/>
      <c r="XJ432" s="72"/>
      <c r="XK432" s="72"/>
      <c r="XL432" s="72"/>
      <c r="XM432" s="72"/>
      <c r="XN432" s="72"/>
      <c r="XO432" s="72"/>
      <c r="XP432" s="72"/>
      <c r="XQ432" s="72"/>
      <c r="XR432" s="72"/>
      <c r="XS432" s="72"/>
      <c r="XT432" s="72"/>
      <c r="XU432" s="72"/>
      <c r="XV432" s="72"/>
      <c r="XW432" s="72"/>
      <c r="XX432" s="72"/>
      <c r="XY432" s="72"/>
      <c r="XZ432" s="72"/>
      <c r="YA432" s="72"/>
      <c r="YB432" s="72"/>
      <c r="YC432" s="72"/>
      <c r="YD432" s="72"/>
      <c r="YE432" s="72"/>
      <c r="YF432" s="72"/>
      <c r="YG432" s="72"/>
      <c r="YH432" s="72"/>
      <c r="YI432" s="72"/>
      <c r="YJ432" s="72"/>
      <c r="YK432" s="72"/>
      <c r="YL432" s="72"/>
      <c r="YM432" s="72"/>
      <c r="YN432" s="72"/>
      <c r="YO432" s="72"/>
      <c r="YP432" s="72"/>
      <c r="YQ432" s="72"/>
      <c r="YR432" s="72"/>
      <c r="YS432" s="72"/>
      <c r="YT432" s="72"/>
      <c r="YU432" s="72"/>
      <c r="YV432" s="72"/>
      <c r="YW432" s="72"/>
      <c r="YX432" s="72"/>
      <c r="YY432" s="72"/>
      <c r="YZ432" s="72"/>
      <c r="ZA432" s="72"/>
      <c r="ZB432" s="72"/>
      <c r="ZC432" s="72"/>
      <c r="ZD432" s="72"/>
      <c r="ZE432" s="72"/>
      <c r="ZF432" s="72"/>
      <c r="ZG432" s="72"/>
      <c r="ZH432" s="72"/>
      <c r="ZI432" s="72"/>
      <c r="ZJ432" s="72"/>
      <c r="ZK432" s="72"/>
      <c r="ZL432" s="72"/>
      <c r="ZM432" s="72"/>
      <c r="ZN432" s="72"/>
      <c r="ZO432" s="72"/>
      <c r="ZP432" s="72"/>
      <c r="ZQ432" s="72"/>
      <c r="ZR432" s="72"/>
      <c r="ZS432" s="72"/>
      <c r="ZT432" s="72"/>
      <c r="ZU432" s="72"/>
      <c r="ZV432" s="72"/>
      <c r="ZW432" s="72"/>
      <c r="ZX432" s="72"/>
      <c r="ZY432" s="72"/>
      <c r="ZZ432" s="72"/>
      <c r="AAA432" s="72"/>
      <c r="AAB432" s="72"/>
      <c r="AAC432" s="72"/>
      <c r="AAD432" s="72"/>
      <c r="AAE432" s="72"/>
      <c r="AAF432" s="72"/>
      <c r="AAG432" s="72"/>
      <c r="AAH432" s="72"/>
      <c r="AAI432" s="72"/>
      <c r="AAJ432" s="72"/>
      <c r="AAK432" s="72"/>
      <c r="AAL432" s="72"/>
      <c r="AAM432" s="72"/>
      <c r="AAN432" s="72"/>
      <c r="AAO432" s="72"/>
      <c r="AAP432" s="72"/>
      <c r="AAQ432" s="72"/>
      <c r="AAR432" s="72"/>
      <c r="AAS432" s="72"/>
      <c r="AAT432" s="72"/>
      <c r="AAU432" s="72"/>
      <c r="AAV432" s="72"/>
      <c r="AAW432" s="72"/>
      <c r="AAX432" s="72"/>
      <c r="AAY432" s="72"/>
      <c r="AAZ432" s="72"/>
      <c r="ABA432" s="72"/>
      <c r="ABB432" s="72"/>
      <c r="ABC432" s="72"/>
      <c r="ABD432" s="72"/>
      <c r="ABE432" s="72"/>
      <c r="ABF432" s="72"/>
      <c r="ABG432" s="72"/>
      <c r="ABH432" s="72"/>
      <c r="ABI432" s="72"/>
      <c r="ABJ432" s="72"/>
      <c r="ABK432" s="72"/>
      <c r="ABL432" s="72"/>
      <c r="ABM432" s="72"/>
      <c r="ABN432" s="72"/>
      <c r="ABO432" s="72"/>
      <c r="ABP432" s="72"/>
      <c r="ABQ432" s="72"/>
      <c r="ABR432" s="72"/>
      <c r="ABS432" s="72"/>
      <c r="ABT432" s="72"/>
      <c r="ABU432" s="72"/>
      <c r="ABV432" s="72"/>
      <c r="ABW432" s="72"/>
      <c r="ABX432" s="72"/>
      <c r="ABY432" s="72"/>
      <c r="ABZ432" s="72"/>
      <c r="ACA432" s="72"/>
      <c r="ACB432" s="72"/>
      <c r="ACC432" s="72"/>
      <c r="ACD432" s="72"/>
      <c r="ACE432" s="72"/>
      <c r="ACF432" s="72"/>
      <c r="ACG432" s="72"/>
      <c r="ACH432" s="72"/>
      <c r="ACI432" s="72"/>
      <c r="ACJ432" s="72"/>
      <c r="ACK432" s="72"/>
      <c r="ACL432" s="72"/>
      <c r="ACM432" s="72"/>
      <c r="ACN432" s="72"/>
      <c r="ACO432" s="72"/>
      <c r="ACP432" s="72"/>
      <c r="ACQ432" s="72"/>
      <c r="ACR432" s="72"/>
      <c r="ACS432" s="72"/>
      <c r="ACT432" s="72"/>
      <c r="ACU432" s="72"/>
      <c r="ACV432" s="72"/>
      <c r="ACW432" s="72"/>
      <c r="ACX432" s="72"/>
      <c r="ACY432" s="72"/>
      <c r="ACZ432" s="72"/>
      <c r="ADA432" s="72"/>
      <c r="ADB432" s="72"/>
      <c r="ADC432" s="72"/>
      <c r="ADD432" s="72"/>
      <c r="ADE432" s="72"/>
      <c r="ADF432" s="72"/>
      <c r="ADG432" s="72"/>
      <c r="ADH432" s="72"/>
      <c r="ADI432" s="72"/>
      <c r="ADJ432" s="72"/>
      <c r="ADK432" s="72"/>
      <c r="ADL432" s="72"/>
      <c r="ADM432" s="72"/>
      <c r="ADN432" s="72"/>
      <c r="ADO432" s="72"/>
      <c r="ADP432" s="72"/>
      <c r="ADQ432" s="72"/>
      <c r="ADR432" s="72"/>
      <c r="ADS432" s="72"/>
      <c r="ADT432" s="72"/>
      <c r="ADU432" s="72"/>
      <c r="ADV432" s="72"/>
      <c r="ADW432" s="72"/>
      <c r="ADX432" s="72"/>
      <c r="ADY432" s="72"/>
      <c r="ADZ432" s="72"/>
      <c r="AEA432" s="72"/>
      <c r="AEB432" s="72"/>
      <c r="AEC432" s="72"/>
      <c r="AED432" s="72"/>
      <c r="AEE432" s="72"/>
      <c r="AEF432" s="72"/>
      <c r="AEG432" s="72"/>
      <c r="AEH432" s="72"/>
      <c r="AEI432" s="72"/>
      <c r="AEJ432" s="72"/>
      <c r="AEK432" s="72"/>
      <c r="AEL432" s="72"/>
      <c r="AEM432" s="72"/>
      <c r="AEN432" s="72"/>
      <c r="AEO432" s="72"/>
      <c r="AEP432" s="72"/>
      <c r="AEQ432" s="72"/>
      <c r="AER432" s="72"/>
      <c r="AES432" s="72"/>
      <c r="AET432" s="72"/>
      <c r="AEU432" s="72"/>
      <c r="AEV432" s="72"/>
      <c r="AEW432" s="72"/>
      <c r="AEX432" s="72"/>
      <c r="AEY432" s="72"/>
      <c r="AEZ432" s="72"/>
      <c r="AFA432" s="72"/>
      <c r="AFB432" s="72"/>
      <c r="AFC432" s="72"/>
      <c r="AFD432" s="72"/>
      <c r="AFE432" s="72"/>
      <c r="AFF432" s="72"/>
      <c r="AFG432" s="72"/>
      <c r="AFH432" s="72"/>
      <c r="AFI432" s="72"/>
      <c r="AFJ432" s="72"/>
      <c r="AFK432" s="72"/>
      <c r="AFL432" s="72"/>
      <c r="AFM432" s="72"/>
      <c r="AFN432" s="72"/>
      <c r="AFO432" s="72"/>
      <c r="AFP432" s="72"/>
      <c r="AFQ432" s="72"/>
      <c r="AFR432" s="72"/>
      <c r="AFS432" s="72"/>
      <c r="AFT432" s="72"/>
      <c r="AFU432" s="72"/>
      <c r="AFV432" s="72"/>
      <c r="AFW432" s="72"/>
      <c r="AFX432" s="72"/>
      <c r="AFY432" s="72"/>
      <c r="AFZ432" s="72"/>
      <c r="AGA432" s="72"/>
      <c r="AGB432" s="72"/>
      <c r="AGC432" s="72"/>
      <c r="AGD432" s="72"/>
      <c r="AGE432" s="72"/>
      <c r="AGF432" s="72"/>
      <c r="AGG432" s="72"/>
      <c r="AGH432" s="72"/>
      <c r="AGI432" s="72"/>
      <c r="AGJ432" s="72"/>
      <c r="AGK432" s="72"/>
      <c r="AGL432" s="72"/>
      <c r="AGM432" s="72"/>
      <c r="AGN432" s="72"/>
      <c r="AGO432" s="72"/>
      <c r="AGP432" s="72"/>
      <c r="AGQ432" s="72"/>
      <c r="AGR432" s="72"/>
      <c r="AGS432" s="72"/>
      <c r="AGT432" s="72"/>
      <c r="AGU432" s="72"/>
      <c r="AGV432" s="72"/>
      <c r="AGW432" s="72"/>
      <c r="AGX432" s="72"/>
      <c r="AGY432" s="72"/>
      <c r="AGZ432" s="72"/>
      <c r="AHA432" s="72"/>
      <c r="AHB432" s="72"/>
      <c r="AHC432" s="72"/>
      <c r="AHD432" s="72"/>
      <c r="AHE432" s="72"/>
      <c r="AHF432" s="72"/>
      <c r="AHG432" s="72"/>
      <c r="AHH432" s="72"/>
      <c r="AHI432" s="72"/>
      <c r="AHJ432" s="72"/>
      <c r="AHK432" s="72"/>
      <c r="AHL432" s="72"/>
      <c r="AHM432" s="72"/>
      <c r="AHN432" s="72"/>
      <c r="AHO432" s="72"/>
      <c r="AHP432" s="72"/>
      <c r="AHQ432" s="72"/>
      <c r="AHR432" s="72"/>
      <c r="AHS432" s="72"/>
      <c r="AHT432" s="72"/>
      <c r="AHU432" s="72"/>
      <c r="AHV432" s="72"/>
      <c r="AHW432" s="72"/>
      <c r="AHX432" s="72"/>
      <c r="AHY432" s="72"/>
      <c r="AHZ432" s="72"/>
      <c r="AIA432" s="72"/>
      <c r="AIB432" s="72"/>
      <c r="AIC432" s="72"/>
      <c r="AID432" s="72"/>
      <c r="AIE432" s="72"/>
      <c r="AIF432" s="72"/>
      <c r="AIG432" s="72"/>
      <c r="AIH432" s="72"/>
      <c r="AII432" s="72"/>
      <c r="AIJ432" s="72"/>
      <c r="AIK432" s="72"/>
      <c r="AIL432" s="72"/>
      <c r="AIM432" s="72"/>
      <c r="AIN432" s="72"/>
      <c r="AIO432" s="72"/>
      <c r="AIP432" s="72"/>
      <c r="AIQ432" s="72"/>
      <c r="AIR432" s="72"/>
      <c r="AIS432" s="72"/>
      <c r="AIT432" s="72"/>
      <c r="AIU432" s="72"/>
      <c r="AIV432" s="72"/>
      <c r="AIW432" s="72"/>
      <c r="AIX432" s="72"/>
      <c r="AIY432" s="72"/>
      <c r="AIZ432" s="72"/>
      <c r="AJA432" s="72"/>
      <c r="AJB432" s="72"/>
      <c r="AJC432" s="72"/>
      <c r="AJD432" s="72"/>
      <c r="AJE432" s="72"/>
      <c r="AJF432" s="72"/>
      <c r="AJG432" s="72"/>
      <c r="AJH432" s="72"/>
      <c r="AJI432" s="72"/>
      <c r="AJJ432" s="72"/>
      <c r="AJK432" s="72"/>
      <c r="AJL432" s="72"/>
      <c r="AJM432" s="72"/>
      <c r="AJN432" s="72"/>
      <c r="AJO432" s="72"/>
      <c r="AJP432" s="72"/>
      <c r="AJQ432" s="72"/>
      <c r="AJR432" s="72"/>
      <c r="AJS432" s="72"/>
      <c r="AJT432" s="72"/>
      <c r="AJU432" s="72"/>
      <c r="AJV432" s="72"/>
      <c r="AJW432" s="72"/>
      <c r="AJX432" s="72"/>
      <c r="AJY432" s="72"/>
      <c r="AJZ432" s="72"/>
      <c r="AKA432" s="72"/>
      <c r="AKB432" s="72"/>
      <c r="AKC432" s="72"/>
      <c r="AKD432" s="72"/>
      <c r="AKE432" s="72"/>
      <c r="AKF432" s="72"/>
      <c r="AKG432" s="72"/>
      <c r="AKH432" s="72"/>
      <c r="AKI432" s="72"/>
      <c r="AKJ432" s="72"/>
      <c r="AKK432" s="72"/>
      <c r="AKL432" s="72"/>
      <c r="AKM432" s="72"/>
      <c r="AKN432" s="72"/>
      <c r="AKO432" s="72"/>
      <c r="AKP432" s="72"/>
      <c r="AKQ432" s="72"/>
      <c r="AKR432" s="72"/>
      <c r="AKS432" s="72"/>
      <c r="AKT432" s="72"/>
      <c r="AKU432" s="72"/>
      <c r="AKV432" s="72"/>
      <c r="AKW432" s="72"/>
      <c r="AKX432" s="72"/>
      <c r="AKY432" s="72"/>
      <c r="AKZ432" s="72"/>
      <c r="ALA432" s="72"/>
      <c r="ALB432" s="72"/>
      <c r="ALC432" s="72"/>
      <c r="ALD432" s="72"/>
      <c r="ALE432" s="72"/>
      <c r="ALF432" s="72"/>
      <c r="ALG432" s="72"/>
      <c r="ALH432" s="72"/>
      <c r="ALI432" s="72"/>
      <c r="ALJ432" s="72"/>
      <c r="ALK432" s="72"/>
      <c r="ALL432" s="72"/>
      <c r="ALM432" s="72"/>
      <c r="ALN432" s="72"/>
      <c r="ALO432" s="72"/>
      <c r="ALP432" s="72"/>
      <c r="ALQ432" s="72"/>
      <c r="ALR432" s="72"/>
      <c r="ALS432" s="72"/>
      <c r="ALT432" s="72"/>
      <c r="ALU432" s="72"/>
      <c r="ALV432" s="72"/>
      <c r="ALW432" s="72"/>
      <c r="ALX432" s="72"/>
      <c r="ALY432" s="72"/>
      <c r="ALZ432" s="72"/>
      <c r="AMA432" s="72"/>
      <c r="AMB432" s="72"/>
      <c r="AMC432" s="72"/>
      <c r="AMD432" s="72"/>
      <c r="AME432" s="72"/>
      <c r="AMF432" s="72"/>
      <c r="AMG432" s="72"/>
      <c r="AMH432" s="72"/>
      <c r="AMI432" s="72"/>
      <c r="AMJ432" s="72"/>
    </row>
    <row r="433" customFormat="false" ht="15" hidden="false" customHeight="false" outlineLevel="0" collapsed="false">
      <c r="C433" s="49" t="n">
        <f aca="false">IF(F433=F432,C432,IF(F433=(F432+10),C432,(C432+10)))</f>
        <v>990</v>
      </c>
      <c r="D433" s="38" t="s">
        <v>287</v>
      </c>
      <c r="E433" s="51" t="n">
        <f aca="false">IF(C432=C433,IF(AND(L433&lt;&gt;"M",L433&lt;&gt;"m-up"),E432+10,E432),10)</f>
        <v>20</v>
      </c>
      <c r="F433" s="39" t="n">
        <f aca="false">R433+(Q433*60)+(P433*3600)</f>
        <v>51359</v>
      </c>
      <c r="G433" s="39" t="str">
        <f aca="false">CONCATENATE(M433,N433,O433)</f>
        <v>20171112</v>
      </c>
      <c r="H433" s="39" t="n">
        <f aca="false">153-144</f>
        <v>9</v>
      </c>
      <c r="L433" s="39" t="s">
        <v>0</v>
      </c>
      <c r="M433" s="39" t="n">
        <v>2017</v>
      </c>
      <c r="N433" s="39" t="n">
        <v>11</v>
      </c>
      <c r="O433" s="39" t="n">
        <v>12</v>
      </c>
      <c r="P433" s="39" t="n">
        <v>14</v>
      </c>
      <c r="Q433" s="39" t="n">
        <v>15</v>
      </c>
      <c r="R433" s="39" t="n">
        <v>59</v>
      </c>
      <c r="S433" s="39" t="n">
        <v>144</v>
      </c>
      <c r="T433" s="39" t="n">
        <v>1</v>
      </c>
      <c r="U433" s="39" t="s">
        <v>1</v>
      </c>
      <c r="V433" s="39" t="s">
        <v>2</v>
      </c>
    </row>
    <row r="434" customFormat="false" ht="15" hidden="false" customHeight="false" outlineLevel="0" collapsed="false">
      <c r="C434" s="49" t="n">
        <f aca="false">IF(F434=F433,C433,IF(F434=(F433+10),C433,(C433+10)))</f>
        <v>990</v>
      </c>
      <c r="D434" s="38" t="s">
        <v>287</v>
      </c>
      <c r="E434" s="51" t="n">
        <f aca="false">IF(C433=C434,IF(AND(L434&lt;&gt;"M",L434&lt;&gt;"m-up"),E433+10,E433),10)</f>
        <v>30</v>
      </c>
      <c r="F434" s="39" t="n">
        <f aca="false">R434+(Q434*60)+(P434*3600)</f>
        <v>51359</v>
      </c>
      <c r="G434" s="39" t="str">
        <f aca="false">CONCATENATE(M434,N434,O434)</f>
        <v>20171112</v>
      </c>
      <c r="H434" s="39" t="n">
        <f aca="false">185-162</f>
        <v>23</v>
      </c>
      <c r="L434" s="39" t="s">
        <v>0</v>
      </c>
      <c r="M434" s="39" t="n">
        <v>2017</v>
      </c>
      <c r="N434" s="39" t="n">
        <v>11</v>
      </c>
      <c r="O434" s="39" t="n">
        <v>12</v>
      </c>
      <c r="P434" s="39" t="n">
        <v>14</v>
      </c>
      <c r="Q434" s="39" t="n">
        <v>15</v>
      </c>
      <c r="R434" s="39" t="n">
        <v>59</v>
      </c>
      <c r="S434" s="39" t="n">
        <v>162</v>
      </c>
      <c r="T434" s="39" t="n">
        <v>1</v>
      </c>
      <c r="U434" s="39" t="s">
        <v>1</v>
      </c>
      <c r="V434" s="39" t="s">
        <v>2</v>
      </c>
    </row>
    <row r="435" customFormat="false" ht="15" hidden="false" customHeight="false" outlineLevel="0" collapsed="false">
      <c r="C435" s="49" t="n">
        <f aca="false">IF(F435=F434,C434,IF(F435=(F434+10),C434,(C434+10)))</f>
        <v>990</v>
      </c>
      <c r="D435" s="38" t="s">
        <v>287</v>
      </c>
      <c r="E435" s="51" t="n">
        <f aca="false">IF(C434=C435,IF(AND(L435&lt;&gt;"M",L435&lt;&gt;"m-up"),E434+10,E434),10)</f>
        <v>30</v>
      </c>
      <c r="F435" s="39" t="n">
        <f aca="false">R435+(Q435*60)+(P435*3600)</f>
        <v>51359</v>
      </c>
      <c r="G435" s="39" t="str">
        <f aca="false">CONCATENATE(M435,N435,O435)</f>
        <v>20171112</v>
      </c>
      <c r="H435" s="39" t="n">
        <v>0</v>
      </c>
      <c r="L435" s="39" t="s">
        <v>4</v>
      </c>
      <c r="M435" s="39" t="n">
        <v>2017</v>
      </c>
      <c r="N435" s="39" t="n">
        <v>11</v>
      </c>
      <c r="O435" s="39" t="n">
        <v>12</v>
      </c>
      <c r="P435" s="39" t="n">
        <v>14</v>
      </c>
      <c r="Q435" s="39" t="n">
        <v>15</v>
      </c>
      <c r="R435" s="39" t="n">
        <v>59</v>
      </c>
      <c r="S435" s="39" t="n">
        <v>174</v>
      </c>
      <c r="T435" s="39" t="n">
        <v>1</v>
      </c>
      <c r="U435" s="39" t="s">
        <v>1</v>
      </c>
      <c r="V435" s="39" t="s">
        <v>2</v>
      </c>
    </row>
    <row r="436" customFormat="false" ht="15" hidden="false" customHeight="false" outlineLevel="0" collapsed="false">
      <c r="A436" s="69"/>
      <c r="B436" s="69"/>
      <c r="C436" s="49" t="n">
        <f aca="false">IF(F436=F435,C435,IF(F436=(F435+10),C435,(C435+10)))</f>
        <v>1000</v>
      </c>
      <c r="D436" s="70" t="s">
        <v>288</v>
      </c>
      <c r="E436" s="51" t="n">
        <f aca="false">IF(C435=C436,IF(AND(L436&lt;&gt;"M",L436&lt;&gt;"m-up"),E435+10,E435),10)</f>
        <v>10</v>
      </c>
      <c r="F436" s="71" t="n">
        <f aca="false">R436+(Q436*60)+(P436*3600)</f>
        <v>51444</v>
      </c>
      <c r="G436" s="71" t="str">
        <f aca="false">CONCATENATE(M436,N436,O436)</f>
        <v>20171112</v>
      </c>
      <c r="H436" s="71" t="n">
        <f aca="false">20-11</f>
        <v>9</v>
      </c>
      <c r="I436" s="71"/>
      <c r="J436" s="71"/>
      <c r="K436" s="71"/>
      <c r="L436" s="71" t="s">
        <v>0</v>
      </c>
      <c r="M436" s="71" t="n">
        <v>2017</v>
      </c>
      <c r="N436" s="71" t="n">
        <v>11</v>
      </c>
      <c r="O436" s="71" t="n">
        <v>12</v>
      </c>
      <c r="P436" s="71" t="n">
        <v>14</v>
      </c>
      <c r="Q436" s="71" t="n">
        <v>17</v>
      </c>
      <c r="R436" s="71" t="n">
        <v>24</v>
      </c>
      <c r="S436" s="71" t="n">
        <v>11</v>
      </c>
      <c r="T436" s="71" t="n">
        <v>1</v>
      </c>
      <c r="U436" s="71" t="s">
        <v>1</v>
      </c>
      <c r="V436" s="71" t="s">
        <v>2</v>
      </c>
      <c r="W436" s="71"/>
      <c r="X436" s="72"/>
      <c r="WK436" s="72"/>
      <c r="WL436" s="72"/>
      <c r="WM436" s="72"/>
      <c r="WN436" s="72"/>
      <c r="WO436" s="72"/>
      <c r="WP436" s="72"/>
      <c r="WQ436" s="72"/>
      <c r="WR436" s="72"/>
      <c r="WS436" s="72"/>
      <c r="WT436" s="72"/>
      <c r="WU436" s="72"/>
      <c r="WV436" s="72"/>
      <c r="WW436" s="72"/>
      <c r="WX436" s="72"/>
      <c r="WY436" s="72"/>
      <c r="WZ436" s="72"/>
      <c r="XA436" s="72"/>
      <c r="XB436" s="72"/>
      <c r="XC436" s="72"/>
      <c r="XD436" s="72"/>
      <c r="XE436" s="72"/>
      <c r="XF436" s="72"/>
      <c r="XG436" s="72"/>
      <c r="XH436" s="72"/>
      <c r="XI436" s="72"/>
      <c r="XJ436" s="72"/>
      <c r="XK436" s="72"/>
      <c r="XL436" s="72"/>
      <c r="XM436" s="72"/>
      <c r="XN436" s="72"/>
      <c r="XO436" s="72"/>
      <c r="XP436" s="72"/>
      <c r="XQ436" s="72"/>
      <c r="XR436" s="72"/>
      <c r="XS436" s="72"/>
      <c r="XT436" s="72"/>
      <c r="XU436" s="72"/>
      <c r="XV436" s="72"/>
      <c r="XW436" s="72"/>
      <c r="XX436" s="72"/>
      <c r="XY436" s="72"/>
      <c r="XZ436" s="72"/>
      <c r="YA436" s="72"/>
      <c r="YB436" s="72"/>
      <c r="YC436" s="72"/>
      <c r="YD436" s="72"/>
      <c r="YE436" s="72"/>
      <c r="YF436" s="72"/>
      <c r="YG436" s="72"/>
      <c r="YH436" s="72"/>
      <c r="YI436" s="72"/>
      <c r="YJ436" s="72"/>
      <c r="YK436" s="72"/>
      <c r="YL436" s="72"/>
      <c r="YM436" s="72"/>
      <c r="YN436" s="72"/>
      <c r="YO436" s="72"/>
      <c r="YP436" s="72"/>
      <c r="YQ436" s="72"/>
      <c r="YR436" s="72"/>
      <c r="YS436" s="72"/>
      <c r="YT436" s="72"/>
      <c r="YU436" s="72"/>
      <c r="YV436" s="72"/>
      <c r="YW436" s="72"/>
      <c r="YX436" s="72"/>
      <c r="YY436" s="72"/>
      <c r="YZ436" s="72"/>
      <c r="ZA436" s="72"/>
      <c r="ZB436" s="72"/>
      <c r="ZC436" s="72"/>
      <c r="ZD436" s="72"/>
      <c r="ZE436" s="72"/>
      <c r="ZF436" s="72"/>
      <c r="ZG436" s="72"/>
      <c r="ZH436" s="72"/>
      <c r="ZI436" s="72"/>
      <c r="ZJ436" s="72"/>
      <c r="ZK436" s="72"/>
      <c r="ZL436" s="72"/>
      <c r="ZM436" s="72"/>
      <c r="ZN436" s="72"/>
      <c r="ZO436" s="72"/>
      <c r="ZP436" s="72"/>
      <c r="ZQ436" s="72"/>
      <c r="ZR436" s="72"/>
      <c r="ZS436" s="72"/>
      <c r="ZT436" s="72"/>
      <c r="ZU436" s="72"/>
      <c r="ZV436" s="72"/>
      <c r="ZW436" s="72"/>
      <c r="ZX436" s="72"/>
      <c r="ZY436" s="72"/>
      <c r="ZZ436" s="72"/>
      <c r="AAA436" s="72"/>
      <c r="AAB436" s="72"/>
      <c r="AAC436" s="72"/>
      <c r="AAD436" s="72"/>
      <c r="AAE436" s="72"/>
      <c r="AAF436" s="72"/>
      <c r="AAG436" s="72"/>
      <c r="AAH436" s="72"/>
      <c r="AAI436" s="72"/>
      <c r="AAJ436" s="72"/>
      <c r="AAK436" s="72"/>
      <c r="AAL436" s="72"/>
      <c r="AAM436" s="72"/>
      <c r="AAN436" s="72"/>
      <c r="AAO436" s="72"/>
      <c r="AAP436" s="72"/>
      <c r="AAQ436" s="72"/>
      <c r="AAR436" s="72"/>
      <c r="AAS436" s="72"/>
      <c r="AAT436" s="72"/>
      <c r="AAU436" s="72"/>
      <c r="AAV436" s="72"/>
      <c r="AAW436" s="72"/>
      <c r="AAX436" s="72"/>
      <c r="AAY436" s="72"/>
      <c r="AAZ436" s="72"/>
      <c r="ABA436" s="72"/>
      <c r="ABB436" s="72"/>
      <c r="ABC436" s="72"/>
      <c r="ABD436" s="72"/>
      <c r="ABE436" s="72"/>
      <c r="ABF436" s="72"/>
      <c r="ABG436" s="72"/>
      <c r="ABH436" s="72"/>
      <c r="ABI436" s="72"/>
      <c r="ABJ436" s="72"/>
      <c r="ABK436" s="72"/>
      <c r="ABL436" s="72"/>
      <c r="ABM436" s="72"/>
      <c r="ABN436" s="72"/>
      <c r="ABO436" s="72"/>
      <c r="ABP436" s="72"/>
      <c r="ABQ436" s="72"/>
      <c r="ABR436" s="72"/>
      <c r="ABS436" s="72"/>
      <c r="ABT436" s="72"/>
      <c r="ABU436" s="72"/>
      <c r="ABV436" s="72"/>
      <c r="ABW436" s="72"/>
      <c r="ABX436" s="72"/>
      <c r="ABY436" s="72"/>
      <c r="ABZ436" s="72"/>
      <c r="ACA436" s="72"/>
      <c r="ACB436" s="72"/>
      <c r="ACC436" s="72"/>
      <c r="ACD436" s="72"/>
      <c r="ACE436" s="72"/>
      <c r="ACF436" s="72"/>
      <c r="ACG436" s="72"/>
      <c r="ACH436" s="72"/>
      <c r="ACI436" s="72"/>
      <c r="ACJ436" s="72"/>
      <c r="ACK436" s="72"/>
      <c r="ACL436" s="72"/>
      <c r="ACM436" s="72"/>
      <c r="ACN436" s="72"/>
      <c r="ACO436" s="72"/>
      <c r="ACP436" s="72"/>
      <c r="ACQ436" s="72"/>
      <c r="ACR436" s="72"/>
      <c r="ACS436" s="72"/>
      <c r="ACT436" s="72"/>
      <c r="ACU436" s="72"/>
      <c r="ACV436" s="72"/>
      <c r="ACW436" s="72"/>
      <c r="ACX436" s="72"/>
      <c r="ACY436" s="72"/>
      <c r="ACZ436" s="72"/>
      <c r="ADA436" s="72"/>
      <c r="ADB436" s="72"/>
      <c r="ADC436" s="72"/>
      <c r="ADD436" s="72"/>
      <c r="ADE436" s="72"/>
      <c r="ADF436" s="72"/>
      <c r="ADG436" s="72"/>
      <c r="ADH436" s="72"/>
      <c r="ADI436" s="72"/>
      <c r="ADJ436" s="72"/>
      <c r="ADK436" s="72"/>
      <c r="ADL436" s="72"/>
      <c r="ADM436" s="72"/>
      <c r="ADN436" s="72"/>
      <c r="ADO436" s="72"/>
      <c r="ADP436" s="72"/>
      <c r="ADQ436" s="72"/>
      <c r="ADR436" s="72"/>
      <c r="ADS436" s="72"/>
      <c r="ADT436" s="72"/>
      <c r="ADU436" s="72"/>
      <c r="ADV436" s="72"/>
      <c r="ADW436" s="72"/>
      <c r="ADX436" s="72"/>
      <c r="ADY436" s="72"/>
      <c r="ADZ436" s="72"/>
      <c r="AEA436" s="72"/>
      <c r="AEB436" s="72"/>
      <c r="AEC436" s="72"/>
      <c r="AED436" s="72"/>
      <c r="AEE436" s="72"/>
      <c r="AEF436" s="72"/>
      <c r="AEG436" s="72"/>
      <c r="AEH436" s="72"/>
      <c r="AEI436" s="72"/>
      <c r="AEJ436" s="72"/>
      <c r="AEK436" s="72"/>
      <c r="AEL436" s="72"/>
      <c r="AEM436" s="72"/>
      <c r="AEN436" s="72"/>
      <c r="AEO436" s="72"/>
      <c r="AEP436" s="72"/>
      <c r="AEQ436" s="72"/>
      <c r="AER436" s="72"/>
      <c r="AES436" s="72"/>
      <c r="AET436" s="72"/>
      <c r="AEU436" s="72"/>
      <c r="AEV436" s="72"/>
      <c r="AEW436" s="72"/>
      <c r="AEX436" s="72"/>
      <c r="AEY436" s="72"/>
      <c r="AEZ436" s="72"/>
      <c r="AFA436" s="72"/>
      <c r="AFB436" s="72"/>
      <c r="AFC436" s="72"/>
      <c r="AFD436" s="72"/>
      <c r="AFE436" s="72"/>
      <c r="AFF436" s="72"/>
      <c r="AFG436" s="72"/>
      <c r="AFH436" s="72"/>
      <c r="AFI436" s="72"/>
      <c r="AFJ436" s="72"/>
      <c r="AFK436" s="72"/>
      <c r="AFL436" s="72"/>
      <c r="AFM436" s="72"/>
      <c r="AFN436" s="72"/>
      <c r="AFO436" s="72"/>
      <c r="AFP436" s="72"/>
      <c r="AFQ436" s="72"/>
      <c r="AFR436" s="72"/>
      <c r="AFS436" s="72"/>
      <c r="AFT436" s="72"/>
      <c r="AFU436" s="72"/>
      <c r="AFV436" s="72"/>
      <c r="AFW436" s="72"/>
      <c r="AFX436" s="72"/>
      <c r="AFY436" s="72"/>
      <c r="AFZ436" s="72"/>
      <c r="AGA436" s="72"/>
      <c r="AGB436" s="72"/>
      <c r="AGC436" s="72"/>
      <c r="AGD436" s="72"/>
      <c r="AGE436" s="72"/>
      <c r="AGF436" s="72"/>
      <c r="AGG436" s="72"/>
      <c r="AGH436" s="72"/>
      <c r="AGI436" s="72"/>
      <c r="AGJ436" s="72"/>
      <c r="AGK436" s="72"/>
      <c r="AGL436" s="72"/>
      <c r="AGM436" s="72"/>
      <c r="AGN436" s="72"/>
      <c r="AGO436" s="72"/>
      <c r="AGP436" s="72"/>
      <c r="AGQ436" s="72"/>
      <c r="AGR436" s="72"/>
      <c r="AGS436" s="72"/>
      <c r="AGT436" s="72"/>
      <c r="AGU436" s="72"/>
      <c r="AGV436" s="72"/>
      <c r="AGW436" s="72"/>
      <c r="AGX436" s="72"/>
      <c r="AGY436" s="72"/>
      <c r="AGZ436" s="72"/>
      <c r="AHA436" s="72"/>
      <c r="AHB436" s="72"/>
      <c r="AHC436" s="72"/>
      <c r="AHD436" s="72"/>
      <c r="AHE436" s="72"/>
      <c r="AHF436" s="72"/>
      <c r="AHG436" s="72"/>
      <c r="AHH436" s="72"/>
      <c r="AHI436" s="72"/>
      <c r="AHJ436" s="72"/>
      <c r="AHK436" s="72"/>
      <c r="AHL436" s="72"/>
      <c r="AHM436" s="72"/>
      <c r="AHN436" s="72"/>
      <c r="AHO436" s="72"/>
      <c r="AHP436" s="72"/>
      <c r="AHQ436" s="72"/>
      <c r="AHR436" s="72"/>
      <c r="AHS436" s="72"/>
      <c r="AHT436" s="72"/>
      <c r="AHU436" s="72"/>
      <c r="AHV436" s="72"/>
      <c r="AHW436" s="72"/>
      <c r="AHX436" s="72"/>
      <c r="AHY436" s="72"/>
      <c r="AHZ436" s="72"/>
      <c r="AIA436" s="72"/>
      <c r="AIB436" s="72"/>
      <c r="AIC436" s="72"/>
      <c r="AID436" s="72"/>
      <c r="AIE436" s="72"/>
      <c r="AIF436" s="72"/>
      <c r="AIG436" s="72"/>
      <c r="AIH436" s="72"/>
      <c r="AII436" s="72"/>
      <c r="AIJ436" s="72"/>
      <c r="AIK436" s="72"/>
      <c r="AIL436" s="72"/>
      <c r="AIM436" s="72"/>
      <c r="AIN436" s="72"/>
      <c r="AIO436" s="72"/>
      <c r="AIP436" s="72"/>
      <c r="AIQ436" s="72"/>
      <c r="AIR436" s="72"/>
      <c r="AIS436" s="72"/>
      <c r="AIT436" s="72"/>
      <c r="AIU436" s="72"/>
      <c r="AIV436" s="72"/>
      <c r="AIW436" s="72"/>
      <c r="AIX436" s="72"/>
      <c r="AIY436" s="72"/>
      <c r="AIZ436" s="72"/>
      <c r="AJA436" s="72"/>
      <c r="AJB436" s="72"/>
      <c r="AJC436" s="72"/>
      <c r="AJD436" s="72"/>
      <c r="AJE436" s="72"/>
      <c r="AJF436" s="72"/>
      <c r="AJG436" s="72"/>
      <c r="AJH436" s="72"/>
      <c r="AJI436" s="72"/>
      <c r="AJJ436" s="72"/>
      <c r="AJK436" s="72"/>
      <c r="AJL436" s="72"/>
      <c r="AJM436" s="72"/>
      <c r="AJN436" s="72"/>
      <c r="AJO436" s="72"/>
      <c r="AJP436" s="72"/>
      <c r="AJQ436" s="72"/>
      <c r="AJR436" s="72"/>
      <c r="AJS436" s="72"/>
      <c r="AJT436" s="72"/>
      <c r="AJU436" s="72"/>
      <c r="AJV436" s="72"/>
      <c r="AJW436" s="72"/>
      <c r="AJX436" s="72"/>
      <c r="AJY436" s="72"/>
      <c r="AJZ436" s="72"/>
      <c r="AKA436" s="72"/>
      <c r="AKB436" s="72"/>
      <c r="AKC436" s="72"/>
      <c r="AKD436" s="72"/>
      <c r="AKE436" s="72"/>
      <c r="AKF436" s="72"/>
      <c r="AKG436" s="72"/>
      <c r="AKH436" s="72"/>
      <c r="AKI436" s="72"/>
      <c r="AKJ436" s="72"/>
      <c r="AKK436" s="72"/>
      <c r="AKL436" s="72"/>
      <c r="AKM436" s="72"/>
      <c r="AKN436" s="72"/>
      <c r="AKO436" s="72"/>
      <c r="AKP436" s="72"/>
      <c r="AKQ436" s="72"/>
      <c r="AKR436" s="72"/>
      <c r="AKS436" s="72"/>
      <c r="AKT436" s="72"/>
      <c r="AKU436" s="72"/>
      <c r="AKV436" s="72"/>
      <c r="AKW436" s="72"/>
      <c r="AKX436" s="72"/>
      <c r="AKY436" s="72"/>
      <c r="AKZ436" s="72"/>
      <c r="ALA436" s="72"/>
      <c r="ALB436" s="72"/>
      <c r="ALC436" s="72"/>
      <c r="ALD436" s="72"/>
      <c r="ALE436" s="72"/>
      <c r="ALF436" s="72"/>
      <c r="ALG436" s="72"/>
      <c r="ALH436" s="72"/>
      <c r="ALI436" s="72"/>
      <c r="ALJ436" s="72"/>
      <c r="ALK436" s="72"/>
      <c r="ALL436" s="72"/>
      <c r="ALM436" s="72"/>
      <c r="ALN436" s="72"/>
      <c r="ALO436" s="72"/>
      <c r="ALP436" s="72"/>
      <c r="ALQ436" s="72"/>
      <c r="ALR436" s="72"/>
      <c r="ALS436" s="72"/>
      <c r="ALT436" s="72"/>
      <c r="ALU436" s="72"/>
      <c r="ALV436" s="72"/>
      <c r="ALW436" s="72"/>
      <c r="ALX436" s="72"/>
      <c r="ALY436" s="72"/>
      <c r="ALZ436" s="72"/>
      <c r="AMA436" s="72"/>
      <c r="AMB436" s="72"/>
      <c r="AMC436" s="72"/>
      <c r="AMD436" s="72"/>
      <c r="AME436" s="72"/>
      <c r="AMF436" s="72"/>
      <c r="AMG436" s="72"/>
      <c r="AMH436" s="72"/>
      <c r="AMI436" s="72"/>
      <c r="AMJ436" s="72"/>
    </row>
    <row r="437" customFormat="false" ht="15" hidden="false" customHeight="false" outlineLevel="0" collapsed="false">
      <c r="C437" s="49" t="n">
        <f aca="false">IF(F437=F436,C436,IF(F437=(F436+10),C436,(C436+10)))</f>
        <v>1000</v>
      </c>
      <c r="D437" s="38" t="s">
        <v>288</v>
      </c>
      <c r="E437" s="51" t="n">
        <f aca="false">IF(C436=C437,IF(AND(L437&lt;&gt;"M",L437&lt;&gt;"m-up"),E436+10,E436),10)</f>
        <v>20</v>
      </c>
      <c r="F437" s="39" t="n">
        <f aca="false">R437+(Q437*60)+(P437*3600)</f>
        <v>51444</v>
      </c>
      <c r="G437" s="39" t="str">
        <f aca="false">CONCATENATE(M437,N437,O437)</f>
        <v>20171112</v>
      </c>
      <c r="H437" s="39" t="n">
        <v>0</v>
      </c>
      <c r="L437" s="39" t="s">
        <v>270</v>
      </c>
      <c r="M437" s="39" t="n">
        <v>2017</v>
      </c>
      <c r="N437" s="39" t="n">
        <v>11</v>
      </c>
      <c r="O437" s="39" t="n">
        <v>12</v>
      </c>
      <c r="P437" s="39" t="n">
        <v>14</v>
      </c>
      <c r="Q437" s="39" t="n">
        <v>17</v>
      </c>
      <c r="R437" s="39" t="n">
        <v>24</v>
      </c>
      <c r="S437" s="39" t="n">
        <v>175</v>
      </c>
      <c r="T437" s="39" t="n">
        <v>1</v>
      </c>
      <c r="U437" s="39" t="s">
        <v>1</v>
      </c>
      <c r="V437" s="39" t="s">
        <v>2</v>
      </c>
    </row>
    <row r="438" customFormat="false" ht="15" hidden="false" customHeight="false" outlineLevel="0" collapsed="false">
      <c r="A438" s="69"/>
      <c r="B438" s="69"/>
      <c r="C438" s="49" t="n">
        <f aca="false">IF(F438=F437,C437,IF(F438=(F437+10),C437,(C437+10)))</f>
        <v>1010</v>
      </c>
      <c r="D438" s="70" t="s">
        <v>289</v>
      </c>
      <c r="E438" s="51" t="n">
        <f aca="false">IF(C437=C438,IF(AND(L438&lt;&gt;"M",L438&lt;&gt;"m-up"),E437+10,E437),10)</f>
        <v>10</v>
      </c>
      <c r="F438" s="71" t="n">
        <f aca="false">R438+(Q438*60)+(P438*3600)</f>
        <v>51462</v>
      </c>
      <c r="G438" s="71" t="str">
        <f aca="false">CONCATENATE(M438,N438,O438)</f>
        <v>20171112</v>
      </c>
      <c r="H438" s="71" t="n">
        <v>11</v>
      </c>
      <c r="I438" s="71"/>
      <c r="J438" s="71"/>
      <c r="K438" s="71"/>
      <c r="L438" s="71" t="s">
        <v>0</v>
      </c>
      <c r="M438" s="71" t="n">
        <v>2017</v>
      </c>
      <c r="N438" s="71" t="n">
        <v>11</v>
      </c>
      <c r="O438" s="71" t="n">
        <v>12</v>
      </c>
      <c r="P438" s="71" t="n">
        <v>14</v>
      </c>
      <c r="Q438" s="71" t="n">
        <v>17</v>
      </c>
      <c r="R438" s="71" t="n">
        <v>42</v>
      </c>
      <c r="S438" s="71" t="n">
        <v>88</v>
      </c>
      <c r="T438" s="71" t="n">
        <v>1</v>
      </c>
      <c r="U438" s="71" t="s">
        <v>1</v>
      </c>
      <c r="V438" s="71" t="s">
        <v>2</v>
      </c>
      <c r="W438" s="71"/>
      <c r="X438" s="72"/>
      <c r="WK438" s="72"/>
      <c r="WL438" s="72"/>
      <c r="WM438" s="72"/>
      <c r="WN438" s="72"/>
      <c r="WO438" s="72"/>
      <c r="WP438" s="72"/>
      <c r="WQ438" s="72"/>
      <c r="WR438" s="72"/>
      <c r="WS438" s="72"/>
      <c r="WT438" s="72"/>
      <c r="WU438" s="72"/>
      <c r="WV438" s="72"/>
      <c r="WW438" s="72"/>
      <c r="WX438" s="72"/>
      <c r="WY438" s="72"/>
      <c r="WZ438" s="72"/>
      <c r="XA438" s="72"/>
      <c r="XB438" s="72"/>
      <c r="XC438" s="72"/>
      <c r="XD438" s="72"/>
      <c r="XE438" s="72"/>
      <c r="XF438" s="72"/>
      <c r="XG438" s="72"/>
      <c r="XH438" s="72"/>
      <c r="XI438" s="72"/>
      <c r="XJ438" s="72"/>
      <c r="XK438" s="72"/>
      <c r="XL438" s="72"/>
      <c r="XM438" s="72"/>
      <c r="XN438" s="72"/>
      <c r="XO438" s="72"/>
      <c r="XP438" s="72"/>
      <c r="XQ438" s="72"/>
      <c r="XR438" s="72"/>
      <c r="XS438" s="72"/>
      <c r="XT438" s="72"/>
      <c r="XU438" s="72"/>
      <c r="XV438" s="72"/>
      <c r="XW438" s="72"/>
      <c r="XX438" s="72"/>
      <c r="XY438" s="72"/>
      <c r="XZ438" s="72"/>
      <c r="YA438" s="72"/>
      <c r="YB438" s="72"/>
      <c r="YC438" s="72"/>
      <c r="YD438" s="72"/>
      <c r="YE438" s="72"/>
      <c r="YF438" s="72"/>
      <c r="YG438" s="72"/>
      <c r="YH438" s="72"/>
      <c r="YI438" s="72"/>
      <c r="YJ438" s="72"/>
      <c r="YK438" s="72"/>
      <c r="YL438" s="72"/>
      <c r="YM438" s="72"/>
      <c r="YN438" s="72"/>
      <c r="YO438" s="72"/>
      <c r="YP438" s="72"/>
      <c r="YQ438" s="72"/>
      <c r="YR438" s="72"/>
      <c r="YS438" s="72"/>
      <c r="YT438" s="72"/>
      <c r="YU438" s="72"/>
      <c r="YV438" s="72"/>
      <c r="YW438" s="72"/>
      <c r="YX438" s="72"/>
      <c r="YY438" s="72"/>
      <c r="YZ438" s="72"/>
      <c r="ZA438" s="72"/>
      <c r="ZB438" s="72"/>
      <c r="ZC438" s="72"/>
      <c r="ZD438" s="72"/>
      <c r="ZE438" s="72"/>
      <c r="ZF438" s="72"/>
      <c r="ZG438" s="72"/>
      <c r="ZH438" s="72"/>
      <c r="ZI438" s="72"/>
      <c r="ZJ438" s="72"/>
      <c r="ZK438" s="72"/>
      <c r="ZL438" s="72"/>
      <c r="ZM438" s="72"/>
      <c r="ZN438" s="72"/>
      <c r="ZO438" s="72"/>
      <c r="ZP438" s="72"/>
      <c r="ZQ438" s="72"/>
      <c r="ZR438" s="72"/>
      <c r="ZS438" s="72"/>
      <c r="ZT438" s="72"/>
      <c r="ZU438" s="72"/>
      <c r="ZV438" s="72"/>
      <c r="ZW438" s="72"/>
      <c r="ZX438" s="72"/>
      <c r="ZY438" s="72"/>
      <c r="ZZ438" s="72"/>
      <c r="AAA438" s="72"/>
      <c r="AAB438" s="72"/>
      <c r="AAC438" s="72"/>
      <c r="AAD438" s="72"/>
      <c r="AAE438" s="72"/>
      <c r="AAF438" s="72"/>
      <c r="AAG438" s="72"/>
      <c r="AAH438" s="72"/>
      <c r="AAI438" s="72"/>
      <c r="AAJ438" s="72"/>
      <c r="AAK438" s="72"/>
      <c r="AAL438" s="72"/>
      <c r="AAM438" s="72"/>
      <c r="AAN438" s="72"/>
      <c r="AAO438" s="72"/>
      <c r="AAP438" s="72"/>
      <c r="AAQ438" s="72"/>
      <c r="AAR438" s="72"/>
      <c r="AAS438" s="72"/>
      <c r="AAT438" s="72"/>
      <c r="AAU438" s="72"/>
      <c r="AAV438" s="72"/>
      <c r="AAW438" s="72"/>
      <c r="AAX438" s="72"/>
      <c r="AAY438" s="72"/>
      <c r="AAZ438" s="72"/>
      <c r="ABA438" s="72"/>
      <c r="ABB438" s="72"/>
      <c r="ABC438" s="72"/>
      <c r="ABD438" s="72"/>
      <c r="ABE438" s="72"/>
      <c r="ABF438" s="72"/>
      <c r="ABG438" s="72"/>
      <c r="ABH438" s="72"/>
      <c r="ABI438" s="72"/>
      <c r="ABJ438" s="72"/>
      <c r="ABK438" s="72"/>
      <c r="ABL438" s="72"/>
      <c r="ABM438" s="72"/>
      <c r="ABN438" s="72"/>
      <c r="ABO438" s="72"/>
      <c r="ABP438" s="72"/>
      <c r="ABQ438" s="72"/>
      <c r="ABR438" s="72"/>
      <c r="ABS438" s="72"/>
      <c r="ABT438" s="72"/>
      <c r="ABU438" s="72"/>
      <c r="ABV438" s="72"/>
      <c r="ABW438" s="72"/>
      <c r="ABX438" s="72"/>
      <c r="ABY438" s="72"/>
      <c r="ABZ438" s="72"/>
      <c r="ACA438" s="72"/>
      <c r="ACB438" s="72"/>
      <c r="ACC438" s="72"/>
      <c r="ACD438" s="72"/>
      <c r="ACE438" s="72"/>
      <c r="ACF438" s="72"/>
      <c r="ACG438" s="72"/>
      <c r="ACH438" s="72"/>
      <c r="ACI438" s="72"/>
      <c r="ACJ438" s="72"/>
      <c r="ACK438" s="72"/>
      <c r="ACL438" s="72"/>
      <c r="ACM438" s="72"/>
      <c r="ACN438" s="72"/>
      <c r="ACO438" s="72"/>
      <c r="ACP438" s="72"/>
      <c r="ACQ438" s="72"/>
      <c r="ACR438" s="72"/>
      <c r="ACS438" s="72"/>
      <c r="ACT438" s="72"/>
      <c r="ACU438" s="72"/>
      <c r="ACV438" s="72"/>
      <c r="ACW438" s="72"/>
      <c r="ACX438" s="72"/>
      <c r="ACY438" s="72"/>
      <c r="ACZ438" s="72"/>
      <c r="ADA438" s="72"/>
      <c r="ADB438" s="72"/>
      <c r="ADC438" s="72"/>
      <c r="ADD438" s="72"/>
      <c r="ADE438" s="72"/>
      <c r="ADF438" s="72"/>
      <c r="ADG438" s="72"/>
      <c r="ADH438" s="72"/>
      <c r="ADI438" s="72"/>
      <c r="ADJ438" s="72"/>
      <c r="ADK438" s="72"/>
      <c r="ADL438" s="72"/>
      <c r="ADM438" s="72"/>
      <c r="ADN438" s="72"/>
      <c r="ADO438" s="72"/>
      <c r="ADP438" s="72"/>
      <c r="ADQ438" s="72"/>
      <c r="ADR438" s="72"/>
      <c r="ADS438" s="72"/>
      <c r="ADT438" s="72"/>
      <c r="ADU438" s="72"/>
      <c r="ADV438" s="72"/>
      <c r="ADW438" s="72"/>
      <c r="ADX438" s="72"/>
      <c r="ADY438" s="72"/>
      <c r="ADZ438" s="72"/>
      <c r="AEA438" s="72"/>
      <c r="AEB438" s="72"/>
      <c r="AEC438" s="72"/>
      <c r="AED438" s="72"/>
      <c r="AEE438" s="72"/>
      <c r="AEF438" s="72"/>
      <c r="AEG438" s="72"/>
      <c r="AEH438" s="72"/>
      <c r="AEI438" s="72"/>
      <c r="AEJ438" s="72"/>
      <c r="AEK438" s="72"/>
      <c r="AEL438" s="72"/>
      <c r="AEM438" s="72"/>
      <c r="AEN438" s="72"/>
      <c r="AEO438" s="72"/>
      <c r="AEP438" s="72"/>
      <c r="AEQ438" s="72"/>
      <c r="AER438" s="72"/>
      <c r="AES438" s="72"/>
      <c r="AET438" s="72"/>
      <c r="AEU438" s="72"/>
      <c r="AEV438" s="72"/>
      <c r="AEW438" s="72"/>
      <c r="AEX438" s="72"/>
      <c r="AEY438" s="72"/>
      <c r="AEZ438" s="72"/>
      <c r="AFA438" s="72"/>
      <c r="AFB438" s="72"/>
      <c r="AFC438" s="72"/>
      <c r="AFD438" s="72"/>
      <c r="AFE438" s="72"/>
      <c r="AFF438" s="72"/>
      <c r="AFG438" s="72"/>
      <c r="AFH438" s="72"/>
      <c r="AFI438" s="72"/>
      <c r="AFJ438" s="72"/>
      <c r="AFK438" s="72"/>
      <c r="AFL438" s="72"/>
      <c r="AFM438" s="72"/>
      <c r="AFN438" s="72"/>
      <c r="AFO438" s="72"/>
      <c r="AFP438" s="72"/>
      <c r="AFQ438" s="72"/>
      <c r="AFR438" s="72"/>
      <c r="AFS438" s="72"/>
      <c r="AFT438" s="72"/>
      <c r="AFU438" s="72"/>
      <c r="AFV438" s="72"/>
      <c r="AFW438" s="72"/>
      <c r="AFX438" s="72"/>
      <c r="AFY438" s="72"/>
      <c r="AFZ438" s="72"/>
      <c r="AGA438" s="72"/>
      <c r="AGB438" s="72"/>
      <c r="AGC438" s="72"/>
      <c r="AGD438" s="72"/>
      <c r="AGE438" s="72"/>
      <c r="AGF438" s="72"/>
      <c r="AGG438" s="72"/>
      <c r="AGH438" s="72"/>
      <c r="AGI438" s="72"/>
      <c r="AGJ438" s="72"/>
      <c r="AGK438" s="72"/>
      <c r="AGL438" s="72"/>
      <c r="AGM438" s="72"/>
      <c r="AGN438" s="72"/>
      <c r="AGO438" s="72"/>
      <c r="AGP438" s="72"/>
      <c r="AGQ438" s="72"/>
      <c r="AGR438" s="72"/>
      <c r="AGS438" s="72"/>
      <c r="AGT438" s="72"/>
      <c r="AGU438" s="72"/>
      <c r="AGV438" s="72"/>
      <c r="AGW438" s="72"/>
      <c r="AGX438" s="72"/>
      <c r="AGY438" s="72"/>
      <c r="AGZ438" s="72"/>
      <c r="AHA438" s="72"/>
      <c r="AHB438" s="72"/>
      <c r="AHC438" s="72"/>
      <c r="AHD438" s="72"/>
      <c r="AHE438" s="72"/>
      <c r="AHF438" s="72"/>
      <c r="AHG438" s="72"/>
      <c r="AHH438" s="72"/>
      <c r="AHI438" s="72"/>
      <c r="AHJ438" s="72"/>
      <c r="AHK438" s="72"/>
      <c r="AHL438" s="72"/>
      <c r="AHM438" s="72"/>
      <c r="AHN438" s="72"/>
      <c r="AHO438" s="72"/>
      <c r="AHP438" s="72"/>
      <c r="AHQ438" s="72"/>
      <c r="AHR438" s="72"/>
      <c r="AHS438" s="72"/>
      <c r="AHT438" s="72"/>
      <c r="AHU438" s="72"/>
      <c r="AHV438" s="72"/>
      <c r="AHW438" s="72"/>
      <c r="AHX438" s="72"/>
      <c r="AHY438" s="72"/>
      <c r="AHZ438" s="72"/>
      <c r="AIA438" s="72"/>
      <c r="AIB438" s="72"/>
      <c r="AIC438" s="72"/>
      <c r="AID438" s="72"/>
      <c r="AIE438" s="72"/>
      <c r="AIF438" s="72"/>
      <c r="AIG438" s="72"/>
      <c r="AIH438" s="72"/>
      <c r="AII438" s="72"/>
      <c r="AIJ438" s="72"/>
      <c r="AIK438" s="72"/>
      <c r="AIL438" s="72"/>
      <c r="AIM438" s="72"/>
      <c r="AIN438" s="72"/>
      <c r="AIO438" s="72"/>
      <c r="AIP438" s="72"/>
      <c r="AIQ438" s="72"/>
      <c r="AIR438" s="72"/>
      <c r="AIS438" s="72"/>
      <c r="AIT438" s="72"/>
      <c r="AIU438" s="72"/>
      <c r="AIV438" s="72"/>
      <c r="AIW438" s="72"/>
      <c r="AIX438" s="72"/>
      <c r="AIY438" s="72"/>
      <c r="AIZ438" s="72"/>
      <c r="AJA438" s="72"/>
      <c r="AJB438" s="72"/>
      <c r="AJC438" s="72"/>
      <c r="AJD438" s="72"/>
      <c r="AJE438" s="72"/>
      <c r="AJF438" s="72"/>
      <c r="AJG438" s="72"/>
      <c r="AJH438" s="72"/>
      <c r="AJI438" s="72"/>
      <c r="AJJ438" s="72"/>
      <c r="AJK438" s="72"/>
      <c r="AJL438" s="72"/>
      <c r="AJM438" s="72"/>
      <c r="AJN438" s="72"/>
      <c r="AJO438" s="72"/>
      <c r="AJP438" s="72"/>
      <c r="AJQ438" s="72"/>
      <c r="AJR438" s="72"/>
      <c r="AJS438" s="72"/>
      <c r="AJT438" s="72"/>
      <c r="AJU438" s="72"/>
      <c r="AJV438" s="72"/>
      <c r="AJW438" s="72"/>
      <c r="AJX438" s="72"/>
      <c r="AJY438" s="72"/>
      <c r="AJZ438" s="72"/>
      <c r="AKA438" s="72"/>
      <c r="AKB438" s="72"/>
      <c r="AKC438" s="72"/>
      <c r="AKD438" s="72"/>
      <c r="AKE438" s="72"/>
      <c r="AKF438" s="72"/>
      <c r="AKG438" s="72"/>
      <c r="AKH438" s="72"/>
      <c r="AKI438" s="72"/>
      <c r="AKJ438" s="72"/>
      <c r="AKK438" s="72"/>
      <c r="AKL438" s="72"/>
      <c r="AKM438" s="72"/>
      <c r="AKN438" s="72"/>
      <c r="AKO438" s="72"/>
      <c r="AKP438" s="72"/>
      <c r="AKQ438" s="72"/>
      <c r="AKR438" s="72"/>
      <c r="AKS438" s="72"/>
      <c r="AKT438" s="72"/>
      <c r="AKU438" s="72"/>
      <c r="AKV438" s="72"/>
      <c r="AKW438" s="72"/>
      <c r="AKX438" s="72"/>
      <c r="AKY438" s="72"/>
      <c r="AKZ438" s="72"/>
      <c r="ALA438" s="72"/>
      <c r="ALB438" s="72"/>
      <c r="ALC438" s="72"/>
      <c r="ALD438" s="72"/>
      <c r="ALE438" s="72"/>
      <c r="ALF438" s="72"/>
      <c r="ALG438" s="72"/>
      <c r="ALH438" s="72"/>
      <c r="ALI438" s="72"/>
      <c r="ALJ438" s="72"/>
      <c r="ALK438" s="72"/>
      <c r="ALL438" s="72"/>
      <c r="ALM438" s="72"/>
      <c r="ALN438" s="72"/>
      <c r="ALO438" s="72"/>
      <c r="ALP438" s="72"/>
      <c r="ALQ438" s="72"/>
      <c r="ALR438" s="72"/>
      <c r="ALS438" s="72"/>
      <c r="ALT438" s="72"/>
      <c r="ALU438" s="72"/>
      <c r="ALV438" s="72"/>
      <c r="ALW438" s="72"/>
      <c r="ALX438" s="72"/>
      <c r="ALY438" s="72"/>
      <c r="ALZ438" s="72"/>
      <c r="AMA438" s="72"/>
      <c r="AMB438" s="72"/>
      <c r="AMC438" s="72"/>
      <c r="AMD438" s="72"/>
      <c r="AME438" s="72"/>
      <c r="AMF438" s="72"/>
      <c r="AMG438" s="72"/>
      <c r="AMH438" s="72"/>
      <c r="AMI438" s="72"/>
      <c r="AMJ438" s="72"/>
    </row>
    <row r="439" customFormat="false" ht="15" hidden="false" customHeight="false" outlineLevel="0" collapsed="false">
      <c r="C439" s="49" t="n">
        <f aca="false">IF(F439=F438,C438,IF(F439=(F438+10),C438,(C438+10)))</f>
        <v>1010</v>
      </c>
      <c r="D439" s="38" t="s">
        <v>289</v>
      </c>
      <c r="E439" s="51" t="n">
        <f aca="false">IF(C438=C439,IF(AND(L439&lt;&gt;"M",L439&lt;&gt;"m-up"),E438+10,E438),10)</f>
        <v>20</v>
      </c>
      <c r="F439" s="39" t="n">
        <f aca="false">R439+(Q439*60)+(P439*3600)</f>
        <v>51462</v>
      </c>
      <c r="G439" s="39" t="str">
        <f aca="false">CONCATENATE(M439,N439,O439)</f>
        <v>20171112</v>
      </c>
      <c r="H439" s="39" t="n">
        <f aca="false">133-115</f>
        <v>18</v>
      </c>
      <c r="L439" s="39" t="s">
        <v>0</v>
      </c>
      <c r="M439" s="39" t="n">
        <v>2017</v>
      </c>
      <c r="N439" s="39" t="n">
        <v>11</v>
      </c>
      <c r="O439" s="39" t="n">
        <v>12</v>
      </c>
      <c r="P439" s="39" t="n">
        <v>14</v>
      </c>
      <c r="Q439" s="39" t="n">
        <v>17</v>
      </c>
      <c r="R439" s="39" t="n">
        <v>42</v>
      </c>
      <c r="S439" s="39" t="n">
        <v>115</v>
      </c>
      <c r="T439" s="39" t="n">
        <v>1</v>
      </c>
      <c r="U439" s="39" t="s">
        <v>1</v>
      </c>
      <c r="V439" s="39" t="s">
        <v>2</v>
      </c>
    </row>
    <row r="440" customFormat="false" ht="15" hidden="false" customHeight="false" outlineLevel="0" collapsed="false">
      <c r="C440" s="49" t="n">
        <f aca="false">IF(F440=F439,C439,IF(F440=(F439+10),C439,(C439+10)))</f>
        <v>1010</v>
      </c>
      <c r="D440" s="38" t="s">
        <v>289</v>
      </c>
      <c r="E440" s="51" t="n">
        <f aca="false">IF(C439=C440,IF(AND(L440&lt;&gt;"M",L440&lt;&gt;"m-up"),E439+10,E439),10)</f>
        <v>30</v>
      </c>
      <c r="F440" s="39" t="n">
        <f aca="false">R440+(Q440*60)+(P440*3600)</f>
        <v>51462</v>
      </c>
      <c r="G440" s="39" t="str">
        <f aca="false">CONCATENATE(M440,N440,O440)</f>
        <v>20171112</v>
      </c>
      <c r="H440" s="39" t="n">
        <v>0</v>
      </c>
      <c r="L440" s="39" t="s">
        <v>290</v>
      </c>
      <c r="M440" s="39" t="n">
        <v>2017</v>
      </c>
      <c r="N440" s="39" t="n">
        <v>11</v>
      </c>
      <c r="O440" s="39" t="n">
        <v>12</v>
      </c>
      <c r="P440" s="39" t="n">
        <v>14</v>
      </c>
      <c r="Q440" s="39" t="n">
        <v>17</v>
      </c>
      <c r="R440" s="39" t="n">
        <v>42</v>
      </c>
      <c r="S440" s="39" t="n">
        <v>223</v>
      </c>
      <c r="U440" s="39" t="s">
        <v>1</v>
      </c>
      <c r="V440" s="39" t="s">
        <v>2</v>
      </c>
      <c r="X440" s="40" t="s">
        <v>291</v>
      </c>
    </row>
    <row r="441" customFormat="false" ht="15" hidden="false" customHeight="false" outlineLevel="0" collapsed="false">
      <c r="C441" s="49" t="n">
        <f aca="false">IF(F441=F440,C440,IF(F441=(F440+10),C440,(C440+10)))</f>
        <v>1010</v>
      </c>
      <c r="D441" s="38" t="s">
        <v>289</v>
      </c>
      <c r="E441" s="51" t="n">
        <f aca="false">IF(C440=C441,IF(AND(L441&lt;&gt;"M",L441&lt;&gt;"m-up"),E440+10,E440),10)</f>
        <v>40</v>
      </c>
      <c r="F441" s="39" t="n">
        <f aca="false">R441+(Q441*60)+(P441*3600)</f>
        <v>51462</v>
      </c>
      <c r="G441" s="39" t="str">
        <f aca="false">CONCATENATE(M441,N441,O441)</f>
        <v>20171112</v>
      </c>
      <c r="L441" s="39" t="s">
        <v>0</v>
      </c>
      <c r="M441" s="39" t="n">
        <v>2017</v>
      </c>
      <c r="N441" s="39" t="n">
        <v>11</v>
      </c>
      <c r="O441" s="39" t="n">
        <v>12</v>
      </c>
      <c r="P441" s="39" t="n">
        <v>14</v>
      </c>
      <c r="Q441" s="39" t="n">
        <v>17</v>
      </c>
      <c r="R441" s="39" t="n">
        <v>42</v>
      </c>
      <c r="S441" s="39" t="n">
        <v>230</v>
      </c>
      <c r="T441" s="39" t="n">
        <v>2</v>
      </c>
      <c r="U441" s="39" t="s">
        <v>1</v>
      </c>
      <c r="V441" s="39" t="s">
        <v>3</v>
      </c>
    </row>
    <row r="442" customFormat="false" ht="15" hidden="false" customHeight="false" outlineLevel="0" collapsed="false">
      <c r="A442" s="69"/>
      <c r="B442" s="69"/>
      <c r="C442" s="49" t="n">
        <f aca="false">IF(F442=F441,C441,IF(F442=(F441+10),C441,(C441+10)))</f>
        <v>1020</v>
      </c>
      <c r="D442" s="70" t="s">
        <v>292</v>
      </c>
      <c r="E442" s="51" t="n">
        <f aca="false">IF(C441=C442,IF(AND(L442&lt;&gt;"M",L442&lt;&gt;"m-up"),E441+10,E441),10)</f>
        <v>10</v>
      </c>
      <c r="F442" s="71" t="n">
        <f aca="false">R442+(Q442*60)+(P442*3600)</f>
        <v>51997</v>
      </c>
      <c r="G442" s="71" t="str">
        <f aca="false">CONCATENATE(M442,N442,O442)</f>
        <v>20171112</v>
      </c>
      <c r="H442" s="71" t="n">
        <v>20</v>
      </c>
      <c r="I442" s="71"/>
      <c r="J442" s="71"/>
      <c r="K442" s="71"/>
      <c r="L442" s="71" t="s">
        <v>0</v>
      </c>
      <c r="M442" s="71" t="n">
        <v>2017</v>
      </c>
      <c r="N442" s="71" t="n">
        <v>11</v>
      </c>
      <c r="O442" s="71" t="n">
        <v>12</v>
      </c>
      <c r="P442" s="71" t="n">
        <v>14</v>
      </c>
      <c r="Q442" s="71" t="n">
        <v>26</v>
      </c>
      <c r="R442" s="71" t="n">
        <v>37</v>
      </c>
      <c r="S442" s="71" t="n">
        <v>195</v>
      </c>
      <c r="T442" s="71" t="n">
        <v>1</v>
      </c>
      <c r="U442" s="71" t="s">
        <v>1</v>
      </c>
      <c r="V442" s="71" t="s">
        <v>2</v>
      </c>
      <c r="W442" s="71"/>
      <c r="X442" s="72"/>
      <c r="WK442" s="72"/>
      <c r="WL442" s="72"/>
      <c r="WM442" s="72"/>
      <c r="WN442" s="72"/>
      <c r="WO442" s="72"/>
      <c r="WP442" s="72"/>
      <c r="WQ442" s="72"/>
      <c r="WR442" s="72"/>
      <c r="WS442" s="72"/>
      <c r="WT442" s="72"/>
      <c r="WU442" s="72"/>
      <c r="WV442" s="72"/>
      <c r="WW442" s="72"/>
      <c r="WX442" s="72"/>
      <c r="WY442" s="72"/>
      <c r="WZ442" s="72"/>
      <c r="XA442" s="72"/>
      <c r="XB442" s="72"/>
      <c r="XC442" s="72"/>
      <c r="XD442" s="72"/>
      <c r="XE442" s="72"/>
      <c r="XF442" s="72"/>
      <c r="XG442" s="72"/>
      <c r="XH442" s="72"/>
      <c r="XI442" s="72"/>
      <c r="XJ442" s="72"/>
      <c r="XK442" s="72"/>
      <c r="XL442" s="72"/>
      <c r="XM442" s="72"/>
      <c r="XN442" s="72"/>
      <c r="XO442" s="72"/>
      <c r="XP442" s="72"/>
      <c r="XQ442" s="72"/>
      <c r="XR442" s="72"/>
      <c r="XS442" s="72"/>
      <c r="XT442" s="72"/>
      <c r="XU442" s="72"/>
      <c r="XV442" s="72"/>
      <c r="XW442" s="72"/>
      <c r="XX442" s="72"/>
      <c r="XY442" s="72"/>
      <c r="XZ442" s="72"/>
      <c r="YA442" s="72"/>
      <c r="YB442" s="72"/>
      <c r="YC442" s="72"/>
      <c r="YD442" s="72"/>
      <c r="YE442" s="72"/>
      <c r="YF442" s="72"/>
      <c r="YG442" s="72"/>
      <c r="YH442" s="72"/>
      <c r="YI442" s="72"/>
      <c r="YJ442" s="72"/>
      <c r="YK442" s="72"/>
      <c r="YL442" s="72"/>
      <c r="YM442" s="72"/>
      <c r="YN442" s="72"/>
      <c r="YO442" s="72"/>
      <c r="YP442" s="72"/>
      <c r="YQ442" s="72"/>
      <c r="YR442" s="72"/>
      <c r="YS442" s="72"/>
      <c r="YT442" s="72"/>
      <c r="YU442" s="72"/>
      <c r="YV442" s="72"/>
      <c r="YW442" s="72"/>
      <c r="YX442" s="72"/>
      <c r="YY442" s="72"/>
      <c r="YZ442" s="72"/>
      <c r="ZA442" s="72"/>
      <c r="ZB442" s="72"/>
      <c r="ZC442" s="72"/>
      <c r="ZD442" s="72"/>
      <c r="ZE442" s="72"/>
      <c r="ZF442" s="72"/>
      <c r="ZG442" s="72"/>
      <c r="ZH442" s="72"/>
      <c r="ZI442" s="72"/>
      <c r="ZJ442" s="72"/>
      <c r="ZK442" s="72"/>
      <c r="ZL442" s="72"/>
      <c r="ZM442" s="72"/>
      <c r="ZN442" s="72"/>
      <c r="ZO442" s="72"/>
      <c r="ZP442" s="72"/>
      <c r="ZQ442" s="72"/>
      <c r="ZR442" s="72"/>
      <c r="ZS442" s="72"/>
      <c r="ZT442" s="72"/>
      <c r="ZU442" s="72"/>
      <c r="ZV442" s="72"/>
      <c r="ZW442" s="72"/>
      <c r="ZX442" s="72"/>
      <c r="ZY442" s="72"/>
      <c r="ZZ442" s="72"/>
      <c r="AAA442" s="72"/>
      <c r="AAB442" s="72"/>
      <c r="AAC442" s="72"/>
      <c r="AAD442" s="72"/>
      <c r="AAE442" s="72"/>
      <c r="AAF442" s="72"/>
      <c r="AAG442" s="72"/>
      <c r="AAH442" s="72"/>
      <c r="AAI442" s="72"/>
      <c r="AAJ442" s="72"/>
      <c r="AAK442" s="72"/>
      <c r="AAL442" s="72"/>
      <c r="AAM442" s="72"/>
      <c r="AAN442" s="72"/>
      <c r="AAO442" s="72"/>
      <c r="AAP442" s="72"/>
      <c r="AAQ442" s="72"/>
      <c r="AAR442" s="72"/>
      <c r="AAS442" s="72"/>
      <c r="AAT442" s="72"/>
      <c r="AAU442" s="72"/>
      <c r="AAV442" s="72"/>
      <c r="AAW442" s="72"/>
      <c r="AAX442" s="72"/>
      <c r="AAY442" s="72"/>
      <c r="AAZ442" s="72"/>
      <c r="ABA442" s="72"/>
      <c r="ABB442" s="72"/>
      <c r="ABC442" s="72"/>
      <c r="ABD442" s="72"/>
      <c r="ABE442" s="72"/>
      <c r="ABF442" s="72"/>
      <c r="ABG442" s="72"/>
      <c r="ABH442" s="72"/>
      <c r="ABI442" s="72"/>
      <c r="ABJ442" s="72"/>
      <c r="ABK442" s="72"/>
      <c r="ABL442" s="72"/>
      <c r="ABM442" s="72"/>
      <c r="ABN442" s="72"/>
      <c r="ABO442" s="72"/>
      <c r="ABP442" s="72"/>
      <c r="ABQ442" s="72"/>
      <c r="ABR442" s="72"/>
      <c r="ABS442" s="72"/>
      <c r="ABT442" s="72"/>
      <c r="ABU442" s="72"/>
      <c r="ABV442" s="72"/>
      <c r="ABW442" s="72"/>
      <c r="ABX442" s="72"/>
      <c r="ABY442" s="72"/>
      <c r="ABZ442" s="72"/>
      <c r="ACA442" s="72"/>
      <c r="ACB442" s="72"/>
      <c r="ACC442" s="72"/>
      <c r="ACD442" s="72"/>
      <c r="ACE442" s="72"/>
      <c r="ACF442" s="72"/>
      <c r="ACG442" s="72"/>
      <c r="ACH442" s="72"/>
      <c r="ACI442" s="72"/>
      <c r="ACJ442" s="72"/>
      <c r="ACK442" s="72"/>
      <c r="ACL442" s="72"/>
      <c r="ACM442" s="72"/>
      <c r="ACN442" s="72"/>
      <c r="ACO442" s="72"/>
      <c r="ACP442" s="72"/>
      <c r="ACQ442" s="72"/>
      <c r="ACR442" s="72"/>
      <c r="ACS442" s="72"/>
      <c r="ACT442" s="72"/>
      <c r="ACU442" s="72"/>
      <c r="ACV442" s="72"/>
      <c r="ACW442" s="72"/>
      <c r="ACX442" s="72"/>
      <c r="ACY442" s="72"/>
      <c r="ACZ442" s="72"/>
      <c r="ADA442" s="72"/>
      <c r="ADB442" s="72"/>
      <c r="ADC442" s="72"/>
      <c r="ADD442" s="72"/>
      <c r="ADE442" s="72"/>
      <c r="ADF442" s="72"/>
      <c r="ADG442" s="72"/>
      <c r="ADH442" s="72"/>
      <c r="ADI442" s="72"/>
      <c r="ADJ442" s="72"/>
      <c r="ADK442" s="72"/>
      <c r="ADL442" s="72"/>
      <c r="ADM442" s="72"/>
      <c r="ADN442" s="72"/>
      <c r="ADO442" s="72"/>
      <c r="ADP442" s="72"/>
      <c r="ADQ442" s="72"/>
      <c r="ADR442" s="72"/>
      <c r="ADS442" s="72"/>
      <c r="ADT442" s="72"/>
      <c r="ADU442" s="72"/>
      <c r="ADV442" s="72"/>
      <c r="ADW442" s="72"/>
      <c r="ADX442" s="72"/>
      <c r="ADY442" s="72"/>
      <c r="ADZ442" s="72"/>
      <c r="AEA442" s="72"/>
      <c r="AEB442" s="72"/>
      <c r="AEC442" s="72"/>
      <c r="AED442" s="72"/>
      <c r="AEE442" s="72"/>
      <c r="AEF442" s="72"/>
      <c r="AEG442" s="72"/>
      <c r="AEH442" s="72"/>
      <c r="AEI442" s="72"/>
      <c r="AEJ442" s="72"/>
      <c r="AEK442" s="72"/>
      <c r="AEL442" s="72"/>
      <c r="AEM442" s="72"/>
      <c r="AEN442" s="72"/>
      <c r="AEO442" s="72"/>
      <c r="AEP442" s="72"/>
      <c r="AEQ442" s="72"/>
      <c r="AER442" s="72"/>
      <c r="AES442" s="72"/>
      <c r="AET442" s="72"/>
      <c r="AEU442" s="72"/>
      <c r="AEV442" s="72"/>
      <c r="AEW442" s="72"/>
      <c r="AEX442" s="72"/>
      <c r="AEY442" s="72"/>
      <c r="AEZ442" s="72"/>
      <c r="AFA442" s="72"/>
      <c r="AFB442" s="72"/>
      <c r="AFC442" s="72"/>
      <c r="AFD442" s="72"/>
      <c r="AFE442" s="72"/>
      <c r="AFF442" s="72"/>
      <c r="AFG442" s="72"/>
      <c r="AFH442" s="72"/>
      <c r="AFI442" s="72"/>
      <c r="AFJ442" s="72"/>
      <c r="AFK442" s="72"/>
      <c r="AFL442" s="72"/>
      <c r="AFM442" s="72"/>
      <c r="AFN442" s="72"/>
      <c r="AFO442" s="72"/>
      <c r="AFP442" s="72"/>
      <c r="AFQ442" s="72"/>
      <c r="AFR442" s="72"/>
      <c r="AFS442" s="72"/>
      <c r="AFT442" s="72"/>
      <c r="AFU442" s="72"/>
      <c r="AFV442" s="72"/>
      <c r="AFW442" s="72"/>
      <c r="AFX442" s="72"/>
      <c r="AFY442" s="72"/>
      <c r="AFZ442" s="72"/>
      <c r="AGA442" s="72"/>
      <c r="AGB442" s="72"/>
      <c r="AGC442" s="72"/>
      <c r="AGD442" s="72"/>
      <c r="AGE442" s="72"/>
      <c r="AGF442" s="72"/>
      <c r="AGG442" s="72"/>
      <c r="AGH442" s="72"/>
      <c r="AGI442" s="72"/>
      <c r="AGJ442" s="72"/>
      <c r="AGK442" s="72"/>
      <c r="AGL442" s="72"/>
      <c r="AGM442" s="72"/>
      <c r="AGN442" s="72"/>
      <c r="AGO442" s="72"/>
      <c r="AGP442" s="72"/>
      <c r="AGQ442" s="72"/>
      <c r="AGR442" s="72"/>
      <c r="AGS442" s="72"/>
      <c r="AGT442" s="72"/>
      <c r="AGU442" s="72"/>
      <c r="AGV442" s="72"/>
      <c r="AGW442" s="72"/>
      <c r="AGX442" s="72"/>
      <c r="AGY442" s="72"/>
      <c r="AGZ442" s="72"/>
      <c r="AHA442" s="72"/>
      <c r="AHB442" s="72"/>
      <c r="AHC442" s="72"/>
      <c r="AHD442" s="72"/>
      <c r="AHE442" s="72"/>
      <c r="AHF442" s="72"/>
      <c r="AHG442" s="72"/>
      <c r="AHH442" s="72"/>
      <c r="AHI442" s="72"/>
      <c r="AHJ442" s="72"/>
      <c r="AHK442" s="72"/>
      <c r="AHL442" s="72"/>
      <c r="AHM442" s="72"/>
      <c r="AHN442" s="72"/>
      <c r="AHO442" s="72"/>
      <c r="AHP442" s="72"/>
      <c r="AHQ442" s="72"/>
      <c r="AHR442" s="72"/>
      <c r="AHS442" s="72"/>
      <c r="AHT442" s="72"/>
      <c r="AHU442" s="72"/>
      <c r="AHV442" s="72"/>
      <c r="AHW442" s="72"/>
      <c r="AHX442" s="72"/>
      <c r="AHY442" s="72"/>
      <c r="AHZ442" s="72"/>
      <c r="AIA442" s="72"/>
      <c r="AIB442" s="72"/>
      <c r="AIC442" s="72"/>
      <c r="AID442" s="72"/>
      <c r="AIE442" s="72"/>
      <c r="AIF442" s="72"/>
      <c r="AIG442" s="72"/>
      <c r="AIH442" s="72"/>
      <c r="AII442" s="72"/>
      <c r="AIJ442" s="72"/>
      <c r="AIK442" s="72"/>
      <c r="AIL442" s="72"/>
      <c r="AIM442" s="72"/>
      <c r="AIN442" s="72"/>
      <c r="AIO442" s="72"/>
      <c r="AIP442" s="72"/>
      <c r="AIQ442" s="72"/>
      <c r="AIR442" s="72"/>
      <c r="AIS442" s="72"/>
      <c r="AIT442" s="72"/>
      <c r="AIU442" s="72"/>
      <c r="AIV442" s="72"/>
      <c r="AIW442" s="72"/>
      <c r="AIX442" s="72"/>
      <c r="AIY442" s="72"/>
      <c r="AIZ442" s="72"/>
      <c r="AJA442" s="72"/>
      <c r="AJB442" s="72"/>
      <c r="AJC442" s="72"/>
      <c r="AJD442" s="72"/>
      <c r="AJE442" s="72"/>
      <c r="AJF442" s="72"/>
      <c r="AJG442" s="72"/>
      <c r="AJH442" s="72"/>
      <c r="AJI442" s="72"/>
      <c r="AJJ442" s="72"/>
      <c r="AJK442" s="72"/>
      <c r="AJL442" s="72"/>
      <c r="AJM442" s="72"/>
      <c r="AJN442" s="72"/>
      <c r="AJO442" s="72"/>
      <c r="AJP442" s="72"/>
      <c r="AJQ442" s="72"/>
      <c r="AJR442" s="72"/>
      <c r="AJS442" s="72"/>
      <c r="AJT442" s="72"/>
      <c r="AJU442" s="72"/>
      <c r="AJV442" s="72"/>
      <c r="AJW442" s="72"/>
      <c r="AJX442" s="72"/>
      <c r="AJY442" s="72"/>
      <c r="AJZ442" s="72"/>
      <c r="AKA442" s="72"/>
      <c r="AKB442" s="72"/>
      <c r="AKC442" s="72"/>
      <c r="AKD442" s="72"/>
      <c r="AKE442" s="72"/>
      <c r="AKF442" s="72"/>
      <c r="AKG442" s="72"/>
      <c r="AKH442" s="72"/>
      <c r="AKI442" s="72"/>
      <c r="AKJ442" s="72"/>
      <c r="AKK442" s="72"/>
      <c r="AKL442" s="72"/>
      <c r="AKM442" s="72"/>
      <c r="AKN442" s="72"/>
      <c r="AKO442" s="72"/>
      <c r="AKP442" s="72"/>
      <c r="AKQ442" s="72"/>
      <c r="AKR442" s="72"/>
      <c r="AKS442" s="72"/>
      <c r="AKT442" s="72"/>
      <c r="AKU442" s="72"/>
      <c r="AKV442" s="72"/>
      <c r="AKW442" s="72"/>
      <c r="AKX442" s="72"/>
      <c r="AKY442" s="72"/>
      <c r="AKZ442" s="72"/>
      <c r="ALA442" s="72"/>
      <c r="ALB442" s="72"/>
      <c r="ALC442" s="72"/>
      <c r="ALD442" s="72"/>
      <c r="ALE442" s="72"/>
      <c r="ALF442" s="72"/>
      <c r="ALG442" s="72"/>
      <c r="ALH442" s="72"/>
      <c r="ALI442" s="72"/>
      <c r="ALJ442" s="72"/>
      <c r="ALK442" s="72"/>
      <c r="ALL442" s="72"/>
      <c r="ALM442" s="72"/>
      <c r="ALN442" s="72"/>
      <c r="ALO442" s="72"/>
      <c r="ALP442" s="72"/>
      <c r="ALQ442" s="72"/>
      <c r="ALR442" s="72"/>
      <c r="ALS442" s="72"/>
      <c r="ALT442" s="72"/>
      <c r="ALU442" s="72"/>
      <c r="ALV442" s="72"/>
      <c r="ALW442" s="72"/>
      <c r="ALX442" s="72"/>
      <c r="ALY442" s="72"/>
      <c r="ALZ442" s="72"/>
      <c r="AMA442" s="72"/>
      <c r="AMB442" s="72"/>
      <c r="AMC442" s="72"/>
      <c r="AMD442" s="72"/>
      <c r="AME442" s="72"/>
      <c r="AMF442" s="72"/>
      <c r="AMG442" s="72"/>
      <c r="AMH442" s="72"/>
      <c r="AMI442" s="72"/>
      <c r="AMJ442" s="72"/>
    </row>
    <row r="443" customFormat="false" ht="15" hidden="false" customHeight="false" outlineLevel="0" collapsed="false">
      <c r="A443" s="69"/>
      <c r="B443" s="69"/>
      <c r="C443" s="49" t="n">
        <f aca="false">IF(F443=F442,C442,IF(F443=(F442+10),C442,(C442+10)))</f>
        <v>1030</v>
      </c>
      <c r="D443" s="70" t="s">
        <v>293</v>
      </c>
      <c r="E443" s="51" t="n">
        <f aca="false">IF(C442=C443,IF(AND(L443&lt;&gt;"M",L443&lt;&gt;"m-up"),E442+10,E442),10)</f>
        <v>10</v>
      </c>
      <c r="F443" s="71" t="n">
        <f aca="false">R443+(Q443*60)+(P443*3600)</f>
        <v>53131</v>
      </c>
      <c r="G443" s="71" t="str">
        <f aca="false">CONCATENATE(M443,N443,O443)</f>
        <v>20171112</v>
      </c>
      <c r="H443" s="71" t="n">
        <v>20</v>
      </c>
      <c r="I443" s="71"/>
      <c r="J443" s="71"/>
      <c r="K443" s="71"/>
      <c r="L443" s="71" t="s">
        <v>0</v>
      </c>
      <c r="M443" s="71" t="n">
        <v>2017</v>
      </c>
      <c r="N443" s="71" t="n">
        <v>11</v>
      </c>
      <c r="O443" s="71" t="n">
        <v>12</v>
      </c>
      <c r="P443" s="71" t="n">
        <v>14</v>
      </c>
      <c r="Q443" s="71" t="n">
        <v>45</v>
      </c>
      <c r="R443" s="71" t="n">
        <v>31</v>
      </c>
      <c r="S443" s="71" t="n">
        <v>943</v>
      </c>
      <c r="T443" s="71" t="n">
        <v>1</v>
      </c>
      <c r="U443" s="71" t="s">
        <v>1</v>
      </c>
      <c r="V443" s="71" t="s">
        <v>2</v>
      </c>
      <c r="W443" s="71"/>
      <c r="X443" s="72"/>
      <c r="WK443" s="72"/>
      <c r="WL443" s="72"/>
      <c r="WM443" s="72"/>
      <c r="WN443" s="72"/>
      <c r="WO443" s="72"/>
      <c r="WP443" s="72"/>
      <c r="WQ443" s="72"/>
      <c r="WR443" s="72"/>
      <c r="WS443" s="72"/>
      <c r="WT443" s="72"/>
      <c r="WU443" s="72"/>
      <c r="WV443" s="72"/>
      <c r="WW443" s="72"/>
      <c r="WX443" s="72"/>
      <c r="WY443" s="72"/>
      <c r="WZ443" s="72"/>
      <c r="XA443" s="72"/>
      <c r="XB443" s="72"/>
      <c r="XC443" s="72"/>
      <c r="XD443" s="72"/>
      <c r="XE443" s="72"/>
      <c r="XF443" s="72"/>
      <c r="XG443" s="72"/>
      <c r="XH443" s="72"/>
      <c r="XI443" s="72"/>
      <c r="XJ443" s="72"/>
      <c r="XK443" s="72"/>
      <c r="XL443" s="72"/>
      <c r="XM443" s="72"/>
      <c r="XN443" s="72"/>
      <c r="XO443" s="72"/>
      <c r="XP443" s="72"/>
      <c r="XQ443" s="72"/>
      <c r="XR443" s="72"/>
      <c r="XS443" s="72"/>
      <c r="XT443" s="72"/>
      <c r="XU443" s="72"/>
      <c r="XV443" s="72"/>
      <c r="XW443" s="72"/>
      <c r="XX443" s="72"/>
      <c r="XY443" s="72"/>
      <c r="XZ443" s="72"/>
      <c r="YA443" s="72"/>
      <c r="YB443" s="72"/>
      <c r="YC443" s="72"/>
      <c r="YD443" s="72"/>
      <c r="YE443" s="72"/>
      <c r="YF443" s="72"/>
      <c r="YG443" s="72"/>
      <c r="YH443" s="72"/>
      <c r="YI443" s="72"/>
      <c r="YJ443" s="72"/>
      <c r="YK443" s="72"/>
      <c r="YL443" s="72"/>
      <c r="YM443" s="72"/>
      <c r="YN443" s="72"/>
      <c r="YO443" s="72"/>
      <c r="YP443" s="72"/>
      <c r="YQ443" s="72"/>
      <c r="YR443" s="72"/>
      <c r="YS443" s="72"/>
      <c r="YT443" s="72"/>
      <c r="YU443" s="72"/>
      <c r="YV443" s="72"/>
      <c r="YW443" s="72"/>
      <c r="YX443" s="72"/>
      <c r="YY443" s="72"/>
      <c r="YZ443" s="72"/>
      <c r="ZA443" s="72"/>
      <c r="ZB443" s="72"/>
      <c r="ZC443" s="72"/>
      <c r="ZD443" s="72"/>
      <c r="ZE443" s="72"/>
      <c r="ZF443" s="72"/>
      <c r="ZG443" s="72"/>
      <c r="ZH443" s="72"/>
      <c r="ZI443" s="72"/>
      <c r="ZJ443" s="72"/>
      <c r="ZK443" s="72"/>
      <c r="ZL443" s="72"/>
      <c r="ZM443" s="72"/>
      <c r="ZN443" s="72"/>
      <c r="ZO443" s="72"/>
      <c r="ZP443" s="72"/>
      <c r="ZQ443" s="72"/>
      <c r="ZR443" s="72"/>
      <c r="ZS443" s="72"/>
      <c r="ZT443" s="72"/>
      <c r="ZU443" s="72"/>
      <c r="ZV443" s="72"/>
      <c r="ZW443" s="72"/>
      <c r="ZX443" s="72"/>
      <c r="ZY443" s="72"/>
      <c r="ZZ443" s="72"/>
      <c r="AAA443" s="72"/>
      <c r="AAB443" s="72"/>
      <c r="AAC443" s="72"/>
      <c r="AAD443" s="72"/>
      <c r="AAE443" s="72"/>
      <c r="AAF443" s="72"/>
      <c r="AAG443" s="72"/>
      <c r="AAH443" s="72"/>
      <c r="AAI443" s="72"/>
      <c r="AAJ443" s="72"/>
      <c r="AAK443" s="72"/>
      <c r="AAL443" s="72"/>
      <c r="AAM443" s="72"/>
      <c r="AAN443" s="72"/>
      <c r="AAO443" s="72"/>
      <c r="AAP443" s="72"/>
      <c r="AAQ443" s="72"/>
      <c r="AAR443" s="72"/>
      <c r="AAS443" s="72"/>
      <c r="AAT443" s="72"/>
      <c r="AAU443" s="72"/>
      <c r="AAV443" s="72"/>
      <c r="AAW443" s="72"/>
      <c r="AAX443" s="72"/>
      <c r="AAY443" s="72"/>
      <c r="AAZ443" s="72"/>
      <c r="ABA443" s="72"/>
      <c r="ABB443" s="72"/>
      <c r="ABC443" s="72"/>
      <c r="ABD443" s="72"/>
      <c r="ABE443" s="72"/>
      <c r="ABF443" s="72"/>
      <c r="ABG443" s="72"/>
      <c r="ABH443" s="72"/>
      <c r="ABI443" s="72"/>
      <c r="ABJ443" s="72"/>
      <c r="ABK443" s="72"/>
      <c r="ABL443" s="72"/>
      <c r="ABM443" s="72"/>
      <c r="ABN443" s="72"/>
      <c r="ABO443" s="72"/>
      <c r="ABP443" s="72"/>
      <c r="ABQ443" s="72"/>
      <c r="ABR443" s="72"/>
      <c r="ABS443" s="72"/>
      <c r="ABT443" s="72"/>
      <c r="ABU443" s="72"/>
      <c r="ABV443" s="72"/>
      <c r="ABW443" s="72"/>
      <c r="ABX443" s="72"/>
      <c r="ABY443" s="72"/>
      <c r="ABZ443" s="72"/>
      <c r="ACA443" s="72"/>
      <c r="ACB443" s="72"/>
      <c r="ACC443" s="72"/>
      <c r="ACD443" s="72"/>
      <c r="ACE443" s="72"/>
      <c r="ACF443" s="72"/>
      <c r="ACG443" s="72"/>
      <c r="ACH443" s="72"/>
      <c r="ACI443" s="72"/>
      <c r="ACJ443" s="72"/>
      <c r="ACK443" s="72"/>
      <c r="ACL443" s="72"/>
      <c r="ACM443" s="72"/>
      <c r="ACN443" s="72"/>
      <c r="ACO443" s="72"/>
      <c r="ACP443" s="72"/>
      <c r="ACQ443" s="72"/>
      <c r="ACR443" s="72"/>
      <c r="ACS443" s="72"/>
      <c r="ACT443" s="72"/>
      <c r="ACU443" s="72"/>
      <c r="ACV443" s="72"/>
      <c r="ACW443" s="72"/>
      <c r="ACX443" s="72"/>
      <c r="ACY443" s="72"/>
      <c r="ACZ443" s="72"/>
      <c r="ADA443" s="72"/>
      <c r="ADB443" s="72"/>
      <c r="ADC443" s="72"/>
      <c r="ADD443" s="72"/>
      <c r="ADE443" s="72"/>
      <c r="ADF443" s="72"/>
      <c r="ADG443" s="72"/>
      <c r="ADH443" s="72"/>
      <c r="ADI443" s="72"/>
      <c r="ADJ443" s="72"/>
      <c r="ADK443" s="72"/>
      <c r="ADL443" s="72"/>
      <c r="ADM443" s="72"/>
      <c r="ADN443" s="72"/>
      <c r="ADO443" s="72"/>
      <c r="ADP443" s="72"/>
      <c r="ADQ443" s="72"/>
      <c r="ADR443" s="72"/>
      <c r="ADS443" s="72"/>
      <c r="ADT443" s="72"/>
      <c r="ADU443" s="72"/>
      <c r="ADV443" s="72"/>
      <c r="ADW443" s="72"/>
      <c r="ADX443" s="72"/>
      <c r="ADY443" s="72"/>
      <c r="ADZ443" s="72"/>
      <c r="AEA443" s="72"/>
      <c r="AEB443" s="72"/>
      <c r="AEC443" s="72"/>
      <c r="AED443" s="72"/>
      <c r="AEE443" s="72"/>
      <c r="AEF443" s="72"/>
      <c r="AEG443" s="72"/>
      <c r="AEH443" s="72"/>
      <c r="AEI443" s="72"/>
      <c r="AEJ443" s="72"/>
      <c r="AEK443" s="72"/>
      <c r="AEL443" s="72"/>
      <c r="AEM443" s="72"/>
      <c r="AEN443" s="72"/>
      <c r="AEO443" s="72"/>
      <c r="AEP443" s="72"/>
      <c r="AEQ443" s="72"/>
      <c r="AER443" s="72"/>
      <c r="AES443" s="72"/>
      <c r="AET443" s="72"/>
      <c r="AEU443" s="72"/>
      <c r="AEV443" s="72"/>
      <c r="AEW443" s="72"/>
      <c r="AEX443" s="72"/>
      <c r="AEY443" s="72"/>
      <c r="AEZ443" s="72"/>
      <c r="AFA443" s="72"/>
      <c r="AFB443" s="72"/>
      <c r="AFC443" s="72"/>
      <c r="AFD443" s="72"/>
      <c r="AFE443" s="72"/>
      <c r="AFF443" s="72"/>
      <c r="AFG443" s="72"/>
      <c r="AFH443" s="72"/>
      <c r="AFI443" s="72"/>
      <c r="AFJ443" s="72"/>
      <c r="AFK443" s="72"/>
      <c r="AFL443" s="72"/>
      <c r="AFM443" s="72"/>
      <c r="AFN443" s="72"/>
      <c r="AFO443" s="72"/>
      <c r="AFP443" s="72"/>
      <c r="AFQ443" s="72"/>
      <c r="AFR443" s="72"/>
      <c r="AFS443" s="72"/>
      <c r="AFT443" s="72"/>
      <c r="AFU443" s="72"/>
      <c r="AFV443" s="72"/>
      <c r="AFW443" s="72"/>
      <c r="AFX443" s="72"/>
      <c r="AFY443" s="72"/>
      <c r="AFZ443" s="72"/>
      <c r="AGA443" s="72"/>
      <c r="AGB443" s="72"/>
      <c r="AGC443" s="72"/>
      <c r="AGD443" s="72"/>
      <c r="AGE443" s="72"/>
      <c r="AGF443" s="72"/>
      <c r="AGG443" s="72"/>
      <c r="AGH443" s="72"/>
      <c r="AGI443" s="72"/>
      <c r="AGJ443" s="72"/>
      <c r="AGK443" s="72"/>
      <c r="AGL443" s="72"/>
      <c r="AGM443" s="72"/>
      <c r="AGN443" s="72"/>
      <c r="AGO443" s="72"/>
      <c r="AGP443" s="72"/>
      <c r="AGQ443" s="72"/>
      <c r="AGR443" s="72"/>
      <c r="AGS443" s="72"/>
      <c r="AGT443" s="72"/>
      <c r="AGU443" s="72"/>
      <c r="AGV443" s="72"/>
      <c r="AGW443" s="72"/>
      <c r="AGX443" s="72"/>
      <c r="AGY443" s="72"/>
      <c r="AGZ443" s="72"/>
      <c r="AHA443" s="72"/>
      <c r="AHB443" s="72"/>
      <c r="AHC443" s="72"/>
      <c r="AHD443" s="72"/>
      <c r="AHE443" s="72"/>
      <c r="AHF443" s="72"/>
      <c r="AHG443" s="72"/>
      <c r="AHH443" s="72"/>
      <c r="AHI443" s="72"/>
      <c r="AHJ443" s="72"/>
      <c r="AHK443" s="72"/>
      <c r="AHL443" s="72"/>
      <c r="AHM443" s="72"/>
      <c r="AHN443" s="72"/>
      <c r="AHO443" s="72"/>
      <c r="AHP443" s="72"/>
      <c r="AHQ443" s="72"/>
      <c r="AHR443" s="72"/>
      <c r="AHS443" s="72"/>
      <c r="AHT443" s="72"/>
      <c r="AHU443" s="72"/>
      <c r="AHV443" s="72"/>
      <c r="AHW443" s="72"/>
      <c r="AHX443" s="72"/>
      <c r="AHY443" s="72"/>
      <c r="AHZ443" s="72"/>
      <c r="AIA443" s="72"/>
      <c r="AIB443" s="72"/>
      <c r="AIC443" s="72"/>
      <c r="AID443" s="72"/>
      <c r="AIE443" s="72"/>
      <c r="AIF443" s="72"/>
      <c r="AIG443" s="72"/>
      <c r="AIH443" s="72"/>
      <c r="AII443" s="72"/>
      <c r="AIJ443" s="72"/>
      <c r="AIK443" s="72"/>
      <c r="AIL443" s="72"/>
      <c r="AIM443" s="72"/>
      <c r="AIN443" s="72"/>
      <c r="AIO443" s="72"/>
      <c r="AIP443" s="72"/>
      <c r="AIQ443" s="72"/>
      <c r="AIR443" s="72"/>
      <c r="AIS443" s="72"/>
      <c r="AIT443" s="72"/>
      <c r="AIU443" s="72"/>
      <c r="AIV443" s="72"/>
      <c r="AIW443" s="72"/>
      <c r="AIX443" s="72"/>
      <c r="AIY443" s="72"/>
      <c r="AIZ443" s="72"/>
      <c r="AJA443" s="72"/>
      <c r="AJB443" s="72"/>
      <c r="AJC443" s="72"/>
      <c r="AJD443" s="72"/>
      <c r="AJE443" s="72"/>
      <c r="AJF443" s="72"/>
      <c r="AJG443" s="72"/>
      <c r="AJH443" s="72"/>
      <c r="AJI443" s="72"/>
      <c r="AJJ443" s="72"/>
      <c r="AJK443" s="72"/>
      <c r="AJL443" s="72"/>
      <c r="AJM443" s="72"/>
      <c r="AJN443" s="72"/>
      <c r="AJO443" s="72"/>
      <c r="AJP443" s="72"/>
      <c r="AJQ443" s="72"/>
      <c r="AJR443" s="72"/>
      <c r="AJS443" s="72"/>
      <c r="AJT443" s="72"/>
      <c r="AJU443" s="72"/>
      <c r="AJV443" s="72"/>
      <c r="AJW443" s="72"/>
      <c r="AJX443" s="72"/>
      <c r="AJY443" s="72"/>
      <c r="AJZ443" s="72"/>
      <c r="AKA443" s="72"/>
      <c r="AKB443" s="72"/>
      <c r="AKC443" s="72"/>
      <c r="AKD443" s="72"/>
      <c r="AKE443" s="72"/>
      <c r="AKF443" s="72"/>
      <c r="AKG443" s="72"/>
      <c r="AKH443" s="72"/>
      <c r="AKI443" s="72"/>
      <c r="AKJ443" s="72"/>
      <c r="AKK443" s="72"/>
      <c r="AKL443" s="72"/>
      <c r="AKM443" s="72"/>
      <c r="AKN443" s="72"/>
      <c r="AKO443" s="72"/>
      <c r="AKP443" s="72"/>
      <c r="AKQ443" s="72"/>
      <c r="AKR443" s="72"/>
      <c r="AKS443" s="72"/>
      <c r="AKT443" s="72"/>
      <c r="AKU443" s="72"/>
      <c r="AKV443" s="72"/>
      <c r="AKW443" s="72"/>
      <c r="AKX443" s="72"/>
      <c r="AKY443" s="72"/>
      <c r="AKZ443" s="72"/>
      <c r="ALA443" s="72"/>
      <c r="ALB443" s="72"/>
      <c r="ALC443" s="72"/>
      <c r="ALD443" s="72"/>
      <c r="ALE443" s="72"/>
      <c r="ALF443" s="72"/>
      <c r="ALG443" s="72"/>
      <c r="ALH443" s="72"/>
      <c r="ALI443" s="72"/>
      <c r="ALJ443" s="72"/>
      <c r="ALK443" s="72"/>
      <c r="ALL443" s="72"/>
      <c r="ALM443" s="72"/>
      <c r="ALN443" s="72"/>
      <c r="ALO443" s="72"/>
      <c r="ALP443" s="72"/>
      <c r="ALQ443" s="72"/>
      <c r="ALR443" s="72"/>
      <c r="ALS443" s="72"/>
      <c r="ALT443" s="72"/>
      <c r="ALU443" s="72"/>
      <c r="ALV443" s="72"/>
      <c r="ALW443" s="72"/>
      <c r="ALX443" s="72"/>
      <c r="ALY443" s="72"/>
      <c r="ALZ443" s="72"/>
      <c r="AMA443" s="72"/>
      <c r="AMB443" s="72"/>
      <c r="AMC443" s="72"/>
      <c r="AMD443" s="72"/>
      <c r="AME443" s="72"/>
      <c r="AMF443" s="72"/>
      <c r="AMG443" s="72"/>
      <c r="AMH443" s="72"/>
      <c r="AMI443" s="72"/>
      <c r="AMJ443" s="72"/>
    </row>
    <row r="444" customFormat="false" ht="15" hidden="false" customHeight="false" outlineLevel="0" collapsed="false">
      <c r="C444" s="49" t="n">
        <f aca="false">IF(F444=F443,C443,IF(F444=(F443+10),C443,(C443+10)))</f>
        <v>1040</v>
      </c>
      <c r="D444" s="80" t="s">
        <v>294</v>
      </c>
      <c r="E444" s="51" t="n">
        <f aca="false">IF(C443=C444,IF(AND(L444&lt;&gt;"M",L444&lt;&gt;"m-up"),E443+10,E443),10)</f>
        <v>10</v>
      </c>
      <c r="F444" s="53" t="n">
        <f aca="false">R444+(Q444*60)+(P444*3600)</f>
        <v>53520</v>
      </c>
      <c r="G444" s="53" t="str">
        <f aca="false">CONCATENATE(M444,N444,O444)</f>
        <v>20171112</v>
      </c>
      <c r="H444" s="53" t="n">
        <v>21</v>
      </c>
      <c r="I444" s="53"/>
      <c r="J444" s="53"/>
      <c r="K444" s="53"/>
      <c r="L444" s="53" t="s">
        <v>0</v>
      </c>
      <c r="M444" s="53" t="n">
        <v>2017</v>
      </c>
      <c r="N444" s="53" t="n">
        <v>11</v>
      </c>
      <c r="O444" s="53" t="n">
        <v>12</v>
      </c>
      <c r="P444" s="53" t="n">
        <v>14</v>
      </c>
      <c r="Q444" s="53" t="n">
        <v>52</v>
      </c>
      <c r="R444" s="53" t="n">
        <v>0</v>
      </c>
      <c r="S444" s="53" t="n">
        <v>608</v>
      </c>
      <c r="T444" s="53" t="n">
        <v>1</v>
      </c>
      <c r="U444" s="53" t="s">
        <v>1</v>
      </c>
      <c r="V444" s="53" t="s">
        <v>2</v>
      </c>
      <c r="W444" s="53"/>
      <c r="X444" s="54"/>
    </row>
    <row r="445" customFormat="false" ht="15" hidden="false" customHeight="false" outlineLevel="0" collapsed="false">
      <c r="C445" s="49" t="n">
        <f aca="false">IF(F445=F444,C444,IF(F445=(F444+10),C444,(C444+10)))</f>
        <v>1040</v>
      </c>
      <c r="D445" s="38" t="s">
        <v>294</v>
      </c>
      <c r="E445" s="51" t="n">
        <f aca="false">IF(C444=C445,IF(AND(L445&lt;&gt;"M",L445&lt;&gt;"m-up"),E444+10,E444),10)</f>
        <v>20</v>
      </c>
      <c r="F445" s="39" t="n">
        <f aca="false">R445+(Q445*60)+(P445*3600)</f>
        <v>53520</v>
      </c>
      <c r="G445" s="39" t="str">
        <f aca="false">CONCATENATE(M445,N445,O445)</f>
        <v>20171112</v>
      </c>
      <c r="H445" s="39" t="n">
        <v>20</v>
      </c>
      <c r="L445" s="39" t="s">
        <v>0</v>
      </c>
      <c r="M445" s="39" t="n">
        <v>2017</v>
      </c>
      <c r="N445" s="39" t="n">
        <v>11</v>
      </c>
      <c r="O445" s="39" t="n">
        <v>12</v>
      </c>
      <c r="P445" s="39" t="n">
        <v>14</v>
      </c>
      <c r="Q445" s="39" t="n">
        <v>52</v>
      </c>
      <c r="R445" s="39" t="n">
        <v>0</v>
      </c>
      <c r="S445" s="39" t="n">
        <v>727</v>
      </c>
      <c r="T445" s="39" t="n">
        <v>1</v>
      </c>
      <c r="U445" s="39" t="s">
        <v>1</v>
      </c>
      <c r="V445" s="39" t="s">
        <v>2</v>
      </c>
    </row>
    <row r="446" customFormat="false" ht="15" hidden="false" customHeight="false" outlineLevel="0" collapsed="false">
      <c r="C446" s="49" t="n">
        <f aca="false">IF(F446=F445,C445,IF(F446=(F445+10),C445,(C445+10)))</f>
        <v>1040</v>
      </c>
      <c r="D446" s="38" t="s">
        <v>294</v>
      </c>
      <c r="E446" s="51" t="n">
        <f aca="false">IF(C445=C446,IF(AND(L446&lt;&gt;"M",L446&lt;&gt;"m-up"),E445+10,E445),10)</f>
        <v>30</v>
      </c>
      <c r="F446" s="39" t="n">
        <f aca="false">R446+(Q446*60)+(P446*3600)</f>
        <v>53520</v>
      </c>
      <c r="G446" s="39" t="str">
        <f aca="false">CONCATENATE(M446,N446,O446)</f>
        <v>20171112</v>
      </c>
      <c r="H446" s="39" t="n">
        <v>37</v>
      </c>
      <c r="L446" s="39" t="s">
        <v>0</v>
      </c>
      <c r="M446" s="39" t="n">
        <v>2017</v>
      </c>
      <c r="N446" s="39" t="n">
        <v>11</v>
      </c>
      <c r="O446" s="39" t="n">
        <v>12</v>
      </c>
      <c r="P446" s="39" t="n">
        <v>14</v>
      </c>
      <c r="Q446" s="39" t="n">
        <v>52</v>
      </c>
      <c r="R446" s="39" t="n">
        <v>0</v>
      </c>
      <c r="S446" s="39" t="n">
        <v>820</v>
      </c>
      <c r="T446" s="39" t="n">
        <v>1</v>
      </c>
      <c r="U446" s="39" t="s">
        <v>1</v>
      </c>
      <c r="V446" s="39" t="s">
        <v>2</v>
      </c>
    </row>
    <row r="447" customFormat="false" ht="15" hidden="false" customHeight="false" outlineLevel="0" collapsed="false">
      <c r="C447" s="49" t="n">
        <f aca="false">IF(F447=F446,C446,IF(F447=(F446+10),C446,(C446+10)))</f>
        <v>1040</v>
      </c>
      <c r="D447" s="38" t="s">
        <v>294</v>
      </c>
      <c r="E447" s="51" t="n">
        <f aca="false">IF(C446=C447,IF(AND(L447&lt;&gt;"M",L447&lt;&gt;"m-up"),E446+10,E446),10)</f>
        <v>40</v>
      </c>
      <c r="F447" s="39" t="n">
        <f aca="false">R447+(Q447*60)+(P447*3600)</f>
        <v>53520</v>
      </c>
      <c r="G447" s="39" t="str">
        <f aca="false">CONCATENATE(M447,N447,O447)</f>
        <v>20171112</v>
      </c>
      <c r="H447" s="39" t="n">
        <v>45</v>
      </c>
      <c r="L447" s="39" t="s">
        <v>0</v>
      </c>
      <c r="M447" s="39" t="n">
        <v>2017</v>
      </c>
      <c r="N447" s="39" t="n">
        <v>11</v>
      </c>
      <c r="O447" s="39" t="n">
        <v>12</v>
      </c>
      <c r="P447" s="39" t="n">
        <v>14</v>
      </c>
      <c r="Q447" s="39" t="n">
        <v>52</v>
      </c>
      <c r="R447" s="39" t="n">
        <v>0</v>
      </c>
      <c r="S447" s="39" t="n">
        <v>989</v>
      </c>
      <c r="T447" s="39" t="n">
        <v>1</v>
      </c>
      <c r="U447" s="39" t="s">
        <v>1</v>
      </c>
      <c r="V447" s="39" t="s">
        <v>2</v>
      </c>
    </row>
    <row r="448" customFormat="false" ht="15" hidden="false" customHeight="false" outlineLevel="0" collapsed="false">
      <c r="C448" s="49" t="n">
        <f aca="false">IF(F448=F447,C447,IF(F448=(F447+10),C447,(C447+10)))</f>
        <v>1050</v>
      </c>
      <c r="D448" s="80" t="s">
        <v>295</v>
      </c>
      <c r="E448" s="51" t="n">
        <f aca="false">IF(C447=C448,IF(AND(L448&lt;&gt;"M",L448&lt;&gt;"m-up"),E447+10,E447),10)</f>
        <v>10</v>
      </c>
      <c r="F448" s="53" t="n">
        <f aca="false">R448+(Q448*60)+(P448*3600)</f>
        <v>53615</v>
      </c>
      <c r="G448" s="53" t="str">
        <f aca="false">CONCATENATE(M448,N448,O448)</f>
        <v>20171112</v>
      </c>
      <c r="H448" s="53" t="n">
        <v>17</v>
      </c>
      <c r="I448" s="53"/>
      <c r="J448" s="53"/>
      <c r="K448" s="53"/>
      <c r="L448" s="53" t="s">
        <v>0</v>
      </c>
      <c r="M448" s="53" t="n">
        <v>2017</v>
      </c>
      <c r="N448" s="53" t="n">
        <v>11</v>
      </c>
      <c r="O448" s="53" t="n">
        <v>12</v>
      </c>
      <c r="P448" s="53" t="n">
        <v>14</v>
      </c>
      <c r="Q448" s="53" t="n">
        <v>53</v>
      </c>
      <c r="R448" s="53" t="n">
        <v>35</v>
      </c>
      <c r="S448" s="53" t="n">
        <v>469</v>
      </c>
      <c r="T448" s="53" t="n">
        <v>1</v>
      </c>
      <c r="U448" s="53" t="s">
        <v>1</v>
      </c>
      <c r="V448" s="53" t="s">
        <v>3</v>
      </c>
      <c r="W448" s="53"/>
      <c r="X448" s="54"/>
    </row>
    <row r="449" customFormat="false" ht="15" hidden="false" customHeight="false" outlineLevel="0" collapsed="false">
      <c r="C449" s="49" t="n">
        <f aca="false">IF(F449=F448,C448,IF(F449=(F448+10),C448,(C448+10)))</f>
        <v>1050</v>
      </c>
      <c r="D449" s="101" t="s">
        <v>295</v>
      </c>
      <c r="E449" s="51" t="n">
        <f aca="false">IF(C448=C449,IF(AND(L449&lt;&gt;"M",L449&lt;&gt;"m-up"),E448+10,E448),10)</f>
        <v>20</v>
      </c>
      <c r="F449" s="102" t="n">
        <f aca="false">R449+(Q449*60)+(P449*3600)</f>
        <v>53615</v>
      </c>
      <c r="G449" s="39" t="str">
        <f aca="false">CONCATENATE(M449,N449,O449)</f>
        <v>20171112</v>
      </c>
      <c r="H449" s="102" t="n">
        <v>651</v>
      </c>
      <c r="L449" s="102" t="s">
        <v>0</v>
      </c>
      <c r="M449" s="39" t="n">
        <v>2017</v>
      </c>
      <c r="N449" s="39" t="n">
        <v>11</v>
      </c>
      <c r="O449" s="39" t="n">
        <v>12</v>
      </c>
      <c r="P449" s="39" t="n">
        <v>14</v>
      </c>
      <c r="Q449" s="39" t="n">
        <v>53</v>
      </c>
      <c r="R449" s="102" t="n">
        <v>35</v>
      </c>
      <c r="S449" s="102" t="n">
        <v>575</v>
      </c>
      <c r="T449" s="102" t="n">
        <v>2</v>
      </c>
      <c r="U449" s="102" t="s">
        <v>1</v>
      </c>
      <c r="V449" s="102" t="s">
        <v>2</v>
      </c>
      <c r="W449" s="102"/>
      <c r="X449" s="100"/>
    </row>
    <row r="450" customFormat="false" ht="15" hidden="false" customHeight="false" outlineLevel="0" collapsed="false">
      <c r="C450" s="49" t="n">
        <f aca="false">IF(F450=F449,C449,IF(F450=(F449+10),C449,(C449+10)))</f>
        <v>1050</v>
      </c>
      <c r="D450" s="101" t="s">
        <v>295</v>
      </c>
      <c r="E450" s="51" t="n">
        <f aca="false">IF(C449=C450,IF(AND(L450&lt;&gt;"M",L450&lt;&gt;"m-up"),E449+10,E449),10)</f>
        <v>20</v>
      </c>
      <c r="F450" s="39" t="n">
        <f aca="false">R450+(Q450*60)+(P450*3600)</f>
        <v>53615</v>
      </c>
      <c r="G450" s="39" t="str">
        <f aca="false">CONCATENATE(M450,N450,O450)</f>
        <v>20171112</v>
      </c>
      <c r="H450" s="39" t="n">
        <v>0</v>
      </c>
      <c r="L450" s="39" t="s">
        <v>4</v>
      </c>
      <c r="M450" s="39" t="n">
        <v>2017</v>
      </c>
      <c r="N450" s="39" t="n">
        <v>11</v>
      </c>
      <c r="O450" s="39" t="n">
        <v>12</v>
      </c>
      <c r="P450" s="39" t="n">
        <v>14</v>
      </c>
      <c r="Q450" s="39" t="n">
        <v>53</v>
      </c>
      <c r="R450" s="39" t="n">
        <v>35</v>
      </c>
      <c r="S450" s="39" t="n">
        <v>855</v>
      </c>
      <c r="T450" s="39" t="n">
        <v>2</v>
      </c>
      <c r="U450" s="39" t="s">
        <v>1</v>
      </c>
      <c r="V450" s="39" t="s">
        <v>2</v>
      </c>
    </row>
    <row r="451" customFormat="false" ht="15" hidden="false" customHeight="false" outlineLevel="0" collapsed="false">
      <c r="C451" s="49" t="n">
        <f aca="false">IF(F451=F450,C450,IF(F451=(F450+10),C450,(C450+10)))</f>
        <v>1050</v>
      </c>
      <c r="D451" s="101" t="s">
        <v>295</v>
      </c>
      <c r="E451" s="51" t="n">
        <f aca="false">IF(C450=C451,IF(AND(L451&lt;&gt;"M",L451&lt;&gt;"m-up"),E450+10,E450),10)</f>
        <v>20</v>
      </c>
      <c r="F451" s="39" t="n">
        <f aca="false">R451+(Q451*60)+(P451*3600)</f>
        <v>53615</v>
      </c>
      <c r="G451" s="39" t="str">
        <f aca="false">CONCATENATE(M451,N451,O451)</f>
        <v>20171112</v>
      </c>
      <c r="H451" s="39" t="n">
        <v>0</v>
      </c>
      <c r="L451" s="39" t="s">
        <v>4</v>
      </c>
      <c r="M451" s="39" t="n">
        <v>2017</v>
      </c>
      <c r="N451" s="39" t="n">
        <v>11</v>
      </c>
      <c r="O451" s="39" t="n">
        <v>12</v>
      </c>
      <c r="P451" s="39" t="n">
        <v>14</v>
      </c>
      <c r="Q451" s="39" t="n">
        <v>53</v>
      </c>
      <c r="R451" s="39" t="n">
        <v>35</v>
      </c>
      <c r="S451" s="39" t="n">
        <v>986</v>
      </c>
      <c r="T451" s="39" t="n">
        <v>2</v>
      </c>
      <c r="U451" s="39" t="s">
        <v>1</v>
      </c>
      <c r="V451" s="39" t="s">
        <v>2</v>
      </c>
    </row>
    <row r="452" customFormat="false" ht="15" hidden="false" customHeight="false" outlineLevel="0" collapsed="false">
      <c r="C452" s="49" t="n">
        <f aca="false">IF(F452=F451,C451,IF(F452=(F451+10),C451,(C451+10)))</f>
        <v>1060</v>
      </c>
      <c r="D452" s="101" t="s">
        <v>295</v>
      </c>
      <c r="E452" s="51" t="n">
        <f aca="false">IF(C451=C452,IF(AND(L452&lt;&gt;"M",L452&lt;&gt;"m-up"),E451+10,E451),10)</f>
        <v>10</v>
      </c>
      <c r="F452" s="39" t="n">
        <f aca="false">R452+(Q452*60)+(P452*3600)</f>
        <v>53616</v>
      </c>
      <c r="G452" s="39" t="str">
        <f aca="false">CONCATENATE(M452,N452,O452)</f>
        <v>20171112</v>
      </c>
      <c r="H452" s="39" t="n">
        <v>0</v>
      </c>
      <c r="L452" s="39" t="s">
        <v>4</v>
      </c>
      <c r="M452" s="39" t="n">
        <v>2017</v>
      </c>
      <c r="N452" s="39" t="n">
        <v>11</v>
      </c>
      <c r="O452" s="39" t="n">
        <v>12</v>
      </c>
      <c r="P452" s="39" t="n">
        <v>14</v>
      </c>
      <c r="Q452" s="39" t="n">
        <v>53</v>
      </c>
      <c r="R452" s="39" t="n">
        <v>36</v>
      </c>
      <c r="S452" s="39" t="n">
        <v>31</v>
      </c>
      <c r="T452" s="39" t="n">
        <v>2</v>
      </c>
      <c r="U452" s="39" t="s">
        <v>1</v>
      </c>
      <c r="V452" s="39" t="s">
        <v>2</v>
      </c>
    </row>
    <row r="453" customFormat="false" ht="15" hidden="false" customHeight="false" outlineLevel="0" collapsed="false">
      <c r="C453" s="49" t="n">
        <f aca="false">IF(F453=F452,C452,IF(F453=(F452+10),C452,(C452+10)))</f>
        <v>1070</v>
      </c>
      <c r="D453" s="80" t="s">
        <v>296</v>
      </c>
      <c r="E453" s="51" t="n">
        <f aca="false">IF(C452=C453,IF(AND(L453&lt;&gt;"M",L453&lt;&gt;"m-up"),E452+10,E452),10)</f>
        <v>10</v>
      </c>
      <c r="F453" s="53" t="n">
        <f aca="false">R453+(Q453*60)+(P453*3600)</f>
        <v>47447</v>
      </c>
      <c r="G453" s="53" t="str">
        <f aca="false">CONCATENATE(M453,N453,O453)</f>
        <v>20171113</v>
      </c>
      <c r="H453" s="53" t="n">
        <v>6</v>
      </c>
      <c r="I453" s="53"/>
      <c r="J453" s="53"/>
      <c r="K453" s="53"/>
      <c r="L453" s="53" t="s">
        <v>0</v>
      </c>
      <c r="M453" s="53" t="n">
        <v>2017</v>
      </c>
      <c r="N453" s="53" t="n">
        <v>11</v>
      </c>
      <c r="O453" s="53" t="n">
        <v>13</v>
      </c>
      <c r="P453" s="53" t="n">
        <v>13</v>
      </c>
      <c r="Q453" s="53" t="n">
        <v>10</v>
      </c>
      <c r="R453" s="53" t="n">
        <v>47</v>
      </c>
      <c r="S453" s="53" t="n">
        <v>769</v>
      </c>
      <c r="T453" s="53" t="n">
        <v>1</v>
      </c>
      <c r="U453" s="53" t="s">
        <v>1</v>
      </c>
      <c r="V453" s="53" t="s">
        <v>2</v>
      </c>
      <c r="W453" s="53"/>
      <c r="X453" s="54" t="s">
        <v>42</v>
      </c>
    </row>
    <row r="454" customFormat="false" ht="15" hidden="false" customHeight="false" outlineLevel="0" collapsed="false">
      <c r="C454" s="49" t="n">
        <f aca="false">IF(F454=F453,C453,IF(F454=(F453+10),C453,(C453+10)))</f>
        <v>1070</v>
      </c>
      <c r="D454" s="38" t="s">
        <v>296</v>
      </c>
      <c r="E454" s="51" t="n">
        <f aca="false">IF(C453=C454,IF(AND(L454&lt;&gt;"M",L454&lt;&gt;"m-up"),E453+10,E453),10)</f>
        <v>20</v>
      </c>
      <c r="F454" s="39" t="n">
        <f aca="false">R454+(Q454*60)+(P454*3600)</f>
        <v>47447</v>
      </c>
      <c r="G454" s="39" t="str">
        <f aca="false">CONCATENATE(M454,N454,O454)</f>
        <v>20171113</v>
      </c>
      <c r="H454" s="39" t="n">
        <v>5</v>
      </c>
      <c r="L454" s="39" t="s">
        <v>0</v>
      </c>
      <c r="M454" s="39" t="n">
        <v>2017</v>
      </c>
      <c r="N454" s="39" t="n">
        <v>11</v>
      </c>
      <c r="O454" s="39" t="n">
        <v>13</v>
      </c>
      <c r="P454" s="39" t="n">
        <v>13</v>
      </c>
      <c r="Q454" s="39" t="n">
        <v>10</v>
      </c>
      <c r="R454" s="39" t="n">
        <v>47</v>
      </c>
      <c r="S454" s="39" t="n">
        <v>917</v>
      </c>
      <c r="T454" s="39" t="n">
        <v>1</v>
      </c>
      <c r="U454" s="39" t="s">
        <v>1</v>
      </c>
      <c r="V454" s="39" t="s">
        <v>2</v>
      </c>
    </row>
    <row r="455" customFormat="false" ht="15" hidden="false" customHeight="false" outlineLevel="0" collapsed="false">
      <c r="C455" s="49" t="n">
        <f aca="false">IF(F455=F454,C454,IF(F455=(F454+10),C454,(C454+10)))</f>
        <v>1070</v>
      </c>
      <c r="D455" s="38" t="s">
        <v>296</v>
      </c>
      <c r="E455" s="51" t="n">
        <f aca="false">IF(C454=C455,IF(AND(L455&lt;&gt;"M",L455&lt;&gt;"m-up"),E454+10,E454),10)</f>
        <v>30</v>
      </c>
      <c r="F455" s="39" t="n">
        <f aca="false">R455+(Q455*60)+(P455*3600)</f>
        <v>47447</v>
      </c>
      <c r="G455" s="39" t="str">
        <f aca="false">CONCATENATE(M455,N455,O455)</f>
        <v>20171113</v>
      </c>
      <c r="H455" s="39" t="n">
        <v>128</v>
      </c>
      <c r="L455" s="39" t="s">
        <v>0</v>
      </c>
      <c r="M455" s="39" t="n">
        <v>2017</v>
      </c>
      <c r="N455" s="39" t="n">
        <v>11</v>
      </c>
      <c r="O455" s="39" t="n">
        <v>13</v>
      </c>
      <c r="P455" s="39" t="n">
        <v>13</v>
      </c>
      <c r="Q455" s="39" t="n">
        <v>10</v>
      </c>
      <c r="R455" s="39" t="n">
        <v>47</v>
      </c>
      <c r="S455" s="39" t="n">
        <v>967</v>
      </c>
      <c r="T455" s="39" t="n">
        <v>1</v>
      </c>
      <c r="U455" s="39" t="s">
        <v>1</v>
      </c>
      <c r="V455" s="39" t="s">
        <v>2</v>
      </c>
    </row>
    <row r="456" customFormat="false" ht="15" hidden="false" customHeight="false" outlineLevel="0" collapsed="false">
      <c r="C456" s="49" t="n">
        <f aca="false">IF(F456=F455,C455,IF(F456=(F455+10),C455,(C455+10)))</f>
        <v>1080</v>
      </c>
      <c r="D456" s="80" t="s">
        <v>297</v>
      </c>
      <c r="E456" s="51" t="n">
        <f aca="false">IF(C455=C456,IF(AND(L456&lt;&gt;"M",L456&lt;&gt;"m-up"),E455+10,E455),10)</f>
        <v>10</v>
      </c>
      <c r="F456" s="53" t="n">
        <f aca="false">R456+(Q456*60)+(P456*3600)</f>
        <v>48708</v>
      </c>
      <c r="G456" s="53" t="str">
        <f aca="false">CONCATENATE(M456,N456,O456)</f>
        <v>20171113</v>
      </c>
      <c r="H456" s="53" t="n">
        <v>307</v>
      </c>
      <c r="I456" s="53"/>
      <c r="J456" s="53"/>
      <c r="K456" s="53"/>
      <c r="L456" s="53" t="s">
        <v>0</v>
      </c>
      <c r="M456" s="53" t="n">
        <v>2017</v>
      </c>
      <c r="N456" s="53" t="n">
        <v>11</v>
      </c>
      <c r="O456" s="53" t="n">
        <v>13</v>
      </c>
      <c r="P456" s="53" t="n">
        <v>13</v>
      </c>
      <c r="Q456" s="53" t="n">
        <v>31</v>
      </c>
      <c r="R456" s="53" t="n">
        <v>48</v>
      </c>
      <c r="S456" s="53" t="n">
        <v>654</v>
      </c>
      <c r="T456" s="53" t="n">
        <v>1</v>
      </c>
      <c r="U456" s="53" t="s">
        <v>1</v>
      </c>
      <c r="V456" s="53" t="s">
        <v>2</v>
      </c>
      <c r="W456" s="53"/>
      <c r="X456" s="54"/>
    </row>
    <row r="457" customFormat="false" ht="15" hidden="false" customHeight="false" outlineLevel="0" collapsed="false">
      <c r="C457" s="49" t="n">
        <f aca="false">IF(F457=F456,C456,IF(F457=(F456+10),C456,(C456+10)))</f>
        <v>1080</v>
      </c>
      <c r="D457" s="38" t="s">
        <v>297</v>
      </c>
      <c r="E457" s="51" t="n">
        <f aca="false">IF(C456=C457,IF(AND(L457&lt;&gt;"M",L457&lt;&gt;"m-up"),E456+10,E456),10)</f>
        <v>10</v>
      </c>
      <c r="F457" s="39" t="n">
        <f aca="false">R457+(Q457*60)+(P457*3600)</f>
        <v>48708</v>
      </c>
      <c r="G457" s="39" t="str">
        <f aca="false">CONCATENATE(M457,N457,O457)</f>
        <v>20171113</v>
      </c>
      <c r="H457" s="39" t="n">
        <v>0</v>
      </c>
      <c r="L457" s="39" t="s">
        <v>4</v>
      </c>
      <c r="M457" s="39" t="n">
        <v>2017</v>
      </c>
      <c r="N457" s="39" t="n">
        <v>11</v>
      </c>
      <c r="O457" s="39" t="n">
        <v>13</v>
      </c>
      <c r="P457" s="39" t="n">
        <v>13</v>
      </c>
      <c r="Q457" s="39" t="n">
        <v>31</v>
      </c>
      <c r="R457" s="39" t="n">
        <v>48</v>
      </c>
      <c r="S457" s="39" t="n">
        <v>659</v>
      </c>
      <c r="T457" s="39" t="n">
        <v>1</v>
      </c>
      <c r="U457" s="39" t="s">
        <v>1</v>
      </c>
      <c r="V457" s="39" t="s">
        <v>43</v>
      </c>
    </row>
    <row r="458" customFormat="false" ht="15" hidden="false" customHeight="false" outlineLevel="0" collapsed="false">
      <c r="C458" s="49" t="n">
        <f aca="false">IF(F458=F457,C457,IF(F458=(F457+10),C457,(C457+10)))</f>
        <v>1080</v>
      </c>
      <c r="D458" s="38" t="s">
        <v>297</v>
      </c>
      <c r="E458" s="51" t="n">
        <f aca="false">IF(C457=C458,IF(AND(L458&lt;&gt;"M",L458&lt;&gt;"m-up"),E457+10,E457),10)</f>
        <v>10</v>
      </c>
      <c r="F458" s="39" t="n">
        <f aca="false">R458+(Q458*60)+(P458*3600)</f>
        <v>48708</v>
      </c>
      <c r="G458" s="39" t="str">
        <f aca="false">CONCATENATE(M458,N458,O458)</f>
        <v>20171113</v>
      </c>
      <c r="H458" s="39" t="n">
        <v>0</v>
      </c>
      <c r="L458" s="39" t="s">
        <v>4</v>
      </c>
      <c r="M458" s="39" t="n">
        <v>2017</v>
      </c>
      <c r="N458" s="39" t="n">
        <v>11</v>
      </c>
      <c r="O458" s="39" t="n">
        <v>13</v>
      </c>
      <c r="P458" s="39" t="n">
        <v>13</v>
      </c>
      <c r="Q458" s="39" t="n">
        <v>31</v>
      </c>
      <c r="R458" s="39" t="n">
        <v>48</v>
      </c>
      <c r="S458" s="39" t="n">
        <v>664</v>
      </c>
      <c r="T458" s="39" t="n">
        <v>1</v>
      </c>
      <c r="U458" s="39" t="s">
        <v>1</v>
      </c>
      <c r="V458" s="39" t="s">
        <v>43</v>
      </c>
    </row>
    <row r="459" customFormat="false" ht="15" hidden="false" customHeight="false" outlineLevel="0" collapsed="false">
      <c r="C459" s="49" t="n">
        <f aca="false">IF(F459=F458,C458,IF(F459=(F458+10),C458,(C458+10)))</f>
        <v>1080</v>
      </c>
      <c r="D459" s="38" t="s">
        <v>297</v>
      </c>
      <c r="E459" s="51" t="n">
        <f aca="false">IF(C458=C459,IF(AND(L459&lt;&gt;"M",L459&lt;&gt;"m-up"),E458+10,E458),10)</f>
        <v>10</v>
      </c>
      <c r="F459" s="39" t="n">
        <f aca="false">R459+(Q459*60)+(P459*3600)</f>
        <v>48708</v>
      </c>
      <c r="G459" s="39" t="str">
        <f aca="false">CONCATENATE(M459,N459,O459)</f>
        <v>20171113</v>
      </c>
      <c r="H459" s="39" t="n">
        <v>0</v>
      </c>
      <c r="L459" s="39" t="s">
        <v>4</v>
      </c>
      <c r="M459" s="39" t="n">
        <v>2017</v>
      </c>
      <c r="N459" s="39" t="n">
        <v>11</v>
      </c>
      <c r="O459" s="39" t="n">
        <v>13</v>
      </c>
      <c r="P459" s="39" t="n">
        <v>13</v>
      </c>
      <c r="Q459" s="39" t="n">
        <v>31</v>
      </c>
      <c r="R459" s="39" t="n">
        <v>48</v>
      </c>
      <c r="S459" s="39" t="n">
        <v>721</v>
      </c>
      <c r="T459" s="39" t="n">
        <v>1</v>
      </c>
      <c r="U459" s="39" t="s">
        <v>1</v>
      </c>
      <c r="V459" s="39" t="s">
        <v>43</v>
      </c>
    </row>
    <row r="460" customFormat="false" ht="15" hidden="false" customHeight="false" outlineLevel="0" collapsed="false">
      <c r="C460" s="49" t="n">
        <f aca="false">IF(F460=F459,C459,IF(F460=(F459+10),C459,(C459+10)))</f>
        <v>1080</v>
      </c>
      <c r="D460" s="38" t="s">
        <v>297</v>
      </c>
      <c r="E460" s="51" t="n">
        <f aca="false">IF(C459=C460,IF(AND(L460&lt;&gt;"M",L460&lt;&gt;"m-up"),E459+10,E459),10)</f>
        <v>20</v>
      </c>
      <c r="F460" s="39" t="n">
        <f aca="false">R460+(Q460*60)+(P460*3600)</f>
        <v>48708</v>
      </c>
      <c r="G460" s="102" t="str">
        <f aca="false">CONCATENATE(M460,N460,O460)</f>
        <v>20171113</v>
      </c>
      <c r="H460" s="39" t="n">
        <v>22</v>
      </c>
      <c r="I460" s="102"/>
      <c r="J460" s="102"/>
      <c r="K460" s="102"/>
      <c r="L460" s="39" t="s">
        <v>0</v>
      </c>
      <c r="M460" s="39" t="n">
        <v>2017</v>
      </c>
      <c r="N460" s="39" t="n">
        <v>11</v>
      </c>
      <c r="O460" s="39" t="n">
        <v>13</v>
      </c>
      <c r="P460" s="39" t="n">
        <v>13</v>
      </c>
      <c r="Q460" s="39" t="n">
        <v>31</v>
      </c>
      <c r="R460" s="39" t="n">
        <v>48</v>
      </c>
      <c r="S460" s="39" t="n">
        <v>999</v>
      </c>
      <c r="T460" s="39" t="n">
        <v>1</v>
      </c>
      <c r="U460" s="39" t="s">
        <v>1</v>
      </c>
      <c r="V460" s="39" t="s">
        <v>43</v>
      </c>
    </row>
    <row r="461" customFormat="false" ht="15" hidden="false" customHeight="false" outlineLevel="0" collapsed="false">
      <c r="C461" s="49" t="n">
        <f aca="false">IF(F461=F460,C460,IF(F461=(F460+10),C460,(C460+10)))</f>
        <v>1090</v>
      </c>
      <c r="D461" s="80" t="s">
        <v>298</v>
      </c>
      <c r="E461" s="51" t="n">
        <f aca="false">IF(C460=C461,IF(AND(L461&lt;&gt;"M",L461&lt;&gt;"m-up"),E460+10,E460),10)</f>
        <v>10</v>
      </c>
      <c r="F461" s="53" t="n">
        <f aca="false">R461+(Q461*60)+(P461*3600)</f>
        <v>71452</v>
      </c>
      <c r="G461" s="53" t="str">
        <f aca="false">CONCATENATE(M461,N461,O461)</f>
        <v>20171114</v>
      </c>
      <c r="H461" s="53" t="n">
        <v>13</v>
      </c>
      <c r="I461" s="53"/>
      <c r="J461" s="53"/>
      <c r="K461" s="53"/>
      <c r="L461" s="53" t="s">
        <v>0</v>
      </c>
      <c r="M461" s="53" t="n">
        <v>2017</v>
      </c>
      <c r="N461" s="53" t="n">
        <v>11</v>
      </c>
      <c r="O461" s="53" t="n">
        <v>14</v>
      </c>
      <c r="P461" s="53" t="n">
        <v>19</v>
      </c>
      <c r="Q461" s="53" t="n">
        <v>50</v>
      </c>
      <c r="R461" s="53" t="n">
        <v>52</v>
      </c>
      <c r="S461" s="53" t="n">
        <v>973</v>
      </c>
      <c r="T461" s="53" t="n">
        <v>1</v>
      </c>
      <c r="U461" s="53" t="s">
        <v>1</v>
      </c>
      <c r="V461" s="53" t="s">
        <v>2</v>
      </c>
      <c r="W461" s="53"/>
      <c r="X461" s="54" t="s">
        <v>45</v>
      </c>
    </row>
    <row r="462" customFormat="false" ht="15" hidden="false" customHeight="false" outlineLevel="0" collapsed="false">
      <c r="C462" s="49" t="n">
        <f aca="false">IF(F462=F461,C461,IF(F462=(F461+10),C461,(C461+10)))</f>
        <v>1100</v>
      </c>
      <c r="D462" s="80" t="s">
        <v>299</v>
      </c>
      <c r="E462" s="51" t="n">
        <f aca="false">IF(C461=C462,IF(AND(L462&lt;&gt;"M",L462&lt;&gt;"m-up"),E461+10,E461),10)</f>
        <v>10</v>
      </c>
      <c r="F462" s="53" t="n">
        <f aca="false">R462+(Q462*60)+(P462*3600)</f>
        <v>71669</v>
      </c>
      <c r="G462" s="53" t="str">
        <f aca="false">CONCATENATE(M462,N462,O462)</f>
        <v>20171114</v>
      </c>
      <c r="H462" s="53" t="n">
        <v>9</v>
      </c>
      <c r="I462" s="53"/>
      <c r="J462" s="53"/>
      <c r="K462" s="53"/>
      <c r="L462" s="53" t="s">
        <v>0</v>
      </c>
      <c r="M462" s="53" t="n">
        <v>2017</v>
      </c>
      <c r="N462" s="53" t="n">
        <v>11</v>
      </c>
      <c r="O462" s="53" t="n">
        <v>14</v>
      </c>
      <c r="P462" s="53" t="n">
        <v>19</v>
      </c>
      <c r="Q462" s="53" t="n">
        <v>54</v>
      </c>
      <c r="R462" s="53" t="n">
        <v>29</v>
      </c>
      <c r="S462" s="53" t="n">
        <v>303</v>
      </c>
      <c r="T462" s="53" t="n">
        <v>1</v>
      </c>
      <c r="U462" s="53" t="s">
        <v>1</v>
      </c>
      <c r="V462" s="53" t="s">
        <v>3</v>
      </c>
      <c r="W462" s="53"/>
      <c r="X462" s="54" t="s">
        <v>46</v>
      </c>
    </row>
    <row r="463" customFormat="false" ht="15" hidden="false" customHeight="false" outlineLevel="0" collapsed="false">
      <c r="C463" s="49" t="n">
        <f aca="false">IF(F463=F462,C462,IF(F463=(F462+10),C462,(C462+10)))</f>
        <v>1110</v>
      </c>
      <c r="D463" s="80" t="s">
        <v>300</v>
      </c>
      <c r="E463" s="51" t="n">
        <f aca="false">IF(C462=C463,IF(AND(L463&lt;&gt;"M",L463&lt;&gt;"m-up"),E462+10,E462),10)</f>
        <v>10</v>
      </c>
      <c r="F463" s="53" t="n">
        <f aca="false">R463+(Q463*60)+(P463*3600)</f>
        <v>72083</v>
      </c>
      <c r="G463" s="53" t="str">
        <f aca="false">CONCATENATE(M463,N463,O463)</f>
        <v>20171114</v>
      </c>
      <c r="H463" s="53" t="n">
        <v>1</v>
      </c>
      <c r="I463" s="53"/>
      <c r="J463" s="53"/>
      <c r="K463" s="53"/>
      <c r="L463" s="53" t="s">
        <v>0</v>
      </c>
      <c r="M463" s="53" t="n">
        <v>2017</v>
      </c>
      <c r="N463" s="53" t="n">
        <v>11</v>
      </c>
      <c r="O463" s="53" t="n">
        <v>14</v>
      </c>
      <c r="P463" s="53" t="n">
        <v>20</v>
      </c>
      <c r="Q463" s="53" t="n">
        <v>1</v>
      </c>
      <c r="R463" s="53" t="n">
        <v>23</v>
      </c>
      <c r="S463" s="53" t="n">
        <v>621</v>
      </c>
      <c r="T463" s="53" t="n">
        <v>1</v>
      </c>
      <c r="U463" s="53" t="s">
        <v>1</v>
      </c>
      <c r="V463" s="53" t="s">
        <v>43</v>
      </c>
      <c r="W463" s="53"/>
      <c r="X463" s="54" t="s">
        <v>47</v>
      </c>
    </row>
    <row r="464" customFormat="false" ht="15" hidden="false" customHeight="false" outlineLevel="0" collapsed="false">
      <c r="C464" s="49" t="n">
        <f aca="false">IF(F464=F463,C463,IF(F464=(F463+10),C463,(C463+10)))</f>
        <v>1110</v>
      </c>
      <c r="D464" s="38" t="s">
        <v>300</v>
      </c>
      <c r="E464" s="51" t="n">
        <f aca="false">IF(C463=C464,IF(AND(L464&lt;&gt;"M",L464&lt;&gt;"m-up"),E463+10,E463),10)</f>
        <v>20</v>
      </c>
      <c r="F464" s="39" t="n">
        <f aca="false">R464+(Q464*60)+(P464*3600)</f>
        <v>72083</v>
      </c>
      <c r="G464" s="39" t="str">
        <f aca="false">CONCATENATE(M464,N464,O464)</f>
        <v>20171114</v>
      </c>
      <c r="H464" s="39" t="n">
        <v>1</v>
      </c>
      <c r="L464" s="39" t="s">
        <v>0</v>
      </c>
      <c r="M464" s="39" t="n">
        <v>2017</v>
      </c>
      <c r="N464" s="39" t="n">
        <v>11</v>
      </c>
      <c r="O464" s="39" t="n">
        <v>14</v>
      </c>
      <c r="P464" s="39" t="n">
        <v>20</v>
      </c>
      <c r="Q464" s="39" t="n">
        <v>1</v>
      </c>
      <c r="R464" s="39" t="n">
        <v>23</v>
      </c>
      <c r="S464" s="39" t="n">
        <v>638</v>
      </c>
      <c r="T464" s="39" t="n">
        <v>1</v>
      </c>
      <c r="U464" s="39" t="s">
        <v>1</v>
      </c>
      <c r="V464" s="39" t="s">
        <v>2</v>
      </c>
    </row>
    <row r="465" customFormat="false" ht="15" hidden="false" customHeight="false" outlineLevel="0" collapsed="false">
      <c r="C465" s="49" t="n">
        <f aca="false">IF(F465=F464,C464,IF(F465=(F464+10),C464,(C464+10)))</f>
        <v>1110</v>
      </c>
      <c r="D465" s="38" t="s">
        <v>300</v>
      </c>
      <c r="E465" s="51" t="n">
        <f aca="false">IF(C464=C465,IF(AND(L465&lt;&gt;"M",L465&lt;&gt;"m-up"),E464+10,E464),10)</f>
        <v>30</v>
      </c>
      <c r="F465" s="39" t="n">
        <f aca="false">R465+(Q465*60)+(P465*3600)</f>
        <v>72083</v>
      </c>
      <c r="G465" s="39" t="str">
        <f aca="false">CONCATENATE(M465,N465,O465)</f>
        <v>20171114</v>
      </c>
      <c r="H465" s="39" t="n">
        <v>1</v>
      </c>
      <c r="L465" s="39" t="s">
        <v>0</v>
      </c>
      <c r="M465" s="39" t="n">
        <v>2017</v>
      </c>
      <c r="N465" s="39" t="n">
        <v>11</v>
      </c>
      <c r="O465" s="39" t="n">
        <v>14</v>
      </c>
      <c r="P465" s="39" t="n">
        <v>20</v>
      </c>
      <c r="Q465" s="39" t="n">
        <v>1</v>
      </c>
      <c r="R465" s="39" t="n">
        <v>23</v>
      </c>
      <c r="S465" s="39" t="n">
        <v>664</v>
      </c>
      <c r="T465" s="39" t="n">
        <v>1</v>
      </c>
      <c r="U465" s="39" t="s">
        <v>1</v>
      </c>
      <c r="V465" s="39" t="s">
        <v>43</v>
      </c>
      <c r="X465" s="40" t="s">
        <v>271</v>
      </c>
    </row>
    <row r="466" customFormat="false" ht="15" hidden="false" customHeight="false" outlineLevel="0" collapsed="false">
      <c r="C466" s="49" t="n">
        <f aca="false">IF(F466=F465,C465,IF(F466=(F465+10),C465,(C465+10)))</f>
        <v>1110</v>
      </c>
      <c r="D466" s="38" t="s">
        <v>300</v>
      </c>
      <c r="E466" s="51" t="n">
        <f aca="false">IF(C465=C466,IF(AND(L466&lt;&gt;"M",L466&lt;&gt;"m-up"),E465+10,E465),10)</f>
        <v>40</v>
      </c>
      <c r="F466" s="39" t="n">
        <f aca="false">R466+(Q466*60)+(P466*3600)</f>
        <v>72083</v>
      </c>
      <c r="G466" s="39" t="str">
        <f aca="false">CONCATENATE(M466,N466,O466)</f>
        <v>20171114</v>
      </c>
      <c r="H466" s="39" t="n">
        <v>1</v>
      </c>
      <c r="L466" s="39" t="s">
        <v>0</v>
      </c>
      <c r="M466" s="39" t="n">
        <v>2017</v>
      </c>
      <c r="N466" s="39" t="n">
        <v>11</v>
      </c>
      <c r="O466" s="39" t="n">
        <v>14</v>
      </c>
      <c r="P466" s="39" t="n">
        <v>20</v>
      </c>
      <c r="Q466" s="39" t="n">
        <v>1</v>
      </c>
      <c r="R466" s="39" t="n">
        <v>23</v>
      </c>
      <c r="S466" s="39" t="n">
        <v>712</v>
      </c>
      <c r="T466" s="39" t="n">
        <v>1</v>
      </c>
      <c r="U466" s="39" t="s">
        <v>1</v>
      </c>
      <c r="V466" s="39" t="s">
        <v>43</v>
      </c>
    </row>
    <row r="467" customFormat="false" ht="15" hidden="false" customHeight="false" outlineLevel="0" collapsed="false">
      <c r="C467" s="49" t="n">
        <f aca="false">IF(F467=F466,C466,IF(F467=(F466+10),C466,(C466+10)))</f>
        <v>1110</v>
      </c>
      <c r="D467" s="38" t="s">
        <v>300</v>
      </c>
      <c r="E467" s="51" t="n">
        <f aca="false">IF(C466=C467,IF(AND(L467&lt;&gt;"M",L467&lt;&gt;"m-up"),E466+10,E466),10)</f>
        <v>50</v>
      </c>
      <c r="F467" s="39" t="n">
        <f aca="false">R467+(Q467*60)+(P467*3600)</f>
        <v>72083</v>
      </c>
      <c r="G467" s="39" t="str">
        <f aca="false">CONCATENATE(M467,N467,O467)</f>
        <v>20171114</v>
      </c>
      <c r="H467" s="39" t="n">
        <v>1</v>
      </c>
      <c r="L467" s="39" t="s">
        <v>0</v>
      </c>
      <c r="M467" s="39" t="n">
        <v>2017</v>
      </c>
      <c r="N467" s="39" t="n">
        <v>11</v>
      </c>
      <c r="O467" s="39" t="n">
        <v>14</v>
      </c>
      <c r="P467" s="39" t="n">
        <v>20</v>
      </c>
      <c r="Q467" s="39" t="n">
        <v>1</v>
      </c>
      <c r="R467" s="39" t="n">
        <v>23</v>
      </c>
      <c r="S467" s="39" t="n">
        <v>760</v>
      </c>
      <c r="T467" s="39" t="n">
        <v>1</v>
      </c>
      <c r="U467" s="39" t="s">
        <v>1</v>
      </c>
      <c r="V467" s="39" t="s">
        <v>43</v>
      </c>
    </row>
    <row r="468" customFormat="false" ht="15" hidden="false" customHeight="false" outlineLevel="0" collapsed="false">
      <c r="C468" s="49" t="n">
        <f aca="false">IF(F468=F467,C467,IF(F468=(F467+10),C467,(C467+10)))</f>
        <v>1110</v>
      </c>
      <c r="D468" s="38" t="s">
        <v>300</v>
      </c>
      <c r="E468" s="51" t="n">
        <f aca="false">IF(C467=C468,IF(AND(L468&lt;&gt;"M",L468&lt;&gt;"m-up"),E467+10,E467),10)</f>
        <v>60</v>
      </c>
      <c r="F468" s="39" t="n">
        <f aca="false">R468+(Q468*60)+(P468*3600)</f>
        <v>72083</v>
      </c>
      <c r="G468" s="39" t="str">
        <f aca="false">CONCATENATE(M468,N468,O468)</f>
        <v>20171114</v>
      </c>
      <c r="H468" s="39" t="n">
        <v>1</v>
      </c>
      <c r="L468" s="39" t="s">
        <v>0</v>
      </c>
      <c r="M468" s="39" t="n">
        <v>2017</v>
      </c>
      <c r="N468" s="39" t="n">
        <v>11</v>
      </c>
      <c r="O468" s="39" t="n">
        <v>14</v>
      </c>
      <c r="P468" s="39" t="n">
        <v>20</v>
      </c>
      <c r="Q468" s="39" t="n">
        <v>1</v>
      </c>
      <c r="R468" s="39" t="n">
        <v>23</v>
      </c>
      <c r="S468" s="39" t="n">
        <v>800</v>
      </c>
      <c r="T468" s="39" t="n">
        <v>1</v>
      </c>
      <c r="U468" s="39" t="s">
        <v>1</v>
      </c>
      <c r="V468" s="39" t="s">
        <v>2</v>
      </c>
    </row>
    <row r="469" customFormat="false" ht="15" hidden="false" customHeight="false" outlineLevel="0" collapsed="false">
      <c r="C469" s="49" t="n">
        <f aca="false">IF(F469=F468,C468,IF(F469=(F468+10),C468,(C468+10)))</f>
        <v>1110</v>
      </c>
      <c r="D469" s="38" t="s">
        <v>300</v>
      </c>
      <c r="E469" s="51" t="n">
        <f aca="false">IF(C468=C469,IF(AND(L469&lt;&gt;"M",L469&lt;&gt;"m-up"),E468+10,E468),10)</f>
        <v>70</v>
      </c>
      <c r="F469" s="39" t="n">
        <f aca="false">R469+(Q469*60)+(P469*3600)</f>
        <v>72083</v>
      </c>
      <c r="G469" s="39" t="str">
        <f aca="false">CONCATENATE(M469,N469,O469)</f>
        <v>20171114</v>
      </c>
      <c r="H469" s="39" t="n">
        <v>1</v>
      </c>
      <c r="L469" s="39" t="s">
        <v>0</v>
      </c>
      <c r="M469" s="39" t="n">
        <v>2017</v>
      </c>
      <c r="N469" s="39" t="n">
        <v>11</v>
      </c>
      <c r="O469" s="39" t="n">
        <v>14</v>
      </c>
      <c r="P469" s="39" t="n">
        <v>20</v>
      </c>
      <c r="Q469" s="39" t="n">
        <v>1</v>
      </c>
      <c r="R469" s="39" t="n">
        <v>23</v>
      </c>
      <c r="S469" s="39" t="n">
        <v>813</v>
      </c>
      <c r="T469" s="39" t="n">
        <v>1</v>
      </c>
      <c r="U469" s="39" t="s">
        <v>1</v>
      </c>
      <c r="V469" s="39" t="s">
        <v>2</v>
      </c>
    </row>
    <row r="470" customFormat="false" ht="15" hidden="false" customHeight="false" outlineLevel="0" collapsed="false">
      <c r="C470" s="49" t="n">
        <f aca="false">IF(F470=F469,C469,IF(F470=(F469+10),C469,(C469+10)))</f>
        <v>1110</v>
      </c>
      <c r="D470" s="38" t="s">
        <v>300</v>
      </c>
      <c r="E470" s="51" t="n">
        <f aca="false">IF(C469=C470,IF(AND(L470&lt;&gt;"M",L470&lt;&gt;"m-up"),E469+10,E469),10)</f>
        <v>80</v>
      </c>
      <c r="F470" s="39" t="n">
        <f aca="false">R470+(Q470*60)+(P470*3600)</f>
        <v>72083</v>
      </c>
      <c r="G470" s="39" t="str">
        <f aca="false">CONCATENATE(M470,N470,O470)</f>
        <v>20171114</v>
      </c>
      <c r="H470" s="39" t="n">
        <v>1</v>
      </c>
      <c r="L470" s="39" t="s">
        <v>0</v>
      </c>
      <c r="M470" s="39" t="n">
        <v>2017</v>
      </c>
      <c r="N470" s="39" t="n">
        <v>11</v>
      </c>
      <c r="O470" s="39" t="n">
        <v>14</v>
      </c>
      <c r="P470" s="39" t="n">
        <v>20</v>
      </c>
      <c r="Q470" s="39" t="n">
        <v>1</v>
      </c>
      <c r="R470" s="39" t="n">
        <v>23</v>
      </c>
      <c r="S470" s="39" t="n">
        <v>827</v>
      </c>
      <c r="T470" s="39" t="n">
        <v>1</v>
      </c>
      <c r="U470" s="39" t="s">
        <v>1</v>
      </c>
      <c r="V470" s="39" t="s">
        <v>2</v>
      </c>
    </row>
    <row r="471" customFormat="false" ht="15" hidden="false" customHeight="false" outlineLevel="0" collapsed="false">
      <c r="C471" s="49" t="n">
        <f aca="false">IF(F471=F470,C470,IF(F471=(F470+10),C470,(C470+10)))</f>
        <v>1110</v>
      </c>
      <c r="D471" s="38" t="s">
        <v>300</v>
      </c>
      <c r="E471" s="51" t="n">
        <f aca="false">IF(C470=C471,IF(AND(L471&lt;&gt;"M",L471&lt;&gt;"m-up"),E470+10,E470),10)</f>
        <v>90</v>
      </c>
      <c r="F471" s="39" t="n">
        <f aca="false">R471+(Q471*60)+(P471*3600)</f>
        <v>72083</v>
      </c>
      <c r="G471" s="39" t="str">
        <f aca="false">CONCATENATE(M471,N471,O471)</f>
        <v>20171114</v>
      </c>
      <c r="H471" s="39" t="n">
        <v>1</v>
      </c>
      <c r="L471" s="39" t="s">
        <v>0</v>
      </c>
      <c r="M471" s="39" t="n">
        <v>2017</v>
      </c>
      <c r="N471" s="39" t="n">
        <v>11</v>
      </c>
      <c r="O471" s="39" t="n">
        <v>14</v>
      </c>
      <c r="P471" s="39" t="n">
        <v>20</v>
      </c>
      <c r="Q471" s="39" t="n">
        <v>1</v>
      </c>
      <c r="R471" s="39" t="n">
        <v>23</v>
      </c>
      <c r="S471" s="39" t="n">
        <v>848</v>
      </c>
      <c r="T471" s="39" t="n">
        <v>1</v>
      </c>
      <c r="U471" s="39" t="s">
        <v>1</v>
      </c>
      <c r="V471" s="39" t="s">
        <v>2</v>
      </c>
    </row>
    <row r="472" customFormat="false" ht="15" hidden="false" customHeight="false" outlineLevel="0" collapsed="false">
      <c r="C472" s="49" t="n">
        <f aca="false">IF(F472=F471,C471,IF(F472=(F471+10),C471,(C471+10)))</f>
        <v>1110</v>
      </c>
      <c r="D472" s="38" t="s">
        <v>300</v>
      </c>
      <c r="E472" s="51" t="n">
        <f aca="false">IF(C471=C472,IF(AND(L472&lt;&gt;"M",L472&lt;&gt;"m-up"),E471+10,E471),10)</f>
        <v>100</v>
      </c>
      <c r="F472" s="39" t="n">
        <f aca="false">R472+(Q472*60)+(P472*3600)</f>
        <v>72083</v>
      </c>
      <c r="G472" s="39" t="str">
        <f aca="false">CONCATENATE(M472,N472,O472)</f>
        <v>20171114</v>
      </c>
      <c r="H472" s="39" t="n">
        <v>3</v>
      </c>
      <c r="L472" s="39" t="s">
        <v>0</v>
      </c>
      <c r="M472" s="39" t="n">
        <v>2017</v>
      </c>
      <c r="N472" s="39" t="n">
        <v>11</v>
      </c>
      <c r="O472" s="39" t="n">
        <v>14</v>
      </c>
      <c r="P472" s="39" t="n">
        <v>20</v>
      </c>
      <c r="Q472" s="39" t="n">
        <v>1</v>
      </c>
      <c r="R472" s="39" t="n">
        <v>23</v>
      </c>
      <c r="S472" s="39" t="n">
        <v>873</v>
      </c>
      <c r="T472" s="39" t="n">
        <v>1</v>
      </c>
      <c r="U472" s="39" t="s">
        <v>1</v>
      </c>
      <c r="V472" s="39" t="s">
        <v>2</v>
      </c>
    </row>
    <row r="473" customFormat="false" ht="15" hidden="false" customHeight="false" outlineLevel="0" collapsed="false">
      <c r="C473" s="49" t="n">
        <f aca="false">IF(F473=F472,C472,IF(F473=(F472+10),C472,(C472+10)))</f>
        <v>1120</v>
      </c>
      <c r="D473" s="38" t="s">
        <v>300</v>
      </c>
      <c r="E473" s="51" t="n">
        <f aca="false">IF(C472=C473,IF(AND(L473&lt;&gt;"M",L473&lt;&gt;"m-up"),E472+10,E472),10)</f>
        <v>10</v>
      </c>
      <c r="F473" s="39" t="n">
        <f aca="false">R473+(Q473*60)+(P473*3600)</f>
        <v>72084</v>
      </c>
      <c r="G473" s="39" t="str">
        <f aca="false">CONCATENATE(M473,N473,O473)</f>
        <v>20171114</v>
      </c>
      <c r="H473" s="39" t="n">
        <v>1</v>
      </c>
      <c r="L473" s="39" t="s">
        <v>0</v>
      </c>
      <c r="M473" s="39" t="n">
        <v>2017</v>
      </c>
      <c r="N473" s="39" t="n">
        <v>11</v>
      </c>
      <c r="O473" s="39" t="n">
        <v>14</v>
      </c>
      <c r="P473" s="39" t="n">
        <v>20</v>
      </c>
      <c r="Q473" s="39" t="n">
        <v>1</v>
      </c>
      <c r="R473" s="39" t="n">
        <v>24</v>
      </c>
      <c r="S473" s="39" t="n">
        <v>105</v>
      </c>
      <c r="T473" s="39" t="n">
        <v>1</v>
      </c>
      <c r="U473" s="39" t="s">
        <v>1</v>
      </c>
      <c r="V473" s="39" t="s">
        <v>2</v>
      </c>
    </row>
    <row r="474" customFormat="false" ht="15" hidden="false" customHeight="false" outlineLevel="0" collapsed="false">
      <c r="C474" s="49" t="n">
        <f aca="false">IF(F474=F473,C473,IF(F474=(F473+10),C473,(C473+10)))</f>
        <v>1120</v>
      </c>
      <c r="D474" s="38" t="s">
        <v>300</v>
      </c>
      <c r="E474" s="51" t="n">
        <f aca="false">IF(C473=C474,IF(AND(L474&lt;&gt;"M",L474&lt;&gt;"m-up"),E473+10,E473),10)</f>
        <v>20</v>
      </c>
      <c r="F474" s="39" t="n">
        <f aca="false">R474+(Q474*60)+(P474*3600)</f>
        <v>72084</v>
      </c>
      <c r="G474" s="39" t="str">
        <f aca="false">CONCATENATE(M474,N474,O474)</f>
        <v>20171114</v>
      </c>
      <c r="H474" s="39" t="n">
        <v>2</v>
      </c>
      <c r="L474" s="39" t="s">
        <v>0</v>
      </c>
      <c r="M474" s="39" t="n">
        <v>2017</v>
      </c>
      <c r="N474" s="39" t="n">
        <v>11</v>
      </c>
      <c r="O474" s="39" t="n">
        <v>14</v>
      </c>
      <c r="P474" s="39" t="n">
        <v>20</v>
      </c>
      <c r="Q474" s="39" t="n">
        <v>1</v>
      </c>
      <c r="R474" s="39" t="n">
        <v>24</v>
      </c>
      <c r="S474" s="39" t="n">
        <v>169</v>
      </c>
      <c r="T474" s="39" t="n">
        <v>1</v>
      </c>
      <c r="U474" s="39" t="s">
        <v>1</v>
      </c>
      <c r="V474" s="39" t="s">
        <v>2</v>
      </c>
    </row>
    <row r="475" customFormat="false" ht="15" hidden="false" customHeight="false" outlineLevel="0" collapsed="false">
      <c r="C475" s="49" t="n">
        <f aca="false">IF(F475=F474,C474,IF(F475=(F474+10),C474,(C474+10)))</f>
        <v>1120</v>
      </c>
      <c r="D475" s="38" t="s">
        <v>300</v>
      </c>
      <c r="E475" s="51" t="n">
        <f aca="false">IF(C474=C475,IF(AND(L475&lt;&gt;"M",L475&lt;&gt;"m-up"),E474+10,E474),10)</f>
        <v>30</v>
      </c>
      <c r="F475" s="39" t="n">
        <f aca="false">R475+(Q475*60)+(P475*3600)</f>
        <v>72084</v>
      </c>
      <c r="G475" s="39" t="str">
        <f aca="false">CONCATENATE(M475,N475,O475)</f>
        <v>20171114</v>
      </c>
      <c r="H475" s="39" t="n">
        <v>1</v>
      </c>
      <c r="L475" s="39" t="s">
        <v>0</v>
      </c>
      <c r="M475" s="39" t="n">
        <v>2017</v>
      </c>
      <c r="N475" s="39" t="n">
        <v>11</v>
      </c>
      <c r="O475" s="39" t="n">
        <v>14</v>
      </c>
      <c r="P475" s="39" t="n">
        <v>20</v>
      </c>
      <c r="Q475" s="39" t="n">
        <v>1</v>
      </c>
      <c r="R475" s="39" t="n">
        <v>24</v>
      </c>
      <c r="S475" s="39" t="n">
        <v>202</v>
      </c>
      <c r="T475" s="39" t="n">
        <v>1</v>
      </c>
      <c r="U475" s="39" t="s">
        <v>1</v>
      </c>
      <c r="V475" s="39" t="s">
        <v>2</v>
      </c>
    </row>
    <row r="476" customFormat="false" ht="15" hidden="false" customHeight="false" outlineLevel="0" collapsed="false">
      <c r="C476" s="49" t="n">
        <f aca="false">IF(F476=F475,C475,IF(F476=(F475+10),C475,(C475+10)))</f>
        <v>1120</v>
      </c>
      <c r="D476" s="38" t="s">
        <v>300</v>
      </c>
      <c r="E476" s="51" t="n">
        <f aca="false">IF(C475=C476,IF(AND(L476&lt;&gt;"M",L476&lt;&gt;"m-up"),E475+10,E475),10)</f>
        <v>40</v>
      </c>
      <c r="F476" s="39" t="n">
        <f aca="false">R476+(Q476*60)+(P476*3600)</f>
        <v>72084</v>
      </c>
      <c r="G476" s="39" t="str">
        <f aca="false">CONCATENATE(M476,N476,O476)</f>
        <v>20171114</v>
      </c>
      <c r="H476" s="39" t="n">
        <v>1</v>
      </c>
      <c r="L476" s="39" t="s">
        <v>0</v>
      </c>
      <c r="M476" s="39" t="n">
        <v>2017</v>
      </c>
      <c r="N476" s="39" t="n">
        <v>11</v>
      </c>
      <c r="O476" s="39" t="n">
        <v>14</v>
      </c>
      <c r="P476" s="39" t="n">
        <v>20</v>
      </c>
      <c r="Q476" s="39" t="n">
        <v>1</v>
      </c>
      <c r="R476" s="39" t="n">
        <v>24</v>
      </c>
      <c r="S476" s="39" t="n">
        <v>210</v>
      </c>
      <c r="T476" s="39" t="n">
        <v>1</v>
      </c>
      <c r="U476" s="39" t="s">
        <v>1</v>
      </c>
      <c r="V476" s="39" t="s">
        <v>2</v>
      </c>
    </row>
    <row r="477" customFormat="false" ht="15" hidden="false" customHeight="false" outlineLevel="0" collapsed="false">
      <c r="C477" s="49" t="n">
        <f aca="false">IF(F477=F476,C476,IF(F477=(F476+10),C476,(C476+10)))</f>
        <v>1120</v>
      </c>
      <c r="D477" s="38" t="s">
        <v>300</v>
      </c>
      <c r="E477" s="51" t="n">
        <f aca="false">IF(C476=C477,IF(AND(L477&lt;&gt;"M",L477&lt;&gt;"m-up"),E476+10,E476),10)</f>
        <v>50</v>
      </c>
      <c r="F477" s="39" t="n">
        <f aca="false">R477+(Q477*60)+(P477*3600)</f>
        <v>72084</v>
      </c>
      <c r="G477" s="39" t="str">
        <f aca="false">CONCATENATE(M477,N477,O477)</f>
        <v>20171114</v>
      </c>
      <c r="H477" s="39" t="n">
        <v>3</v>
      </c>
      <c r="L477" s="39" t="s">
        <v>0</v>
      </c>
      <c r="M477" s="39" t="n">
        <v>2017</v>
      </c>
      <c r="N477" s="39" t="n">
        <v>11</v>
      </c>
      <c r="O477" s="39" t="n">
        <v>14</v>
      </c>
      <c r="P477" s="39" t="n">
        <v>20</v>
      </c>
      <c r="Q477" s="39" t="n">
        <v>1</v>
      </c>
      <c r="R477" s="39" t="n">
        <v>24</v>
      </c>
      <c r="S477" s="39" t="n">
        <v>279</v>
      </c>
      <c r="T477" s="39" t="n">
        <v>1</v>
      </c>
      <c r="U477" s="39" t="s">
        <v>1</v>
      </c>
      <c r="V477" s="39" t="s">
        <v>2</v>
      </c>
    </row>
    <row r="478" customFormat="false" ht="15" hidden="false" customHeight="false" outlineLevel="0" collapsed="false">
      <c r="C478" s="49" t="n">
        <f aca="false">IF(F478=F477,C477,IF(F478=(F477+10),C477,(C477+10)))</f>
        <v>1130</v>
      </c>
      <c r="D478" s="80" t="s">
        <v>301</v>
      </c>
      <c r="E478" s="51" t="n">
        <f aca="false">IF(C477=C478,IF(AND(L478&lt;&gt;"M",L478&lt;&gt;"m-up"),E477+10,E477),10)</f>
        <v>10</v>
      </c>
      <c r="F478" s="53" t="n">
        <f aca="false">R478+(Q478*60)+(P478*3600)</f>
        <v>72170</v>
      </c>
      <c r="G478" s="53" t="str">
        <f aca="false">CONCATENATE(M478,N478,O478)</f>
        <v>20171114</v>
      </c>
      <c r="H478" s="53" t="n">
        <v>3</v>
      </c>
      <c r="I478" s="53"/>
      <c r="J478" s="53"/>
      <c r="K478" s="53"/>
      <c r="L478" s="53" t="s">
        <v>0</v>
      </c>
      <c r="M478" s="53" t="n">
        <v>2017</v>
      </c>
      <c r="N478" s="53" t="n">
        <v>11</v>
      </c>
      <c r="O478" s="53" t="n">
        <v>14</v>
      </c>
      <c r="P478" s="53" t="n">
        <v>20</v>
      </c>
      <c r="Q478" s="53" t="n">
        <v>2</v>
      </c>
      <c r="R478" s="53" t="n">
        <v>50</v>
      </c>
      <c r="S478" s="53" t="n">
        <v>47</v>
      </c>
      <c r="T478" s="53" t="n">
        <v>1</v>
      </c>
      <c r="U478" s="53" t="s">
        <v>1</v>
      </c>
      <c r="V478" s="53" t="s">
        <v>2</v>
      </c>
      <c r="W478" s="53"/>
      <c r="X478" s="54"/>
    </row>
    <row r="479" customFormat="false" ht="15" hidden="false" customHeight="false" outlineLevel="0" collapsed="false">
      <c r="C479" s="49" t="n">
        <f aca="false">IF(F479=F478,C478,IF(F479=(F478+10),C478,(C478+10)))</f>
        <v>1140</v>
      </c>
      <c r="D479" s="80" t="s">
        <v>302</v>
      </c>
      <c r="E479" s="51" t="n">
        <f aca="false">IF(C478=C479,IF(AND(L479&lt;&gt;"M",L479&lt;&gt;"m-up"),E478+10,E478),10)</f>
        <v>10</v>
      </c>
      <c r="F479" s="53" t="n">
        <f aca="false">R479+(Q479*60)+(P479*3600)</f>
        <v>72188</v>
      </c>
      <c r="G479" s="53" t="str">
        <f aca="false">CONCATENATE(M479,N479,O479)</f>
        <v>20171114</v>
      </c>
      <c r="H479" s="53" t="n">
        <v>7</v>
      </c>
      <c r="I479" s="53"/>
      <c r="J479" s="53"/>
      <c r="K479" s="53"/>
      <c r="L479" s="53" t="s">
        <v>0</v>
      </c>
      <c r="M479" s="53" t="n">
        <v>2017</v>
      </c>
      <c r="N479" s="53" t="n">
        <v>11</v>
      </c>
      <c r="O479" s="53" t="n">
        <v>14</v>
      </c>
      <c r="P479" s="53" t="n">
        <v>20</v>
      </c>
      <c r="Q479" s="53" t="n">
        <v>3</v>
      </c>
      <c r="R479" s="53" t="n">
        <v>8</v>
      </c>
      <c r="S479" s="53" t="n">
        <v>743</v>
      </c>
      <c r="T479" s="53" t="n">
        <v>1</v>
      </c>
      <c r="U479" s="53" t="s">
        <v>1</v>
      </c>
      <c r="V479" s="53" t="s">
        <v>2</v>
      </c>
      <c r="W479" s="53"/>
      <c r="X479" s="103"/>
    </row>
    <row r="480" customFormat="false" ht="15" hidden="false" customHeight="false" outlineLevel="0" collapsed="false">
      <c r="C480" s="49" t="n">
        <f aca="false">IF(F480=F479,C479,IF(F480=(F479+10),C479,(C479+10)))</f>
        <v>1140</v>
      </c>
      <c r="D480" s="38" t="s">
        <v>302</v>
      </c>
      <c r="E480" s="51" t="n">
        <f aca="false">IF(C479=C480,IF(AND(L480&lt;&gt;"M",L480&lt;&gt;"m-up"),E479+10,E479),10)</f>
        <v>20</v>
      </c>
      <c r="F480" s="39" t="n">
        <f aca="false">R480+(Q480*60)+(P480*3600)</f>
        <v>72188</v>
      </c>
      <c r="G480" s="39" t="str">
        <f aca="false">CONCATENATE(M480,N480,O480)</f>
        <v>20171114</v>
      </c>
      <c r="H480" s="39" t="n">
        <v>8</v>
      </c>
      <c r="L480" s="39" t="s">
        <v>0</v>
      </c>
      <c r="M480" s="39" t="n">
        <v>2017</v>
      </c>
      <c r="N480" s="39" t="n">
        <v>11</v>
      </c>
      <c r="O480" s="39" t="n">
        <v>14</v>
      </c>
      <c r="P480" s="39" t="n">
        <v>20</v>
      </c>
      <c r="Q480" s="39" t="n">
        <v>3</v>
      </c>
      <c r="R480" s="39" t="n">
        <v>8</v>
      </c>
      <c r="S480" s="39" t="n">
        <v>795</v>
      </c>
      <c r="T480" s="39" t="n">
        <v>1</v>
      </c>
      <c r="U480" s="39" t="s">
        <v>1</v>
      </c>
      <c r="V480" s="39" t="s">
        <v>2</v>
      </c>
    </row>
    <row r="481" customFormat="false" ht="15" hidden="false" customHeight="false" outlineLevel="0" collapsed="false">
      <c r="C481" s="49" t="n">
        <f aca="false">IF(F481=F480,C480,IF(F481=(F480+10),C480,(C480+10)))</f>
        <v>1140</v>
      </c>
      <c r="D481" s="38" t="s">
        <v>302</v>
      </c>
      <c r="E481" s="51" t="n">
        <f aca="false">IF(C480=C481,IF(AND(L481&lt;&gt;"M",L481&lt;&gt;"m-up"),E480+10,E480),10)</f>
        <v>30</v>
      </c>
      <c r="F481" s="39" t="n">
        <f aca="false">R481+(Q481*60)+(P481*3600)</f>
        <v>72188</v>
      </c>
      <c r="G481" s="39" t="str">
        <f aca="false">CONCATENATE(M481,N481,O481)</f>
        <v>20171114</v>
      </c>
      <c r="H481" s="39" t="n">
        <v>7</v>
      </c>
      <c r="L481" s="39" t="s">
        <v>0</v>
      </c>
      <c r="M481" s="39" t="n">
        <v>2017</v>
      </c>
      <c r="N481" s="39" t="n">
        <v>11</v>
      </c>
      <c r="O481" s="39" t="n">
        <v>14</v>
      </c>
      <c r="P481" s="39" t="n">
        <v>20</v>
      </c>
      <c r="Q481" s="39" t="n">
        <v>3</v>
      </c>
      <c r="R481" s="39" t="n">
        <v>8</v>
      </c>
      <c r="S481" s="39" t="n">
        <v>927</v>
      </c>
      <c r="T481" s="39" t="n">
        <v>1</v>
      </c>
      <c r="U481" s="39" t="s">
        <v>1</v>
      </c>
      <c r="V481" s="39" t="s">
        <v>2</v>
      </c>
    </row>
    <row r="482" customFormat="false" ht="15" hidden="false" customHeight="false" outlineLevel="0" collapsed="false">
      <c r="C482" s="49" t="n">
        <f aca="false">IF(F482=F481,C481,IF(F482=(F481+10),C481,(C481+10)))</f>
        <v>1150</v>
      </c>
      <c r="D482" s="38" t="s">
        <v>302</v>
      </c>
      <c r="E482" s="51" t="n">
        <f aca="false">IF(C481=C482,IF(AND(L482&lt;&gt;"M",L482&lt;&gt;"m-up"),E481+10,E481),10)</f>
        <v>10</v>
      </c>
      <c r="F482" s="39" t="n">
        <f aca="false">R482+(Q482*60)+(P482*3600)</f>
        <v>72189</v>
      </c>
      <c r="G482" s="39" t="str">
        <f aca="false">CONCATENATE(M482,N482,O482)</f>
        <v>20171114</v>
      </c>
      <c r="H482" s="39" t="n">
        <v>91</v>
      </c>
      <c r="L482" s="39" t="s">
        <v>0</v>
      </c>
      <c r="M482" s="39" t="n">
        <v>2017</v>
      </c>
      <c r="N482" s="39" t="n">
        <v>11</v>
      </c>
      <c r="O482" s="39" t="n">
        <v>14</v>
      </c>
      <c r="P482" s="39" t="n">
        <v>20</v>
      </c>
      <c r="Q482" s="39" t="n">
        <v>3</v>
      </c>
      <c r="R482" s="39" t="n">
        <v>9</v>
      </c>
      <c r="S482" s="39" t="n">
        <v>25</v>
      </c>
      <c r="T482" s="39" t="n">
        <v>1</v>
      </c>
      <c r="U482" s="39" t="s">
        <v>1</v>
      </c>
      <c r="V482" s="39" t="s">
        <v>2</v>
      </c>
    </row>
    <row r="483" customFormat="false" ht="15" hidden="false" customHeight="false" outlineLevel="0" collapsed="false">
      <c r="C483" s="49" t="n">
        <f aca="false">IF(F483=F482,C482,IF(F483=(F482+10),C482,(C482+10)))</f>
        <v>1160</v>
      </c>
      <c r="D483" s="80" t="s">
        <v>303</v>
      </c>
      <c r="E483" s="51" t="n">
        <f aca="false">IF(C482=C483,IF(AND(L483&lt;&gt;"M",L483&lt;&gt;"m-up"),E482+10,E482),10)</f>
        <v>10</v>
      </c>
      <c r="F483" s="53" t="n">
        <f aca="false">R483+(Q483*60)+(P483*3600)</f>
        <v>72211</v>
      </c>
      <c r="G483" s="53" t="str">
        <f aca="false">CONCATENATE(M483,N483,O483)</f>
        <v>20171114</v>
      </c>
      <c r="H483" s="53" t="n">
        <v>439</v>
      </c>
      <c r="I483" s="53"/>
      <c r="J483" s="53"/>
      <c r="K483" s="53"/>
      <c r="L483" s="53" t="s">
        <v>0</v>
      </c>
      <c r="M483" s="53" t="n">
        <v>2017</v>
      </c>
      <c r="N483" s="53" t="n">
        <v>11</v>
      </c>
      <c r="O483" s="53" t="n">
        <v>14</v>
      </c>
      <c r="P483" s="53" t="n">
        <v>20</v>
      </c>
      <c r="Q483" s="53" t="n">
        <v>3</v>
      </c>
      <c r="R483" s="53" t="n">
        <v>31</v>
      </c>
      <c r="S483" s="53" t="n">
        <v>811</v>
      </c>
      <c r="T483" s="53" t="n">
        <v>1</v>
      </c>
      <c r="U483" s="53" t="s">
        <v>1</v>
      </c>
      <c r="V483" s="53" t="s">
        <v>2</v>
      </c>
      <c r="W483" s="53"/>
      <c r="X483" s="54" t="s">
        <v>48</v>
      </c>
    </row>
    <row r="484" customFormat="false" ht="15" hidden="false" customHeight="false" outlineLevel="0" collapsed="false">
      <c r="C484" s="49" t="n">
        <f aca="false">IF(F484=F483,C483,IF(F484=(F483+10),C483,(C483+10)))</f>
        <v>1170</v>
      </c>
      <c r="D484" s="80" t="s">
        <v>304</v>
      </c>
      <c r="E484" s="51" t="n">
        <f aca="false">IF(C483=C484,IF(AND(L484&lt;&gt;"M",L484&lt;&gt;"m-up"),E483+10,E483),10)</f>
        <v>10</v>
      </c>
      <c r="F484" s="53" t="n">
        <f aca="false">R484+(Q484*60)+(P484*3600)</f>
        <v>72313</v>
      </c>
      <c r="G484" s="53" t="str">
        <f aca="false">CONCATENATE(M484,N484,O484)</f>
        <v>20171114</v>
      </c>
      <c r="H484" s="53" t="n">
        <v>4</v>
      </c>
      <c r="I484" s="53"/>
      <c r="J484" s="53"/>
      <c r="K484" s="53"/>
      <c r="L484" s="53" t="s">
        <v>0</v>
      </c>
      <c r="M484" s="53" t="n">
        <v>2017</v>
      </c>
      <c r="N484" s="53" t="n">
        <v>11</v>
      </c>
      <c r="O484" s="53" t="n">
        <v>14</v>
      </c>
      <c r="P484" s="53" t="n">
        <v>20</v>
      </c>
      <c r="Q484" s="53" t="n">
        <v>5</v>
      </c>
      <c r="R484" s="53" t="n">
        <v>13</v>
      </c>
      <c r="S484" s="53" t="n">
        <v>543</v>
      </c>
      <c r="T484" s="53" t="n">
        <v>1</v>
      </c>
      <c r="U484" s="53" t="s">
        <v>1</v>
      </c>
      <c r="V484" s="53" t="s">
        <v>2</v>
      </c>
      <c r="W484" s="53"/>
      <c r="X484" s="54"/>
    </row>
    <row r="485" customFormat="false" ht="15" hidden="false" customHeight="false" outlineLevel="0" collapsed="false">
      <c r="C485" s="49" t="n">
        <f aca="false">IF(F485=F484,C484,IF(F485=(F484+10),C484,(C484+10)))</f>
        <v>1170</v>
      </c>
      <c r="D485" s="38" t="s">
        <v>304</v>
      </c>
      <c r="E485" s="51" t="n">
        <f aca="false">IF(C484=C485,IF(AND(L485&lt;&gt;"M",L485&lt;&gt;"m-up"),E484+10,E484),10)</f>
        <v>20</v>
      </c>
      <c r="F485" s="39" t="n">
        <f aca="false">R485+(Q485*60)+(P485*3600)</f>
        <v>72313</v>
      </c>
      <c r="G485" s="39" t="str">
        <f aca="false">CONCATENATE(M485,N485,O485)</f>
        <v>20171114</v>
      </c>
      <c r="H485" s="39" t="n">
        <v>1</v>
      </c>
      <c r="L485" s="39" t="s">
        <v>0</v>
      </c>
      <c r="M485" s="39" t="n">
        <v>2017</v>
      </c>
      <c r="N485" s="39" t="n">
        <v>11</v>
      </c>
      <c r="O485" s="39" t="n">
        <v>14</v>
      </c>
      <c r="P485" s="39" t="n">
        <v>20</v>
      </c>
      <c r="Q485" s="39" t="n">
        <v>5</v>
      </c>
      <c r="R485" s="39" t="n">
        <v>13</v>
      </c>
      <c r="S485" s="39" t="n">
        <v>562</v>
      </c>
      <c r="T485" s="39" t="n">
        <v>1</v>
      </c>
      <c r="U485" s="39" t="s">
        <v>1</v>
      </c>
      <c r="V485" s="39" t="s">
        <v>2</v>
      </c>
    </row>
    <row r="486" customFormat="false" ht="15" hidden="false" customHeight="false" outlineLevel="0" collapsed="false">
      <c r="C486" s="49" t="n">
        <f aca="false">IF(F486=F485,C485,IF(F486=(F485+10),C485,(C485+10)))</f>
        <v>1170</v>
      </c>
      <c r="D486" s="38" t="s">
        <v>304</v>
      </c>
      <c r="E486" s="51" t="n">
        <f aca="false">IF(C485=C486,IF(AND(L486&lt;&gt;"M",L486&lt;&gt;"m-up"),E485+10,E485),10)</f>
        <v>30</v>
      </c>
      <c r="F486" s="79" t="n">
        <f aca="false">R486+(Q486*60)+(P486*3600)</f>
        <v>72313</v>
      </c>
      <c r="G486" s="83" t="str">
        <f aca="false">CONCATENATE(M486,N486,O486)</f>
        <v>20171114</v>
      </c>
      <c r="H486" s="83" t="n">
        <v>1</v>
      </c>
      <c r="I486" s="83"/>
      <c r="J486" s="83"/>
      <c r="K486" s="83"/>
      <c r="L486" s="83" t="s">
        <v>0</v>
      </c>
      <c r="M486" s="83" t="n">
        <v>2017</v>
      </c>
      <c r="N486" s="83" t="n">
        <v>11</v>
      </c>
      <c r="O486" s="83" t="n">
        <v>14</v>
      </c>
      <c r="P486" s="83" t="n">
        <v>20</v>
      </c>
      <c r="Q486" s="83" t="n">
        <v>5</v>
      </c>
      <c r="R486" s="83" t="n">
        <v>13</v>
      </c>
      <c r="S486" s="83" t="n">
        <v>575</v>
      </c>
      <c r="T486" s="83" t="n">
        <v>1</v>
      </c>
      <c r="U486" s="83" t="s">
        <v>1</v>
      </c>
      <c r="V486" s="83" t="s">
        <v>2</v>
      </c>
      <c r="W486" s="83"/>
      <c r="X486" s="98" t="s">
        <v>305</v>
      </c>
      <c r="Y486" s="40" t="s">
        <v>306</v>
      </c>
      <c r="Z486" s="99" t="n">
        <v>-26.2073</v>
      </c>
      <c r="AA486" s="99" t="n">
        <v>28.08</v>
      </c>
      <c r="AB486" s="40" t="n">
        <v>-16</v>
      </c>
    </row>
    <row r="487" customFormat="false" ht="15" hidden="false" customHeight="false" outlineLevel="0" collapsed="false">
      <c r="C487" s="49" t="n">
        <f aca="false">IF(F487=F486,C486,IF(F487=(F486+10),C486,(C486+10)))</f>
        <v>1170</v>
      </c>
      <c r="D487" s="38" t="s">
        <v>304</v>
      </c>
      <c r="E487" s="51" t="n">
        <f aca="false">IF(C486=C487,IF(AND(L487&lt;&gt;"M",L487&lt;&gt;"m-up"),E486+10,E486),10)</f>
        <v>40</v>
      </c>
      <c r="F487" s="39" t="n">
        <f aca="false">R487+(Q487*60)+(P487*3600)</f>
        <v>72313</v>
      </c>
      <c r="G487" s="39" t="str">
        <f aca="false">CONCATENATE(M487,N487,O487)</f>
        <v>20171114</v>
      </c>
      <c r="H487" s="39" t="n">
        <v>2</v>
      </c>
      <c r="L487" s="39" t="s">
        <v>0</v>
      </c>
      <c r="M487" s="39" t="n">
        <v>2017</v>
      </c>
      <c r="N487" s="39" t="n">
        <v>11</v>
      </c>
      <c r="O487" s="39" t="n">
        <v>14</v>
      </c>
      <c r="P487" s="39" t="n">
        <v>20</v>
      </c>
      <c r="Q487" s="39" t="n">
        <v>5</v>
      </c>
      <c r="R487" s="39" t="n">
        <v>13</v>
      </c>
      <c r="S487" s="39" t="n">
        <v>586</v>
      </c>
      <c r="T487" s="39" t="n">
        <v>1</v>
      </c>
      <c r="U487" s="39" t="s">
        <v>1</v>
      </c>
      <c r="V487" s="39" t="s">
        <v>2</v>
      </c>
      <c r="X487" s="40" t="s">
        <v>307</v>
      </c>
    </row>
    <row r="488" customFormat="false" ht="15" hidden="false" customHeight="false" outlineLevel="0" collapsed="false">
      <c r="C488" s="49" t="n">
        <f aca="false">IF(F488=F487,C487,IF(F488=(F487+10),C487,(C487+10)))</f>
        <v>1170</v>
      </c>
      <c r="D488" s="38" t="s">
        <v>304</v>
      </c>
      <c r="E488" s="51" t="n">
        <f aca="false">IF(C487=C488,IF(AND(L488&lt;&gt;"M",L488&lt;&gt;"m-up"),E487+10,E487),10)</f>
        <v>50</v>
      </c>
      <c r="F488" s="39" t="n">
        <f aca="false">R488+(Q488*60)+(P488*3600)</f>
        <v>72313</v>
      </c>
      <c r="G488" s="39" t="str">
        <f aca="false">CONCATENATE(M488,N488,O488)</f>
        <v>20171114</v>
      </c>
      <c r="H488" s="39" t="n">
        <v>1</v>
      </c>
      <c r="L488" s="39" t="s">
        <v>0</v>
      </c>
      <c r="M488" s="39" t="n">
        <v>2017</v>
      </c>
      <c r="N488" s="39" t="n">
        <v>11</v>
      </c>
      <c r="O488" s="39" t="n">
        <v>14</v>
      </c>
      <c r="P488" s="39" t="n">
        <v>20</v>
      </c>
      <c r="Q488" s="39" t="n">
        <v>5</v>
      </c>
      <c r="R488" s="39" t="n">
        <v>13</v>
      </c>
      <c r="S488" s="39" t="n">
        <v>603</v>
      </c>
      <c r="T488" s="39" t="n">
        <v>1</v>
      </c>
      <c r="U488" s="39" t="s">
        <v>1</v>
      </c>
      <c r="V488" s="39" t="s">
        <v>2</v>
      </c>
    </row>
    <row r="489" customFormat="false" ht="15" hidden="false" customHeight="false" outlineLevel="0" collapsed="false">
      <c r="C489" s="49" t="n">
        <f aca="false">IF(F489=F488,C488,IF(F489=(F488+10),C488,(C488+10)))</f>
        <v>1170</v>
      </c>
      <c r="D489" s="38" t="s">
        <v>304</v>
      </c>
      <c r="E489" s="51" t="n">
        <f aca="false">IF(C488=C489,IF(AND(L489&lt;&gt;"M",L489&lt;&gt;"m-up"),E488+10,E488),10)</f>
        <v>60</v>
      </c>
      <c r="F489" s="102" t="n">
        <f aca="false">R489+(Q489*60)+(P489*3600)</f>
        <v>72313</v>
      </c>
      <c r="G489" s="39" t="str">
        <f aca="false">CONCATENATE(M489,N489,O489)</f>
        <v>20171114</v>
      </c>
      <c r="H489" s="39" t="n">
        <v>11</v>
      </c>
      <c r="L489" s="39" t="s">
        <v>0</v>
      </c>
      <c r="M489" s="39" t="n">
        <v>2017</v>
      </c>
      <c r="N489" s="39" t="n">
        <v>11</v>
      </c>
      <c r="O489" s="39" t="n">
        <v>14</v>
      </c>
      <c r="P489" s="39" t="n">
        <v>20</v>
      </c>
      <c r="Q489" s="39" t="n">
        <v>5</v>
      </c>
      <c r="R489" s="39" t="n">
        <v>13</v>
      </c>
      <c r="S489" s="39" t="n">
        <v>643</v>
      </c>
      <c r="T489" s="39" t="n">
        <v>2</v>
      </c>
      <c r="U489" s="39" t="s">
        <v>1</v>
      </c>
      <c r="V489" s="39" t="s">
        <v>2</v>
      </c>
      <c r="X489" s="89" t="s">
        <v>308</v>
      </c>
    </row>
    <row r="490" customFormat="false" ht="15" hidden="false" customHeight="false" outlineLevel="0" collapsed="false">
      <c r="C490" s="49" t="n">
        <f aca="false">IF(F490=F489,C489,IF(F490=(F489+10),C489,(C489+10)))</f>
        <v>1170</v>
      </c>
      <c r="D490" s="38" t="s">
        <v>304</v>
      </c>
      <c r="E490" s="51" t="n">
        <f aca="false">IF(C489=C490,IF(AND(L490&lt;&gt;"M",L490&lt;&gt;"m-up"),E489+10,E489),10)</f>
        <v>70</v>
      </c>
      <c r="F490" s="39" t="n">
        <f aca="false">R490+(Q490*60)+(P490*3600)</f>
        <v>72313</v>
      </c>
      <c r="G490" s="39" t="str">
        <f aca="false">CONCATENATE(M490,N490,O490)</f>
        <v>20171114</v>
      </c>
      <c r="H490" s="39" t="n">
        <v>5</v>
      </c>
      <c r="L490" s="39" t="s">
        <v>0</v>
      </c>
      <c r="M490" s="39" t="n">
        <v>2017</v>
      </c>
      <c r="N490" s="39" t="n">
        <v>11</v>
      </c>
      <c r="O490" s="39" t="n">
        <v>14</v>
      </c>
      <c r="P490" s="39" t="n">
        <v>20</v>
      </c>
      <c r="Q490" s="39" t="n">
        <v>5</v>
      </c>
      <c r="R490" s="39" t="n">
        <v>13</v>
      </c>
      <c r="S490" s="39" t="n">
        <v>669</v>
      </c>
      <c r="T490" s="39" t="n">
        <v>2</v>
      </c>
      <c r="U490" s="39" t="s">
        <v>1</v>
      </c>
      <c r="V490" s="39" t="s">
        <v>2</v>
      </c>
      <c r="X490" s="40" t="s">
        <v>308</v>
      </c>
    </row>
    <row r="491" customFormat="false" ht="15" hidden="false" customHeight="false" outlineLevel="0" collapsed="false">
      <c r="C491" s="49" t="n">
        <f aca="false">IF(F491=F490,C490,IF(F491=(F490+10),C490,(C490+10)))</f>
        <v>1170</v>
      </c>
      <c r="D491" s="38" t="s">
        <v>304</v>
      </c>
      <c r="E491" s="51" t="n">
        <f aca="false">IF(C490=C491,IF(AND(L491&lt;&gt;"M",L491&lt;&gt;"m-up"),E490+10,E490),10)</f>
        <v>80</v>
      </c>
      <c r="F491" s="39" t="n">
        <f aca="false">R491+(Q491*60)+(P491*3600)</f>
        <v>72313</v>
      </c>
      <c r="G491" s="39" t="str">
        <f aca="false">CONCATENATE(M491,N491,O491)</f>
        <v>20171114</v>
      </c>
      <c r="H491" s="39" t="n">
        <v>2</v>
      </c>
      <c r="L491" s="39" t="s">
        <v>0</v>
      </c>
      <c r="M491" s="39" t="n">
        <v>2017</v>
      </c>
      <c r="N491" s="39" t="n">
        <v>11</v>
      </c>
      <c r="O491" s="39" t="n">
        <v>14</v>
      </c>
      <c r="P491" s="39" t="n">
        <v>20</v>
      </c>
      <c r="Q491" s="39" t="n">
        <v>5</v>
      </c>
      <c r="R491" s="39" t="n">
        <v>13</v>
      </c>
      <c r="S491" s="39" t="n">
        <v>680</v>
      </c>
      <c r="T491" s="39" t="n">
        <v>1</v>
      </c>
      <c r="U491" s="39" t="s">
        <v>1</v>
      </c>
      <c r="V491" s="39" t="s">
        <v>2</v>
      </c>
    </row>
    <row r="492" customFormat="false" ht="15" hidden="false" customHeight="false" outlineLevel="0" collapsed="false">
      <c r="C492" s="49" t="n">
        <f aca="false">IF(F492=F491,C491,IF(F492=(F491+10),C491,(C491+10)))</f>
        <v>1170</v>
      </c>
      <c r="D492" s="38" t="s">
        <v>304</v>
      </c>
      <c r="E492" s="51" t="n">
        <f aca="false">IF(C491=C492,IF(AND(L492&lt;&gt;"M",L492&lt;&gt;"m-up"),E491+10,E491),10)</f>
        <v>90</v>
      </c>
      <c r="F492" s="39" t="n">
        <f aca="false">R492+(Q492*60)+(P492*3600)</f>
        <v>72313</v>
      </c>
      <c r="G492" s="39" t="str">
        <f aca="false">CONCATENATE(M492,N492,O492)</f>
        <v>20171114</v>
      </c>
      <c r="H492" s="39" t="n">
        <v>3</v>
      </c>
      <c r="L492" s="39" t="s">
        <v>0</v>
      </c>
      <c r="M492" s="39" t="n">
        <v>2017</v>
      </c>
      <c r="N492" s="39" t="n">
        <v>11</v>
      </c>
      <c r="O492" s="39" t="n">
        <v>14</v>
      </c>
      <c r="P492" s="39" t="n">
        <v>20</v>
      </c>
      <c r="Q492" s="39" t="n">
        <v>5</v>
      </c>
      <c r="R492" s="39" t="n">
        <v>13</v>
      </c>
      <c r="S492" s="39" t="n">
        <v>735</v>
      </c>
      <c r="T492" s="39" t="n">
        <v>1</v>
      </c>
      <c r="U492" s="39" t="s">
        <v>1</v>
      </c>
      <c r="V492" s="39" t="s">
        <v>2</v>
      </c>
    </row>
    <row r="493" customFormat="false" ht="15" hidden="false" customHeight="false" outlineLevel="0" collapsed="false">
      <c r="C493" s="49" t="n">
        <f aca="false">IF(F493=F492,C492,IF(F493=(F492+10),C492,(C492+10)))</f>
        <v>1170</v>
      </c>
      <c r="D493" s="38" t="s">
        <v>304</v>
      </c>
      <c r="E493" s="51" t="n">
        <f aca="false">IF(C492=C493,IF(AND(L493&lt;&gt;"M",L493&lt;&gt;"m-up"),E492+10,E492),10)</f>
        <v>100</v>
      </c>
      <c r="F493" s="39" t="n">
        <f aca="false">R493+(Q493*60)+(P493*3600)</f>
        <v>72313</v>
      </c>
      <c r="G493" s="39" t="str">
        <f aca="false">CONCATENATE(M493,N493,O493)</f>
        <v>20171114</v>
      </c>
      <c r="H493" s="39" t="n">
        <v>1</v>
      </c>
      <c r="L493" s="39" t="s">
        <v>0</v>
      </c>
      <c r="M493" s="39" t="n">
        <v>2017</v>
      </c>
      <c r="N493" s="39" t="n">
        <v>11</v>
      </c>
      <c r="O493" s="39" t="n">
        <v>14</v>
      </c>
      <c r="P493" s="39" t="n">
        <v>20</v>
      </c>
      <c r="Q493" s="39" t="n">
        <v>5</v>
      </c>
      <c r="R493" s="39" t="n">
        <v>13</v>
      </c>
      <c r="S493" s="39" t="n">
        <v>760</v>
      </c>
      <c r="T493" s="39" t="n">
        <v>2</v>
      </c>
      <c r="U493" s="39" t="s">
        <v>1</v>
      </c>
      <c r="V493" s="39" t="s">
        <v>2</v>
      </c>
      <c r="X493" s="40" t="s">
        <v>308</v>
      </c>
    </row>
    <row r="494" customFormat="false" ht="15" hidden="false" customHeight="false" outlineLevel="0" collapsed="false">
      <c r="C494" s="49" t="n">
        <f aca="false">IF(F494=F493,C493,IF(F494=(F493+10),C493,(C493+10)))</f>
        <v>1170</v>
      </c>
      <c r="D494" s="38" t="s">
        <v>304</v>
      </c>
      <c r="E494" s="51" t="n">
        <f aca="false">IF(C493=C494,IF(AND(L494&lt;&gt;"M",L494&lt;&gt;"m-up"),E493+10,E493),10)</f>
        <v>110</v>
      </c>
      <c r="F494" s="39" t="n">
        <f aca="false">R494+(Q494*60)+(P494*3600)</f>
        <v>72313</v>
      </c>
      <c r="G494" s="39" t="str">
        <f aca="false">CONCATENATE(M494,N494,O494)</f>
        <v>20171114</v>
      </c>
      <c r="H494" s="39" t="n">
        <v>2</v>
      </c>
      <c r="L494" s="39" t="s">
        <v>0</v>
      </c>
      <c r="M494" s="39" t="n">
        <v>2017</v>
      </c>
      <c r="N494" s="39" t="n">
        <v>11</v>
      </c>
      <c r="O494" s="39" t="n">
        <v>14</v>
      </c>
      <c r="P494" s="39" t="n">
        <v>20</v>
      </c>
      <c r="Q494" s="39" t="n">
        <v>5</v>
      </c>
      <c r="R494" s="39" t="n">
        <v>13</v>
      </c>
      <c r="S494" s="39" t="n">
        <v>815</v>
      </c>
      <c r="T494" s="39" t="n">
        <v>2</v>
      </c>
      <c r="U494" s="39" t="s">
        <v>1</v>
      </c>
      <c r="V494" s="39" t="s">
        <v>2</v>
      </c>
      <c r="X494" s="40" t="s">
        <v>308</v>
      </c>
    </row>
    <row r="495" customFormat="false" ht="15" hidden="false" customHeight="false" outlineLevel="0" collapsed="false">
      <c r="C495" s="49" t="n">
        <f aca="false">IF(F495=F494,C494,IF(F495=(F494+10),C494,(C494+10)))</f>
        <v>1170</v>
      </c>
      <c r="D495" s="38" t="s">
        <v>304</v>
      </c>
      <c r="E495" s="51" t="n">
        <f aca="false">IF(C494=C495,IF(AND(L495&lt;&gt;"M",L495&lt;&gt;"m-up"),E494+10,E494),10)</f>
        <v>120</v>
      </c>
      <c r="F495" s="39" t="n">
        <f aca="false">R495+(Q495*60)+(P495*3600)</f>
        <v>72313</v>
      </c>
      <c r="G495" s="39" t="str">
        <f aca="false">CONCATENATE(M495,N495,O495)</f>
        <v>20171114</v>
      </c>
      <c r="H495" s="39" t="n">
        <v>4</v>
      </c>
      <c r="L495" s="39" t="s">
        <v>0</v>
      </c>
      <c r="M495" s="39" t="n">
        <v>2017</v>
      </c>
      <c r="N495" s="39" t="n">
        <v>11</v>
      </c>
      <c r="O495" s="39" t="n">
        <v>14</v>
      </c>
      <c r="P495" s="39" t="n">
        <v>20</v>
      </c>
      <c r="Q495" s="39" t="n">
        <v>5</v>
      </c>
      <c r="R495" s="39" t="n">
        <v>13</v>
      </c>
      <c r="S495" s="39" t="n">
        <v>856</v>
      </c>
      <c r="T495" s="39" t="n">
        <v>1</v>
      </c>
      <c r="U495" s="39" t="s">
        <v>1</v>
      </c>
      <c r="V495" s="39" t="s">
        <v>2</v>
      </c>
    </row>
    <row r="496" customFormat="false" ht="15" hidden="false" customHeight="false" outlineLevel="0" collapsed="false">
      <c r="C496" s="49" t="n">
        <f aca="false">IF(F496=F495,C495,IF(F496=(F495+10),C495,(C495+10)))</f>
        <v>1170</v>
      </c>
      <c r="D496" s="38" t="s">
        <v>304</v>
      </c>
      <c r="E496" s="51" t="n">
        <f aca="false">IF(C495=C496,IF(AND(L496&lt;&gt;"M",L496&lt;&gt;"m-up"),E495+10,E495),10)</f>
        <v>130</v>
      </c>
      <c r="F496" s="39" t="n">
        <f aca="false">R496+(Q496*60)+(P496*3600)</f>
        <v>72313</v>
      </c>
      <c r="G496" s="39" t="str">
        <f aca="false">CONCATENATE(M496,N496,O496)</f>
        <v>20171114</v>
      </c>
      <c r="H496" s="39" t="n">
        <v>1</v>
      </c>
      <c r="L496" s="39" t="s">
        <v>0</v>
      </c>
      <c r="M496" s="39" t="n">
        <v>2017</v>
      </c>
      <c r="N496" s="39" t="n">
        <v>11</v>
      </c>
      <c r="O496" s="39" t="n">
        <v>14</v>
      </c>
      <c r="P496" s="39" t="n">
        <v>20</v>
      </c>
      <c r="Q496" s="39" t="n">
        <v>5</v>
      </c>
      <c r="R496" s="39" t="n">
        <v>13</v>
      </c>
      <c r="S496" s="39" t="n">
        <v>891</v>
      </c>
      <c r="T496" s="39" t="n">
        <v>1</v>
      </c>
      <c r="U496" s="39" t="s">
        <v>1</v>
      </c>
      <c r="V496" s="39" t="s">
        <v>2</v>
      </c>
    </row>
    <row r="497" customFormat="false" ht="15" hidden="false" customHeight="false" outlineLevel="0" collapsed="false">
      <c r="C497" s="49" t="n">
        <f aca="false">IF(F497=F496,C496,IF(F497=(F496+10),C496,(C496+10)))</f>
        <v>1170</v>
      </c>
      <c r="D497" s="38" t="s">
        <v>304</v>
      </c>
      <c r="E497" s="51" t="n">
        <f aca="false">IF(C496=C497,IF(AND(L497&lt;&gt;"M",L497&lt;&gt;"m-up"),E496+10,E496),10)</f>
        <v>140</v>
      </c>
      <c r="F497" s="39" t="n">
        <f aca="false">R497+(Q497*60)+(P497*3600)</f>
        <v>72313</v>
      </c>
      <c r="G497" s="39" t="str">
        <f aca="false">CONCATENATE(M497,N497,O497)</f>
        <v>20171114</v>
      </c>
      <c r="H497" s="39" t="n">
        <v>5</v>
      </c>
      <c r="L497" s="39" t="s">
        <v>0</v>
      </c>
      <c r="M497" s="39" t="n">
        <v>2017</v>
      </c>
      <c r="N497" s="39" t="n">
        <v>11</v>
      </c>
      <c r="O497" s="39" t="n">
        <v>14</v>
      </c>
      <c r="P497" s="39" t="n">
        <v>20</v>
      </c>
      <c r="Q497" s="39" t="n">
        <v>5</v>
      </c>
      <c r="R497" s="39" t="n">
        <v>13</v>
      </c>
      <c r="S497" s="39" t="n">
        <v>917</v>
      </c>
      <c r="T497" s="39" t="n">
        <v>1</v>
      </c>
      <c r="U497" s="39" t="s">
        <v>1</v>
      </c>
      <c r="V497" s="39" t="s">
        <v>2</v>
      </c>
    </row>
    <row r="498" customFormat="false" ht="15" hidden="false" customHeight="false" outlineLevel="0" collapsed="false">
      <c r="C498" s="49" t="n">
        <f aca="false">IF(F498=F497,C497,IF(F498=(F497+10),C497,(C497+10)))</f>
        <v>1170</v>
      </c>
      <c r="D498" s="38" t="s">
        <v>304</v>
      </c>
      <c r="E498" s="51" t="n">
        <f aca="false">IF(C497=C498,IF(AND(L498&lt;&gt;"M",L498&lt;&gt;"m-up"),E497+10,E497),10)</f>
        <v>150</v>
      </c>
      <c r="F498" s="39" t="n">
        <f aca="false">R498+(Q498*60)+(P498*3600)</f>
        <v>72313</v>
      </c>
      <c r="G498" s="39" t="str">
        <f aca="false">CONCATENATE(M498,N498,O498)</f>
        <v>20171114</v>
      </c>
      <c r="H498" s="39" t="n">
        <v>78</v>
      </c>
      <c r="L498" s="39" t="s">
        <v>0</v>
      </c>
      <c r="M498" s="39" t="n">
        <v>2017</v>
      </c>
      <c r="N498" s="39" t="n">
        <v>11</v>
      </c>
      <c r="O498" s="39" t="n">
        <v>14</v>
      </c>
      <c r="P498" s="39" t="n">
        <v>20</v>
      </c>
      <c r="Q498" s="39" t="n">
        <v>5</v>
      </c>
      <c r="R498" s="39" t="n">
        <v>13</v>
      </c>
      <c r="S498" s="39" t="n">
        <v>954</v>
      </c>
      <c r="T498" s="39" t="n">
        <v>1</v>
      </c>
      <c r="U498" s="39" t="s">
        <v>1</v>
      </c>
      <c r="V498" s="39" t="s">
        <v>2</v>
      </c>
    </row>
    <row r="499" customFormat="false" ht="15" hidden="false" customHeight="false" outlineLevel="0" collapsed="false">
      <c r="C499" s="49" t="n">
        <f aca="false">IF(F499=F498,C498,IF(F499=(F498+10),C498,(C498+10)))</f>
        <v>1180</v>
      </c>
      <c r="D499" s="38" t="s">
        <v>304</v>
      </c>
      <c r="E499" s="51" t="n">
        <f aca="false">IF(C498=C499,IF(AND(L499&lt;&gt;"M",L499&lt;&gt;"m-up"),E498+10,E498),10)</f>
        <v>10</v>
      </c>
      <c r="F499" s="39" t="n">
        <f aca="false">R499+(Q499*60)+(P499*3600)</f>
        <v>72314</v>
      </c>
      <c r="G499" s="39" t="str">
        <f aca="false">CONCATENATE(M499,N499,O499)</f>
        <v>20171114</v>
      </c>
      <c r="H499" s="39" t="n">
        <v>2</v>
      </c>
      <c r="L499" s="39" t="s">
        <v>0</v>
      </c>
      <c r="M499" s="39" t="n">
        <v>2017</v>
      </c>
      <c r="N499" s="39" t="n">
        <v>11</v>
      </c>
      <c r="O499" s="39" t="n">
        <v>14</v>
      </c>
      <c r="P499" s="39" t="n">
        <v>20</v>
      </c>
      <c r="Q499" s="39" t="n">
        <v>5</v>
      </c>
      <c r="R499" s="39" t="n">
        <v>14</v>
      </c>
      <c r="S499" s="39" t="n">
        <v>84</v>
      </c>
      <c r="T499" s="39" t="n">
        <v>1</v>
      </c>
      <c r="U499" s="39" t="s">
        <v>1</v>
      </c>
      <c r="V499" s="39" t="s">
        <v>2</v>
      </c>
    </row>
    <row r="500" customFormat="false" ht="15" hidden="false" customHeight="false" outlineLevel="0" collapsed="false">
      <c r="C500" s="49" t="n">
        <f aca="false">IF(F500=F499,C499,IF(F500=(F499+10),C499,(C499+10)))</f>
        <v>1180</v>
      </c>
      <c r="D500" s="38" t="s">
        <v>304</v>
      </c>
      <c r="E500" s="51" t="n">
        <f aca="false">IF(C499=C500,IF(AND(L500&lt;&gt;"M",L500&lt;&gt;"m-up"),E499+10,E499),10)</f>
        <v>20</v>
      </c>
      <c r="F500" s="39" t="n">
        <f aca="false">R500+(Q500*60)+(P500*3600)</f>
        <v>72314</v>
      </c>
      <c r="G500" s="39" t="str">
        <f aca="false">CONCATENATE(M500,N500,O500)</f>
        <v>20171114</v>
      </c>
      <c r="H500" s="39" t="n">
        <v>1</v>
      </c>
      <c r="L500" s="39" t="s">
        <v>0</v>
      </c>
      <c r="M500" s="39" t="n">
        <v>2017</v>
      </c>
      <c r="N500" s="39" t="n">
        <v>11</v>
      </c>
      <c r="O500" s="39" t="n">
        <v>14</v>
      </c>
      <c r="P500" s="39" t="n">
        <v>20</v>
      </c>
      <c r="Q500" s="39" t="n">
        <v>5</v>
      </c>
      <c r="R500" s="39" t="n">
        <v>14</v>
      </c>
      <c r="S500" s="39" t="n">
        <v>155</v>
      </c>
      <c r="T500" s="39" t="n">
        <v>1</v>
      </c>
      <c r="U500" s="39" t="s">
        <v>1</v>
      </c>
      <c r="V500" s="39" t="s">
        <v>2</v>
      </c>
    </row>
    <row r="501" customFormat="false" ht="15" hidden="false" customHeight="false" outlineLevel="0" collapsed="false">
      <c r="C501" s="49" t="n">
        <f aca="false">IF(F501=F500,C500,IF(F501=(F500+10),C500,(C500+10)))</f>
        <v>1190</v>
      </c>
      <c r="D501" s="80" t="s">
        <v>309</v>
      </c>
      <c r="E501" s="51" t="n">
        <f aca="false">IF(C500=C501,IF(AND(L501&lt;&gt;"M",L501&lt;&gt;"m-up"),E500+10,E500),10)</f>
        <v>10</v>
      </c>
      <c r="F501" s="53" t="n">
        <f aca="false">R501+(Q501*60)+(P501*3600)</f>
        <v>72386</v>
      </c>
      <c r="G501" s="53" t="str">
        <f aca="false">CONCATENATE(M501,N501,O501)</f>
        <v>20171114</v>
      </c>
      <c r="H501" s="53" t="n">
        <v>6</v>
      </c>
      <c r="I501" s="53"/>
      <c r="J501" s="53"/>
      <c r="K501" s="53"/>
      <c r="L501" s="53" t="s">
        <v>0</v>
      </c>
      <c r="M501" s="53" t="n">
        <v>2017</v>
      </c>
      <c r="N501" s="53" t="n">
        <v>11</v>
      </c>
      <c r="O501" s="53" t="n">
        <v>14</v>
      </c>
      <c r="P501" s="53" t="n">
        <v>20</v>
      </c>
      <c r="Q501" s="53" t="n">
        <v>6</v>
      </c>
      <c r="R501" s="53" t="n">
        <v>26</v>
      </c>
      <c r="S501" s="104" t="n">
        <v>119</v>
      </c>
      <c r="T501" s="53" t="n">
        <v>1</v>
      </c>
      <c r="U501" s="53" t="s">
        <v>1</v>
      </c>
      <c r="V501" s="53" t="s">
        <v>2</v>
      </c>
      <c r="W501" s="53"/>
      <c r="X501" s="54" t="s">
        <v>49</v>
      </c>
    </row>
    <row r="502" customFormat="false" ht="15" hidden="false" customHeight="false" outlineLevel="0" collapsed="false">
      <c r="C502" s="49" t="n">
        <f aca="false">IF(F502=F501,C501,IF(F502=(F501+10),C501,(C501+10)))</f>
        <v>1190</v>
      </c>
      <c r="D502" s="38" t="s">
        <v>309</v>
      </c>
      <c r="E502" s="51" t="n">
        <f aca="false">IF(C501=C502,IF(AND(L502&lt;&gt;"M",L502&lt;&gt;"m-up"),E501+10,E501),10)</f>
        <v>20</v>
      </c>
      <c r="F502" s="39" t="n">
        <f aca="false">R502+(Q502*60)+(P502*3600)</f>
        <v>72386</v>
      </c>
      <c r="G502" s="39" t="str">
        <f aca="false">CONCATENATE(M502,N502,O502)</f>
        <v>20171114</v>
      </c>
      <c r="H502" s="39" t="n">
        <v>1</v>
      </c>
      <c r="L502" s="39" t="s">
        <v>0</v>
      </c>
      <c r="M502" s="39" t="n">
        <v>2017</v>
      </c>
      <c r="N502" s="39" t="n">
        <v>11</v>
      </c>
      <c r="O502" s="39" t="n">
        <v>14</v>
      </c>
      <c r="P502" s="39" t="n">
        <v>20</v>
      </c>
      <c r="Q502" s="39" t="n">
        <v>6</v>
      </c>
      <c r="R502" s="39" t="n">
        <v>26</v>
      </c>
      <c r="S502" s="39" t="n">
        <v>144</v>
      </c>
      <c r="T502" s="39" t="n">
        <v>1</v>
      </c>
      <c r="U502" s="39" t="s">
        <v>1</v>
      </c>
      <c r="V502" s="39" t="s">
        <v>2</v>
      </c>
    </row>
    <row r="503" customFormat="false" ht="15" hidden="false" customHeight="false" outlineLevel="0" collapsed="false">
      <c r="C503" s="49" t="n">
        <f aca="false">IF(F503=F502,C502,IF(F503=(F502+10),C502,(C502+10)))</f>
        <v>1190</v>
      </c>
      <c r="D503" s="38" t="s">
        <v>309</v>
      </c>
      <c r="E503" s="51" t="n">
        <f aca="false">IF(C502=C503,IF(AND(L503&lt;&gt;"M",L503&lt;&gt;"m-up"),E502+10,E502),10)</f>
        <v>30</v>
      </c>
      <c r="F503" s="39" t="n">
        <f aca="false">R503+(Q503*60)+(P503*3600)</f>
        <v>72386</v>
      </c>
      <c r="G503" s="39" t="str">
        <f aca="false">CONCATENATE(M503,N503,O503)</f>
        <v>20171114</v>
      </c>
      <c r="H503" s="39" t="n">
        <v>1</v>
      </c>
      <c r="L503" s="39" t="s">
        <v>0</v>
      </c>
      <c r="M503" s="39" t="n">
        <v>2017</v>
      </c>
      <c r="N503" s="39" t="n">
        <v>11</v>
      </c>
      <c r="O503" s="39" t="n">
        <v>14</v>
      </c>
      <c r="P503" s="39" t="n">
        <v>20</v>
      </c>
      <c r="Q503" s="39" t="n">
        <v>6</v>
      </c>
      <c r="R503" s="39" t="n">
        <v>26</v>
      </c>
      <c r="S503" s="39" t="n">
        <v>160</v>
      </c>
      <c r="T503" s="39" t="n">
        <v>1</v>
      </c>
      <c r="U503" s="39" t="s">
        <v>1</v>
      </c>
      <c r="V503" s="39" t="s">
        <v>2</v>
      </c>
    </row>
    <row r="504" customFormat="false" ht="15" hidden="false" customHeight="false" outlineLevel="0" collapsed="false">
      <c r="C504" s="49" t="n">
        <f aca="false">IF(F504=F503,C503,IF(F504=(F503+10),C503,(C503+10)))</f>
        <v>1190</v>
      </c>
      <c r="D504" s="38" t="s">
        <v>309</v>
      </c>
      <c r="E504" s="51" t="n">
        <f aca="false">IF(C503=C504,IF(AND(L504&lt;&gt;"M",L504&lt;&gt;"m-up"),E503+10,E503),10)</f>
        <v>40</v>
      </c>
      <c r="F504" s="39" t="n">
        <f aca="false">R504+(Q504*60)+(P504*3600)</f>
        <v>72386</v>
      </c>
      <c r="G504" s="39" t="str">
        <f aca="false">CONCATENATE(M504,N504,O504)</f>
        <v>20171114</v>
      </c>
      <c r="H504" s="39" t="n">
        <v>2</v>
      </c>
      <c r="L504" s="39" t="s">
        <v>0</v>
      </c>
      <c r="M504" s="39" t="n">
        <v>2017</v>
      </c>
      <c r="N504" s="39" t="n">
        <v>11</v>
      </c>
      <c r="O504" s="39" t="n">
        <v>14</v>
      </c>
      <c r="P504" s="39" t="n">
        <v>20</v>
      </c>
      <c r="Q504" s="39" t="n">
        <v>6</v>
      </c>
      <c r="R504" s="39" t="n">
        <v>26</v>
      </c>
      <c r="S504" s="39" t="n">
        <v>185</v>
      </c>
      <c r="T504" s="39" t="n">
        <v>1</v>
      </c>
      <c r="U504" s="39" t="s">
        <v>1</v>
      </c>
      <c r="V504" s="39" t="s">
        <v>2</v>
      </c>
    </row>
    <row r="505" customFormat="false" ht="15" hidden="false" customHeight="false" outlineLevel="0" collapsed="false">
      <c r="C505" s="49" t="n">
        <f aca="false">IF(F505=F504,C504,IF(F505=(F504+10),C504,(C504+10)))</f>
        <v>1190</v>
      </c>
      <c r="D505" s="38" t="s">
        <v>309</v>
      </c>
      <c r="E505" s="51" t="n">
        <f aca="false">IF(C504=C505,IF(AND(L505&lt;&gt;"M",L505&lt;&gt;"m-up"),E504+10,E504),10)</f>
        <v>50</v>
      </c>
      <c r="F505" s="39" t="n">
        <f aca="false">R505+(Q505*60)+(P505*3600)</f>
        <v>72386</v>
      </c>
      <c r="G505" s="39" t="str">
        <f aca="false">CONCATENATE(M505,N505,O505)</f>
        <v>20171114</v>
      </c>
      <c r="H505" s="39" t="n">
        <v>2</v>
      </c>
      <c r="L505" s="39" t="s">
        <v>0</v>
      </c>
      <c r="M505" s="39" t="n">
        <v>2017</v>
      </c>
      <c r="N505" s="39" t="n">
        <v>11</v>
      </c>
      <c r="O505" s="39" t="n">
        <v>14</v>
      </c>
      <c r="P505" s="39" t="n">
        <v>20</v>
      </c>
      <c r="Q505" s="39" t="n">
        <v>6</v>
      </c>
      <c r="R505" s="39" t="n">
        <v>26</v>
      </c>
      <c r="S505" s="39" t="n">
        <v>211</v>
      </c>
      <c r="T505" s="39" t="n">
        <v>1</v>
      </c>
      <c r="U505" s="39" t="s">
        <v>1</v>
      </c>
      <c r="V505" s="39" t="s">
        <v>2</v>
      </c>
    </row>
    <row r="506" customFormat="false" ht="15" hidden="false" customHeight="false" outlineLevel="0" collapsed="false">
      <c r="C506" s="49" t="n">
        <f aca="false">IF(F506=F505,C505,IF(F506=(F505+10),C505,(C505+10)))</f>
        <v>1190</v>
      </c>
      <c r="D506" s="38" t="s">
        <v>309</v>
      </c>
      <c r="E506" s="51" t="n">
        <f aca="false">IF(C505=C506,IF(AND(L506&lt;&gt;"M",L506&lt;&gt;"m-up"),E505+10,E505),10)</f>
        <v>60</v>
      </c>
      <c r="F506" s="39" t="n">
        <f aca="false">R506+(Q506*60)+(P506*3600)</f>
        <v>72386</v>
      </c>
      <c r="G506" s="39" t="str">
        <f aca="false">CONCATENATE(M506,N506,O506)</f>
        <v>20171114</v>
      </c>
      <c r="H506" s="39" t="n">
        <v>6</v>
      </c>
      <c r="L506" s="39" t="s">
        <v>0</v>
      </c>
      <c r="M506" s="39" t="n">
        <v>2017</v>
      </c>
      <c r="N506" s="39" t="n">
        <v>11</v>
      </c>
      <c r="O506" s="39" t="n">
        <v>14</v>
      </c>
      <c r="P506" s="39" t="n">
        <v>20</v>
      </c>
      <c r="Q506" s="39" t="n">
        <v>6</v>
      </c>
      <c r="R506" s="39" t="n">
        <v>26</v>
      </c>
      <c r="S506" s="39" t="n">
        <v>253</v>
      </c>
      <c r="T506" s="39" t="n">
        <v>1</v>
      </c>
      <c r="U506" s="39" t="s">
        <v>1</v>
      </c>
      <c r="V506" s="39" t="s">
        <v>2</v>
      </c>
    </row>
    <row r="507" customFormat="false" ht="15" hidden="false" customHeight="false" outlineLevel="0" collapsed="false">
      <c r="C507" s="49" t="n">
        <f aca="false">IF(F507=F506,C506,IF(F507=(F506+10),C506,(C506+10)))</f>
        <v>1190</v>
      </c>
      <c r="D507" s="38" t="s">
        <v>309</v>
      </c>
      <c r="E507" s="51" t="n">
        <f aca="false">IF(C506=C507,IF(AND(L507&lt;&gt;"M",L507&lt;&gt;"m-up"),E506+10,E506),10)</f>
        <v>60</v>
      </c>
      <c r="F507" s="39" t="n">
        <f aca="false">R507+(Q507*60)+(P507*3600)</f>
        <v>72386</v>
      </c>
      <c r="G507" s="39" t="str">
        <f aca="false">CONCATENATE(M507,N507,O507)</f>
        <v>20171114</v>
      </c>
      <c r="H507" s="39" t="n">
        <v>0</v>
      </c>
      <c r="L507" s="39" t="s">
        <v>4</v>
      </c>
      <c r="M507" s="39" t="n">
        <v>2017</v>
      </c>
      <c r="N507" s="39" t="n">
        <v>11</v>
      </c>
      <c r="O507" s="39" t="n">
        <v>14</v>
      </c>
      <c r="P507" s="39" t="n">
        <v>20</v>
      </c>
      <c r="Q507" s="39" t="n">
        <v>6</v>
      </c>
      <c r="R507" s="39" t="n">
        <v>26</v>
      </c>
      <c r="S507" s="39" t="n">
        <v>255</v>
      </c>
      <c r="T507" s="39" t="n">
        <v>1</v>
      </c>
      <c r="U507" s="39" t="s">
        <v>1</v>
      </c>
      <c r="V507" s="39" t="s">
        <v>2</v>
      </c>
    </row>
    <row r="508" customFormat="false" ht="15" hidden="false" customHeight="false" outlineLevel="0" collapsed="false">
      <c r="C508" s="49" t="n">
        <f aca="false">IF(F508=F507,C507,IF(F508=(F507+10),C507,(C507+10)))</f>
        <v>1190</v>
      </c>
      <c r="D508" s="38" t="s">
        <v>309</v>
      </c>
      <c r="E508" s="51" t="n">
        <f aca="false">IF(C507=C508,IF(AND(L508&lt;&gt;"M",L508&lt;&gt;"m-up"),E507+10,E507),10)</f>
        <v>70</v>
      </c>
      <c r="F508" s="39" t="n">
        <f aca="false">R508+(Q508*60)+(P508*3600)</f>
        <v>72386</v>
      </c>
      <c r="G508" s="39" t="str">
        <f aca="false">CONCATENATE(M508,N508,O508)</f>
        <v>20171114</v>
      </c>
      <c r="H508" s="39" t="n">
        <v>3</v>
      </c>
      <c r="L508" s="39" t="s">
        <v>0</v>
      </c>
      <c r="M508" s="39" t="n">
        <v>2017</v>
      </c>
      <c r="N508" s="39" t="n">
        <v>11</v>
      </c>
      <c r="O508" s="39" t="n">
        <v>14</v>
      </c>
      <c r="P508" s="39" t="n">
        <v>20</v>
      </c>
      <c r="Q508" s="39" t="n">
        <v>6</v>
      </c>
      <c r="R508" s="39" t="n">
        <v>26</v>
      </c>
      <c r="S508" s="39" t="n">
        <v>266</v>
      </c>
      <c r="T508" s="39" t="n">
        <v>1</v>
      </c>
      <c r="U508" s="39" t="s">
        <v>1</v>
      </c>
      <c r="V508" s="39" t="s">
        <v>2</v>
      </c>
    </row>
    <row r="509" customFormat="false" ht="15" hidden="false" customHeight="false" outlineLevel="0" collapsed="false">
      <c r="C509" s="49" t="n">
        <f aca="false">IF(F509=F508,C508,IF(F509=(F508+10),C508,(C508+10)))</f>
        <v>1190</v>
      </c>
      <c r="D509" s="38" t="s">
        <v>309</v>
      </c>
      <c r="E509" s="51" t="n">
        <f aca="false">IF(C508=C509,IF(AND(L509&lt;&gt;"M",L509&lt;&gt;"m-up"),E508+10,E508),10)</f>
        <v>80</v>
      </c>
      <c r="F509" s="39" t="n">
        <f aca="false">R509+(Q509*60)+(P509*3600)</f>
        <v>72386</v>
      </c>
      <c r="G509" s="39" t="str">
        <f aca="false">CONCATENATE(M509,N509,O509)</f>
        <v>20171114</v>
      </c>
      <c r="H509" s="39" t="n">
        <v>79</v>
      </c>
      <c r="L509" s="39" t="s">
        <v>0</v>
      </c>
      <c r="M509" s="39" t="n">
        <v>2017</v>
      </c>
      <c r="N509" s="39" t="n">
        <v>11</v>
      </c>
      <c r="O509" s="39" t="n">
        <v>14</v>
      </c>
      <c r="P509" s="39" t="n">
        <v>20</v>
      </c>
      <c r="Q509" s="39" t="n">
        <v>6</v>
      </c>
      <c r="R509" s="39" t="n">
        <v>26</v>
      </c>
      <c r="S509" s="39" t="n">
        <v>279</v>
      </c>
      <c r="T509" s="39" t="n">
        <v>1</v>
      </c>
      <c r="U509" s="39" t="s">
        <v>1</v>
      </c>
      <c r="V509" s="39" t="s">
        <v>2</v>
      </c>
    </row>
    <row r="510" customFormat="false" ht="15" hidden="false" customHeight="false" outlineLevel="0" collapsed="false">
      <c r="C510" s="49" t="n">
        <f aca="false">IF(F510=F509,C509,IF(F510=(F509+10),C509,(C509+10)))</f>
        <v>1190</v>
      </c>
      <c r="D510" s="38" t="s">
        <v>309</v>
      </c>
      <c r="E510" s="51" t="n">
        <f aca="false">IF(C509=C510,IF(AND(L510&lt;&gt;"M",L510&lt;&gt;"m-up"),E509+10,E509),10)</f>
        <v>80</v>
      </c>
      <c r="F510" s="39" t="n">
        <f aca="false">R510+(Q510*60)+(P510*3600)</f>
        <v>72386</v>
      </c>
      <c r="G510" s="39" t="str">
        <f aca="false">CONCATENATE(M510,N510,O510)</f>
        <v>20171114</v>
      </c>
      <c r="H510" s="39" t="n">
        <v>0</v>
      </c>
      <c r="L510" s="39" t="s">
        <v>4</v>
      </c>
      <c r="M510" s="39" t="n">
        <v>2017</v>
      </c>
      <c r="N510" s="39" t="n">
        <v>11</v>
      </c>
      <c r="O510" s="39" t="n">
        <v>14</v>
      </c>
      <c r="P510" s="39" t="n">
        <v>20</v>
      </c>
      <c r="Q510" s="39" t="n">
        <v>6</v>
      </c>
      <c r="R510" s="39" t="n">
        <v>26</v>
      </c>
      <c r="S510" s="39" t="n">
        <v>293</v>
      </c>
      <c r="T510" s="39" t="n">
        <v>1</v>
      </c>
      <c r="U510" s="39" t="s">
        <v>1</v>
      </c>
      <c r="V510" s="39" t="s">
        <v>2</v>
      </c>
    </row>
    <row r="511" customFormat="false" ht="15" hidden="false" customHeight="false" outlineLevel="0" collapsed="false">
      <c r="C511" s="49" t="n">
        <f aca="false">IF(F511=F510,C510,IF(F511=(F510+10),C510,(C510+10)))</f>
        <v>1200</v>
      </c>
      <c r="D511" s="80" t="s">
        <v>310</v>
      </c>
      <c r="E511" s="51" t="n">
        <f aca="false">IF(C510=C511,IF(AND(L511&lt;&gt;"M",L511&lt;&gt;"m-up"),E510+10,E510),10)</f>
        <v>10</v>
      </c>
      <c r="F511" s="53" t="n">
        <f aca="false">R511+(Q511*60)+(P511*3600)</f>
        <v>72543</v>
      </c>
      <c r="G511" s="53" t="str">
        <f aca="false">CONCATENATE(M511,N511,O511)</f>
        <v>20171114</v>
      </c>
      <c r="H511" s="53" t="n">
        <v>271</v>
      </c>
      <c r="I511" s="53"/>
      <c r="J511" s="53"/>
      <c r="K511" s="53"/>
      <c r="L511" s="53" t="s">
        <v>0</v>
      </c>
      <c r="M511" s="53" t="n">
        <v>2017</v>
      </c>
      <c r="N511" s="53" t="n">
        <v>11</v>
      </c>
      <c r="O511" s="53" t="n">
        <v>14</v>
      </c>
      <c r="P511" s="53" t="n">
        <v>20</v>
      </c>
      <c r="Q511" s="53" t="n">
        <v>9</v>
      </c>
      <c r="R511" s="53" t="n">
        <v>3</v>
      </c>
      <c r="S511" s="53" t="n">
        <v>757</v>
      </c>
      <c r="T511" s="53" t="n">
        <v>1</v>
      </c>
      <c r="U511" s="53" t="s">
        <v>1</v>
      </c>
      <c r="V511" s="53" t="s">
        <v>2</v>
      </c>
      <c r="W511" s="53"/>
      <c r="X511" s="54"/>
    </row>
    <row r="512" customFormat="false" ht="15" hidden="false" customHeight="false" outlineLevel="0" collapsed="false">
      <c r="C512" s="49" t="n">
        <f aca="false">IF(F512=F511,C511,IF(F512=(F511+10),C511,(C511+10)))</f>
        <v>1210</v>
      </c>
      <c r="D512" s="80"/>
      <c r="E512" s="51" t="n">
        <f aca="false">IF(C511=C512,IF(AND(L512&lt;&gt;"M",L512&lt;&gt;"m-up"),E511+10,E511),10)</f>
        <v>10</v>
      </c>
      <c r="F512" s="53" t="n">
        <f aca="false">R512+(Q512*60)+(P512*3600)</f>
        <v>72829</v>
      </c>
      <c r="G512" s="53" t="str">
        <f aca="false">CONCATENATE(M512,N512,O512)</f>
        <v>20171114</v>
      </c>
      <c r="H512" s="53" t="n">
        <v>9</v>
      </c>
      <c r="I512" s="53"/>
      <c r="J512" s="53"/>
      <c r="K512" s="53"/>
      <c r="L512" s="53" t="s">
        <v>0</v>
      </c>
      <c r="M512" s="53" t="n">
        <v>2017</v>
      </c>
      <c r="N512" s="53" t="n">
        <v>11</v>
      </c>
      <c r="O512" s="53" t="n">
        <v>14</v>
      </c>
      <c r="P512" s="53" t="n">
        <v>20</v>
      </c>
      <c r="Q512" s="53" t="n">
        <v>13</v>
      </c>
      <c r="R512" s="53" t="n">
        <v>49</v>
      </c>
      <c r="S512" s="53" t="n">
        <v>490</v>
      </c>
      <c r="T512" s="53" t="n">
        <v>1</v>
      </c>
      <c r="U512" s="53" t="s">
        <v>1</v>
      </c>
      <c r="V512" s="53" t="s">
        <v>2</v>
      </c>
      <c r="W512" s="53"/>
      <c r="X512" s="54"/>
    </row>
    <row r="513" customFormat="false" ht="15" hidden="false" customHeight="false" outlineLevel="0" collapsed="false">
      <c r="C513" s="49" t="n">
        <f aca="false">IF(F513=F512,C512,IF(F513=(F512+10),C512,(C512+10)))</f>
        <v>1210</v>
      </c>
      <c r="E513" s="51" t="n">
        <f aca="false">IF(C512=C513,IF(AND(L513&lt;&gt;"M",L513&lt;&gt;"m-up"),E512+10,E512),10)</f>
        <v>20</v>
      </c>
      <c r="F513" s="39" t="n">
        <f aca="false">R513+(Q513*60)+(P513*3600)</f>
        <v>72829</v>
      </c>
      <c r="G513" s="39" t="str">
        <f aca="false">CONCATENATE(M513,N513,O513)</f>
        <v>20171114</v>
      </c>
      <c r="H513" s="39" t="n">
        <v>7</v>
      </c>
      <c r="L513" s="39" t="s">
        <v>0</v>
      </c>
      <c r="M513" s="39" t="n">
        <v>2017</v>
      </c>
      <c r="N513" s="39" t="n">
        <v>11</v>
      </c>
      <c r="O513" s="39" t="n">
        <v>14</v>
      </c>
      <c r="P513" s="39" t="n">
        <v>20</v>
      </c>
      <c r="Q513" s="39" t="n">
        <v>13</v>
      </c>
      <c r="R513" s="39" t="n">
        <v>49</v>
      </c>
      <c r="S513" s="39" t="n">
        <v>535</v>
      </c>
      <c r="T513" s="39" t="n">
        <v>1</v>
      </c>
      <c r="U513" s="39" t="s">
        <v>1</v>
      </c>
      <c r="V513" s="39" t="s">
        <v>2</v>
      </c>
    </row>
    <row r="514" customFormat="false" ht="15" hidden="false" customHeight="false" outlineLevel="0" collapsed="false">
      <c r="C514" s="49" t="n">
        <f aca="false">IF(F514=F513,C513,IF(F514=(F513+10),C513,(C513+10)))</f>
        <v>1210</v>
      </c>
      <c r="E514" s="51" t="n">
        <f aca="false">IF(C513=C514,IF(AND(L514&lt;&gt;"M",L514&lt;&gt;"m-up"),E513+10,E513),10)</f>
        <v>30</v>
      </c>
      <c r="F514" s="39" t="n">
        <f aca="false">R514+(Q514*60)+(P514*3600)</f>
        <v>72829</v>
      </c>
      <c r="G514" s="39" t="str">
        <f aca="false">CONCATENATE(M514,N514,O514)</f>
        <v>20171114</v>
      </c>
      <c r="H514" s="39" t="n">
        <v>6</v>
      </c>
      <c r="L514" s="39" t="s">
        <v>0</v>
      </c>
      <c r="M514" s="39" t="n">
        <v>2017</v>
      </c>
      <c r="N514" s="39" t="n">
        <v>11</v>
      </c>
      <c r="O514" s="39" t="n">
        <v>14</v>
      </c>
      <c r="P514" s="39" t="n">
        <v>20</v>
      </c>
      <c r="Q514" s="39" t="n">
        <v>13</v>
      </c>
      <c r="R514" s="39" t="n">
        <v>49</v>
      </c>
      <c r="S514" s="39" t="n">
        <v>568</v>
      </c>
      <c r="T514" s="39" t="n">
        <v>1</v>
      </c>
      <c r="U514" s="39" t="s">
        <v>1</v>
      </c>
      <c r="V514" s="39" t="s">
        <v>2</v>
      </c>
    </row>
    <row r="515" customFormat="false" ht="15" hidden="false" customHeight="false" outlineLevel="0" collapsed="false">
      <c r="C515" s="49" t="n">
        <f aca="false">IF(F515=F514,C514,IF(F515=(F514+10),C514,(C514+10)))</f>
        <v>1210</v>
      </c>
      <c r="E515" s="51" t="n">
        <f aca="false">IF(C514=C515,IF(AND(L515&lt;&gt;"M",L515&lt;&gt;"m-up"),E514+10,E514),10)</f>
        <v>40</v>
      </c>
      <c r="F515" s="39" t="n">
        <f aca="false">R515+(Q515*60)+(P515*3600)</f>
        <v>72829</v>
      </c>
      <c r="G515" s="39" t="str">
        <f aca="false">CONCATENATE(M515,N515,O515)</f>
        <v>20171114</v>
      </c>
      <c r="H515" s="39" t="n">
        <v>3</v>
      </c>
      <c r="L515" s="39" t="s">
        <v>0</v>
      </c>
      <c r="M515" s="39" t="n">
        <v>2017</v>
      </c>
      <c r="N515" s="39" t="n">
        <v>11</v>
      </c>
      <c r="O515" s="39" t="n">
        <v>14</v>
      </c>
      <c r="P515" s="39" t="n">
        <v>20</v>
      </c>
      <c r="Q515" s="39" t="n">
        <v>13</v>
      </c>
      <c r="R515" s="39" t="n">
        <v>49</v>
      </c>
      <c r="S515" s="39" t="n">
        <v>590</v>
      </c>
      <c r="T515" s="39" t="n">
        <v>1</v>
      </c>
      <c r="U515" s="39" t="s">
        <v>1</v>
      </c>
      <c r="V515" s="39" t="s">
        <v>2</v>
      </c>
    </row>
    <row r="516" customFormat="false" ht="15" hidden="false" customHeight="false" outlineLevel="0" collapsed="false">
      <c r="C516" s="49" t="n">
        <f aca="false">IF(F516=F515,C515,IF(F516=(F515+10),C515,(C515+10)))</f>
        <v>1210</v>
      </c>
      <c r="E516" s="51" t="n">
        <f aca="false">IF(C515=C516,IF(AND(L516&lt;&gt;"M",L516&lt;&gt;"m-up"),E515+10,E515),10)</f>
        <v>50</v>
      </c>
      <c r="F516" s="39" t="n">
        <f aca="false">R516+(Q516*60)+(P516*3600)</f>
        <v>72829</v>
      </c>
      <c r="G516" s="39" t="str">
        <f aca="false">CONCATENATE(M516,N516,O516)</f>
        <v>20171114</v>
      </c>
      <c r="H516" s="39" t="n">
        <v>3</v>
      </c>
      <c r="L516" s="39" t="s">
        <v>0</v>
      </c>
      <c r="M516" s="39" t="n">
        <v>2017</v>
      </c>
      <c r="N516" s="39" t="n">
        <v>11</v>
      </c>
      <c r="O516" s="39" t="n">
        <v>14</v>
      </c>
      <c r="P516" s="39" t="n">
        <v>20</v>
      </c>
      <c r="Q516" s="39" t="n">
        <v>13</v>
      </c>
      <c r="R516" s="39" t="n">
        <v>49</v>
      </c>
      <c r="S516" s="39" t="n">
        <v>596</v>
      </c>
      <c r="T516" s="39" t="n">
        <v>1</v>
      </c>
      <c r="U516" s="39" t="s">
        <v>1</v>
      </c>
      <c r="V516" s="39" t="s">
        <v>2</v>
      </c>
    </row>
    <row r="517" customFormat="false" ht="15" hidden="false" customHeight="false" outlineLevel="0" collapsed="false">
      <c r="C517" s="49" t="n">
        <f aca="false">IF(F517=F516,C516,IF(F517=(F516+10),C516,(C516+10)))</f>
        <v>1210</v>
      </c>
      <c r="E517" s="51" t="n">
        <f aca="false">IF(C516=C517,IF(AND(L517&lt;&gt;"M",L517&lt;&gt;"m-up"),E516+10,E516),10)</f>
        <v>60</v>
      </c>
      <c r="F517" s="39" t="n">
        <f aca="false">R517+(Q517*60)+(P517*3600)</f>
        <v>72829</v>
      </c>
      <c r="G517" s="39" t="str">
        <f aca="false">CONCATENATE(M517,N517,O517)</f>
        <v>20171114</v>
      </c>
      <c r="H517" s="39" t="n">
        <v>6</v>
      </c>
      <c r="L517" s="39" t="s">
        <v>0</v>
      </c>
      <c r="M517" s="39" t="n">
        <v>2017</v>
      </c>
      <c r="N517" s="39" t="n">
        <v>11</v>
      </c>
      <c r="O517" s="39" t="n">
        <v>14</v>
      </c>
      <c r="P517" s="39" t="n">
        <v>20</v>
      </c>
      <c r="Q517" s="39" t="n">
        <v>13</v>
      </c>
      <c r="R517" s="39" t="n">
        <v>49</v>
      </c>
      <c r="S517" s="39" t="n">
        <v>649</v>
      </c>
      <c r="T517" s="39" t="n">
        <v>1</v>
      </c>
      <c r="U517" s="39" t="s">
        <v>1</v>
      </c>
      <c r="V517" s="39" t="s">
        <v>2</v>
      </c>
    </row>
    <row r="518" customFormat="false" ht="15" hidden="false" customHeight="false" outlineLevel="0" collapsed="false">
      <c r="C518" s="49" t="n">
        <f aca="false">IF(F518=F517,C517,IF(F518=(F517+10),C517,(C517+10)))</f>
        <v>1210</v>
      </c>
      <c r="E518" s="51" t="n">
        <f aca="false">IF(C517=C518,IF(AND(L518&lt;&gt;"M",L518&lt;&gt;"m-up"),E517+10,E517),10)</f>
        <v>70</v>
      </c>
      <c r="F518" s="39" t="n">
        <f aca="false">R518+(Q518*60)+(P518*3600)</f>
        <v>72829</v>
      </c>
      <c r="G518" s="39" t="str">
        <f aca="false">CONCATENATE(M518,N518,O518)</f>
        <v>20171114</v>
      </c>
      <c r="H518" s="39" t="n">
        <v>8</v>
      </c>
      <c r="L518" s="39" t="s">
        <v>0</v>
      </c>
      <c r="M518" s="39" t="n">
        <v>2017</v>
      </c>
      <c r="N518" s="39" t="n">
        <v>11</v>
      </c>
      <c r="O518" s="39" t="n">
        <v>14</v>
      </c>
      <c r="P518" s="39" t="n">
        <v>20</v>
      </c>
      <c r="Q518" s="39" t="n">
        <v>13</v>
      </c>
      <c r="R518" s="39" t="n">
        <v>49</v>
      </c>
      <c r="S518" s="39" t="n">
        <v>693</v>
      </c>
      <c r="T518" s="39" t="n">
        <v>1</v>
      </c>
      <c r="U518" s="39" t="s">
        <v>1</v>
      </c>
      <c r="V518" s="39" t="s">
        <v>2</v>
      </c>
    </row>
    <row r="519" customFormat="false" ht="15" hidden="false" customHeight="false" outlineLevel="0" collapsed="false">
      <c r="C519" s="49" t="n">
        <f aca="false">IF(F519=F518,C518,IF(F519=(F518+10),C518,(C518+10)))</f>
        <v>1210</v>
      </c>
      <c r="E519" s="51" t="n">
        <f aca="false">IF(C518=C519,IF(AND(L519&lt;&gt;"M",L519&lt;&gt;"m-up"),E518+10,E518),10)</f>
        <v>80</v>
      </c>
      <c r="F519" s="39" t="n">
        <f aca="false">R519+(Q519*60)+(P519*3600)</f>
        <v>72829</v>
      </c>
      <c r="G519" s="39" t="str">
        <f aca="false">CONCATENATE(M519,N519,O519)</f>
        <v>20171114</v>
      </c>
      <c r="H519" s="39" t="n">
        <v>4</v>
      </c>
      <c r="L519" s="39" t="s">
        <v>0</v>
      </c>
      <c r="M519" s="39" t="n">
        <v>2017</v>
      </c>
      <c r="N519" s="39" t="n">
        <v>11</v>
      </c>
      <c r="O519" s="39" t="n">
        <v>14</v>
      </c>
      <c r="P519" s="39" t="n">
        <v>20</v>
      </c>
      <c r="Q519" s="39" t="n">
        <v>13</v>
      </c>
      <c r="R519" s="39" t="n">
        <v>49</v>
      </c>
      <c r="S519" s="39" t="n">
        <v>723</v>
      </c>
      <c r="T519" s="39" t="n">
        <v>1</v>
      </c>
      <c r="U519" s="39" t="s">
        <v>1</v>
      </c>
      <c r="V519" s="39" t="s">
        <v>2</v>
      </c>
    </row>
    <row r="520" customFormat="false" ht="15" hidden="false" customHeight="false" outlineLevel="0" collapsed="false">
      <c r="C520" s="49" t="n">
        <f aca="false">IF(F520=F519,C519,IF(F520=(F519+10),C519,(C519+10)))</f>
        <v>1210</v>
      </c>
      <c r="E520" s="51" t="n">
        <f aca="false">IF(C519=C520,IF(AND(L520&lt;&gt;"M",L520&lt;&gt;"m-up"),E519+10,E519),10)</f>
        <v>90</v>
      </c>
      <c r="F520" s="39" t="n">
        <f aca="false">R520+(Q520*60)+(P520*3600)</f>
        <v>72829</v>
      </c>
      <c r="G520" s="39" t="str">
        <f aca="false">CONCATENATE(M520,N520,O520)</f>
        <v>20171114</v>
      </c>
      <c r="H520" s="39" t="n">
        <v>16</v>
      </c>
      <c r="L520" s="39" t="s">
        <v>0</v>
      </c>
      <c r="M520" s="39" t="n">
        <v>2017</v>
      </c>
      <c r="N520" s="39" t="n">
        <v>11</v>
      </c>
      <c r="O520" s="39" t="n">
        <v>14</v>
      </c>
      <c r="P520" s="39" t="n">
        <v>20</v>
      </c>
      <c r="Q520" s="39" t="n">
        <v>13</v>
      </c>
      <c r="R520" s="39" t="n">
        <v>49</v>
      </c>
      <c r="S520" s="39" t="n">
        <v>808</v>
      </c>
      <c r="T520" s="39" t="n">
        <v>1</v>
      </c>
      <c r="U520" s="39" t="s">
        <v>1</v>
      </c>
      <c r="V520" s="39" t="s">
        <v>2</v>
      </c>
    </row>
    <row r="521" customFormat="false" ht="15" hidden="false" customHeight="false" outlineLevel="0" collapsed="false">
      <c r="C521" s="49" t="n">
        <f aca="false">IF(F521=F520,C520,IF(F521=(F520+10),C520,(C520+10)))</f>
        <v>1210</v>
      </c>
      <c r="E521" s="51" t="n">
        <f aca="false">IF(C520=C521,IF(AND(L521&lt;&gt;"M",L521&lt;&gt;"m-up"),E520+10,E520),10)</f>
        <v>90</v>
      </c>
      <c r="F521" s="39" t="n">
        <f aca="false">R521+(Q521*60)+(P521*3600)</f>
        <v>72829</v>
      </c>
      <c r="G521" s="39" t="str">
        <f aca="false">CONCATENATE(M521,N521,O521)</f>
        <v>20171114</v>
      </c>
      <c r="H521" s="39" t="n">
        <v>0</v>
      </c>
      <c r="L521" s="39" t="s">
        <v>4</v>
      </c>
      <c r="M521" s="39" t="n">
        <v>2017</v>
      </c>
      <c r="N521" s="39" t="n">
        <v>11</v>
      </c>
      <c r="O521" s="39" t="n">
        <v>14</v>
      </c>
      <c r="P521" s="39" t="n">
        <v>20</v>
      </c>
      <c r="Q521" s="39" t="n">
        <v>13</v>
      </c>
      <c r="R521" s="39" t="n">
        <v>49</v>
      </c>
      <c r="S521" s="39" t="n">
        <v>810</v>
      </c>
      <c r="T521" s="39" t="n">
        <v>1</v>
      </c>
      <c r="U521" s="39" t="s">
        <v>1</v>
      </c>
      <c r="V521" s="39" t="s">
        <v>2</v>
      </c>
    </row>
    <row r="522" customFormat="false" ht="15" hidden="false" customHeight="false" outlineLevel="0" collapsed="false">
      <c r="C522" s="49" t="n">
        <f aca="false">IF(F522=F521,C521,IF(F522=(F521+10),C521,(C521+10)))</f>
        <v>1210</v>
      </c>
      <c r="E522" s="51" t="n">
        <f aca="false">IF(C521=C522,IF(AND(L522&lt;&gt;"M",L522&lt;&gt;"m-up"),E521+10,E521),10)</f>
        <v>100</v>
      </c>
      <c r="F522" s="39" t="n">
        <f aca="false">R522+(Q522*60)+(P522*3600)</f>
        <v>72829</v>
      </c>
      <c r="G522" s="39" t="str">
        <f aca="false">CONCATENATE(M522,N522,O522)</f>
        <v>20171114</v>
      </c>
      <c r="H522" s="39" t="n">
        <v>3</v>
      </c>
      <c r="L522" s="39" t="s">
        <v>0</v>
      </c>
      <c r="M522" s="39" t="n">
        <v>2017</v>
      </c>
      <c r="N522" s="39" t="n">
        <v>11</v>
      </c>
      <c r="O522" s="39" t="n">
        <v>14</v>
      </c>
      <c r="P522" s="39" t="n">
        <v>20</v>
      </c>
      <c r="Q522" s="39" t="n">
        <v>13</v>
      </c>
      <c r="R522" s="39" t="n">
        <v>49</v>
      </c>
      <c r="S522" s="39" t="n">
        <v>839</v>
      </c>
      <c r="T522" s="39" t="n">
        <v>1</v>
      </c>
      <c r="U522" s="39" t="s">
        <v>1</v>
      </c>
      <c r="V522" s="39" t="s">
        <v>2</v>
      </c>
    </row>
    <row r="523" customFormat="false" ht="15" hidden="false" customHeight="false" outlineLevel="0" collapsed="false">
      <c r="C523" s="49" t="n">
        <f aca="false">IF(F523=F522,C522,IF(F523=(F522+10),C522,(C522+10)))</f>
        <v>1210</v>
      </c>
      <c r="E523" s="51" t="n">
        <f aca="false">IF(C522=C523,IF(AND(L523&lt;&gt;"M",L523&lt;&gt;"m-up"),E522+10,E522),10)</f>
        <v>110</v>
      </c>
      <c r="F523" s="39" t="n">
        <f aca="false">R523+(Q523*60)+(P523*3600)</f>
        <v>72829</v>
      </c>
      <c r="G523" s="39" t="str">
        <f aca="false">CONCATENATE(M523,N523,O523)</f>
        <v>20171114</v>
      </c>
      <c r="H523" s="39" t="n">
        <v>4</v>
      </c>
      <c r="L523" s="39" t="s">
        <v>0</v>
      </c>
      <c r="M523" s="39" t="n">
        <v>2017</v>
      </c>
      <c r="N523" s="39" t="n">
        <v>11</v>
      </c>
      <c r="O523" s="39" t="n">
        <v>14</v>
      </c>
      <c r="P523" s="39" t="n">
        <v>20</v>
      </c>
      <c r="Q523" s="39" t="n">
        <v>13</v>
      </c>
      <c r="R523" s="39" t="n">
        <v>49</v>
      </c>
      <c r="S523" s="39" t="n">
        <v>876</v>
      </c>
      <c r="T523" s="39" t="n">
        <v>1</v>
      </c>
      <c r="U523" s="39" t="s">
        <v>1</v>
      </c>
      <c r="V523" s="39" t="s">
        <v>2</v>
      </c>
    </row>
    <row r="524" customFormat="false" ht="15" hidden="false" customHeight="false" outlineLevel="0" collapsed="false">
      <c r="C524" s="49" t="n">
        <f aca="false">IF(F524=F523,C523,IF(F524=(F523+10),C523,(C523+10)))</f>
        <v>1210</v>
      </c>
      <c r="E524" s="51" t="n">
        <f aca="false">IF(C523=C524,IF(AND(L524&lt;&gt;"M",L524&lt;&gt;"m-up"),E523+10,E523),10)</f>
        <v>120</v>
      </c>
      <c r="F524" s="39" t="n">
        <f aca="false">R524+(Q524*60)+(P524*3600)</f>
        <v>72829</v>
      </c>
      <c r="G524" s="39" t="str">
        <f aca="false">CONCATENATE(M524,N524,O524)</f>
        <v>20171114</v>
      </c>
      <c r="H524" s="39" t="n">
        <v>3</v>
      </c>
      <c r="L524" s="39" t="s">
        <v>0</v>
      </c>
      <c r="M524" s="39" t="n">
        <v>2017</v>
      </c>
      <c r="N524" s="39" t="n">
        <v>11</v>
      </c>
      <c r="O524" s="39" t="n">
        <v>14</v>
      </c>
      <c r="P524" s="39" t="n">
        <v>20</v>
      </c>
      <c r="Q524" s="39" t="n">
        <v>13</v>
      </c>
      <c r="R524" s="39" t="n">
        <v>49</v>
      </c>
      <c r="S524" s="39" t="n">
        <v>882</v>
      </c>
      <c r="T524" s="39" t="n">
        <v>1</v>
      </c>
      <c r="U524" s="39" t="s">
        <v>1</v>
      </c>
      <c r="V524" s="39" t="s">
        <v>2</v>
      </c>
    </row>
    <row r="525" customFormat="false" ht="15" hidden="false" customHeight="false" outlineLevel="0" collapsed="false">
      <c r="C525" s="49" t="n">
        <f aca="false">IF(F525=F524,C524,IF(F525=(F524+10),C524,(C524+10)))</f>
        <v>1210</v>
      </c>
      <c r="E525" s="51" t="n">
        <f aca="false">IF(C524=C525,IF(AND(L525&lt;&gt;"M",L525&lt;&gt;"m-up"),E524+10,E524),10)</f>
        <v>130</v>
      </c>
      <c r="F525" s="39" t="n">
        <f aca="false">R525+(Q525*60)+(P525*3600)</f>
        <v>72829</v>
      </c>
      <c r="G525" s="39" t="str">
        <f aca="false">CONCATENATE(M525,N525,O525)</f>
        <v>20171114</v>
      </c>
      <c r="H525" s="39" t="n">
        <v>34</v>
      </c>
      <c r="L525" s="39" t="s">
        <v>0</v>
      </c>
      <c r="M525" s="39" t="n">
        <v>2017</v>
      </c>
      <c r="N525" s="39" t="n">
        <v>11</v>
      </c>
      <c r="O525" s="39" t="n">
        <v>14</v>
      </c>
      <c r="P525" s="39" t="n">
        <v>20</v>
      </c>
      <c r="Q525" s="39" t="n">
        <v>13</v>
      </c>
      <c r="R525" s="39" t="n">
        <v>49</v>
      </c>
      <c r="S525" s="39" t="n">
        <v>906</v>
      </c>
      <c r="T525" s="39" t="n">
        <v>1</v>
      </c>
      <c r="U525" s="39" t="s">
        <v>1</v>
      </c>
      <c r="V525" s="39" t="s">
        <v>2</v>
      </c>
    </row>
    <row r="526" customFormat="false" ht="15" hidden="false" customHeight="false" outlineLevel="0" collapsed="false">
      <c r="C526" s="49" t="n">
        <f aca="false">IF(F526=F525,C525,IF(F526=(F525+10),C525,(C525+10)))</f>
        <v>1210</v>
      </c>
      <c r="E526" s="51" t="n">
        <f aca="false">IF(C525=C526,IF(AND(L526&lt;&gt;"M",L526&lt;&gt;"m-up"),E525+10,E525),10)</f>
        <v>130</v>
      </c>
      <c r="F526" s="39" t="n">
        <f aca="false">R526+(Q526*60)+(P526*3600)</f>
        <v>72829</v>
      </c>
      <c r="G526" s="39" t="str">
        <f aca="false">CONCATENATE(M526,N526,O526)</f>
        <v>20171114</v>
      </c>
      <c r="H526" s="39" t="n">
        <v>0</v>
      </c>
      <c r="L526" s="39" t="s">
        <v>4</v>
      </c>
      <c r="M526" s="39" t="n">
        <v>2017</v>
      </c>
      <c r="N526" s="39" t="n">
        <v>11</v>
      </c>
      <c r="O526" s="39" t="n">
        <v>14</v>
      </c>
      <c r="P526" s="39" t="n">
        <v>20</v>
      </c>
      <c r="Q526" s="39" t="n">
        <v>13</v>
      </c>
      <c r="R526" s="39" t="n">
        <v>49</v>
      </c>
      <c r="S526" s="39" t="n">
        <v>908</v>
      </c>
      <c r="T526" s="39" t="n">
        <v>1</v>
      </c>
      <c r="U526" s="39" t="s">
        <v>1</v>
      </c>
      <c r="V526" s="39" t="s">
        <v>2</v>
      </c>
    </row>
    <row r="527" customFormat="false" ht="15" hidden="false" customHeight="false" outlineLevel="0" collapsed="false">
      <c r="C527" s="49" t="n">
        <f aca="false">IF(F527=F526,C526,IF(F527=(F526+10),C526,(C526+10)))</f>
        <v>1210</v>
      </c>
      <c r="E527" s="51" t="n">
        <f aca="false">IF(C526=C527,IF(AND(L527&lt;&gt;"M",L527&lt;&gt;"m-up"),E526+10,E526),10)</f>
        <v>130</v>
      </c>
      <c r="F527" s="39" t="n">
        <f aca="false">R527+(Q527*60)+(P527*3600)</f>
        <v>72829</v>
      </c>
      <c r="G527" s="39" t="str">
        <f aca="false">CONCATENATE(M527,N527,O527)</f>
        <v>20171114</v>
      </c>
      <c r="H527" s="39" t="n">
        <v>0</v>
      </c>
      <c r="L527" s="39" t="s">
        <v>4</v>
      </c>
      <c r="M527" s="39" t="n">
        <v>2017</v>
      </c>
      <c r="N527" s="39" t="n">
        <v>11</v>
      </c>
      <c r="O527" s="39" t="n">
        <v>14</v>
      </c>
      <c r="P527" s="39" t="n">
        <v>20</v>
      </c>
      <c r="Q527" s="39" t="n">
        <v>13</v>
      </c>
      <c r="R527" s="39" t="n">
        <v>49</v>
      </c>
      <c r="S527" s="39" t="n">
        <v>925</v>
      </c>
      <c r="T527" s="39" t="n">
        <v>1</v>
      </c>
      <c r="U527" s="39" t="s">
        <v>1</v>
      </c>
      <c r="V527" s="39" t="s">
        <v>2</v>
      </c>
    </row>
    <row r="528" customFormat="false" ht="15" hidden="false" customHeight="false" outlineLevel="0" collapsed="false">
      <c r="C528" s="49" t="n">
        <f aca="false">IF(F528=F527,C527,IF(F528=(F527+10),C527,(C527+10)))</f>
        <v>1210</v>
      </c>
      <c r="E528" s="51" t="n">
        <f aca="false">IF(C527=C528,IF(AND(L528&lt;&gt;"M",L528&lt;&gt;"m-up"),E527+10,E527),10)</f>
        <v>140</v>
      </c>
      <c r="F528" s="39" t="n">
        <f aca="false">R528+(Q528*60)+(P528*3600)</f>
        <v>72829</v>
      </c>
      <c r="G528" s="39" t="str">
        <f aca="false">CONCATENATE(M528,N528,O528)</f>
        <v>20171114</v>
      </c>
      <c r="H528" s="39" t="n">
        <v>9</v>
      </c>
      <c r="L528" s="39" t="s">
        <v>0</v>
      </c>
      <c r="M528" s="39" t="n">
        <v>2017</v>
      </c>
      <c r="N528" s="39" t="n">
        <v>11</v>
      </c>
      <c r="O528" s="39" t="n">
        <v>14</v>
      </c>
      <c r="P528" s="39" t="n">
        <v>20</v>
      </c>
      <c r="Q528" s="39" t="n">
        <v>13</v>
      </c>
      <c r="R528" s="39" t="n">
        <v>49</v>
      </c>
      <c r="S528" s="39" t="n">
        <v>991</v>
      </c>
      <c r="T528" s="39" t="n">
        <v>1</v>
      </c>
      <c r="U528" s="39" t="s">
        <v>1</v>
      </c>
      <c r="V528" s="39" t="s">
        <v>2</v>
      </c>
    </row>
    <row r="529" customFormat="false" ht="15" hidden="false" customHeight="false" outlineLevel="0" collapsed="false">
      <c r="C529" s="49" t="n">
        <f aca="false">IF(F529=F528,C528,IF(F529=(F528+10),C528,(C528+10)))</f>
        <v>1220</v>
      </c>
      <c r="E529" s="51" t="n">
        <f aca="false">IF(C528=C529,IF(AND(L529&lt;&gt;"M",L529&lt;&gt;"m-up"),E528+10,E528),10)</f>
        <v>10</v>
      </c>
      <c r="F529" s="39" t="n">
        <f aca="false">R529+(Q529*60)+(P529*3600)</f>
        <v>72830</v>
      </c>
      <c r="G529" s="39" t="str">
        <f aca="false">CONCATENATE(M529,N529,O529)</f>
        <v>20171114</v>
      </c>
      <c r="H529" s="39" t="n">
        <v>137</v>
      </c>
      <c r="L529" s="39" t="s">
        <v>0</v>
      </c>
      <c r="M529" s="39" t="n">
        <v>2017</v>
      </c>
      <c r="N529" s="39" t="n">
        <v>11</v>
      </c>
      <c r="O529" s="39" t="n">
        <v>14</v>
      </c>
      <c r="P529" s="39" t="n">
        <v>20</v>
      </c>
      <c r="Q529" s="39" t="n">
        <v>13</v>
      </c>
      <c r="R529" s="39" t="n">
        <v>50</v>
      </c>
      <c r="S529" s="39" t="n">
        <v>37</v>
      </c>
      <c r="T529" s="39" t="n">
        <v>1</v>
      </c>
      <c r="U529" s="39" t="s">
        <v>1</v>
      </c>
      <c r="V529" s="39" t="s">
        <v>2</v>
      </c>
    </row>
    <row r="530" customFormat="false" ht="15" hidden="false" customHeight="false" outlineLevel="0" collapsed="false">
      <c r="C530" s="49" t="n">
        <f aca="false">IF(F530=F529,C529,IF(F530=(F529+10),C529,(C529+10)))</f>
        <v>1220</v>
      </c>
      <c r="E530" s="51" t="n">
        <f aca="false">IF(C529=C530,IF(AND(L530&lt;&gt;"M",L530&lt;&gt;"m-up"),E529+10,E529),10)</f>
        <v>10</v>
      </c>
      <c r="F530" s="39" t="n">
        <f aca="false">R530+(Q530*60)+(P530*3600)</f>
        <v>72830</v>
      </c>
      <c r="G530" s="39" t="str">
        <f aca="false">CONCATENATE(M530,N530,O530)</f>
        <v>20171114</v>
      </c>
      <c r="H530" s="39" t="n">
        <v>0</v>
      </c>
      <c r="L530" s="39" t="s">
        <v>4</v>
      </c>
      <c r="M530" s="39" t="n">
        <v>2017</v>
      </c>
      <c r="N530" s="39" t="n">
        <v>11</v>
      </c>
      <c r="O530" s="39" t="n">
        <v>14</v>
      </c>
      <c r="P530" s="39" t="n">
        <v>20</v>
      </c>
      <c r="Q530" s="39" t="n">
        <v>13</v>
      </c>
      <c r="R530" s="39" t="n">
        <v>50</v>
      </c>
      <c r="S530" s="39" t="n">
        <v>45</v>
      </c>
      <c r="T530" s="39" t="n">
        <v>1</v>
      </c>
      <c r="U530" s="39" t="s">
        <v>1</v>
      </c>
      <c r="V530" s="39" t="s">
        <v>2</v>
      </c>
    </row>
    <row r="531" customFormat="false" ht="15" hidden="false" customHeight="false" outlineLevel="0" collapsed="false">
      <c r="C531" s="49" t="n">
        <f aca="false">IF(F531=F530,C530,IF(F531=(F530+10),C530,(C530+10)))</f>
        <v>1220</v>
      </c>
      <c r="E531" s="51" t="n">
        <f aca="false">IF(C530=C531,IF(AND(L531&lt;&gt;"M",L531&lt;&gt;"m-up"),E530+10,E530),10)</f>
        <v>20</v>
      </c>
      <c r="F531" s="39" t="n">
        <f aca="false">R531+(Q531*60)+(P531*3600)</f>
        <v>72830</v>
      </c>
      <c r="G531" s="39" t="str">
        <f aca="false">CONCATENATE(M531,N531,O531)</f>
        <v>20171114</v>
      </c>
      <c r="H531" s="39" t="n">
        <v>132</v>
      </c>
      <c r="L531" s="39" t="s">
        <v>0</v>
      </c>
      <c r="M531" s="39" t="n">
        <v>2017</v>
      </c>
      <c r="N531" s="39" t="n">
        <v>11</v>
      </c>
      <c r="O531" s="39" t="n">
        <v>14</v>
      </c>
      <c r="P531" s="39" t="n">
        <v>20</v>
      </c>
      <c r="Q531" s="39" t="n">
        <v>13</v>
      </c>
      <c r="R531" s="39" t="n">
        <v>50</v>
      </c>
      <c r="S531" s="39" t="n">
        <v>184</v>
      </c>
      <c r="T531" s="39" t="n">
        <v>1</v>
      </c>
      <c r="U531" s="39" t="s">
        <v>1</v>
      </c>
      <c r="V531" s="39" t="s">
        <v>2</v>
      </c>
    </row>
    <row r="532" customFormat="false" ht="15" hidden="false" customHeight="false" outlineLevel="0" collapsed="false">
      <c r="C532" s="49" t="n">
        <f aca="false">IF(F532=F531,C531,IF(F532=(F531+10),C531,(C531+10)))</f>
        <v>1220</v>
      </c>
      <c r="E532" s="51" t="n">
        <f aca="false">IF(C531=C532,IF(AND(L532&lt;&gt;"M",L532&lt;&gt;"m-up"),E531+10,E531),10)</f>
        <v>20</v>
      </c>
      <c r="F532" s="39" t="n">
        <f aca="false">R532+(Q532*60)+(P532*3600)</f>
        <v>72830</v>
      </c>
      <c r="G532" s="39" t="str">
        <f aca="false">CONCATENATE(M532,N532,O532)</f>
        <v>20171114</v>
      </c>
      <c r="H532" s="39" t="n">
        <v>0</v>
      </c>
      <c r="L532" s="39" t="s">
        <v>4</v>
      </c>
      <c r="M532" s="39" t="n">
        <v>2017</v>
      </c>
      <c r="N532" s="39" t="n">
        <v>11</v>
      </c>
      <c r="O532" s="39" t="n">
        <v>14</v>
      </c>
      <c r="P532" s="39" t="n">
        <v>20</v>
      </c>
      <c r="Q532" s="39" t="n">
        <v>13</v>
      </c>
      <c r="R532" s="39" t="n">
        <v>50</v>
      </c>
      <c r="S532" s="39" t="n">
        <v>186</v>
      </c>
      <c r="T532" s="39" t="n">
        <v>1</v>
      </c>
      <c r="U532" s="39" t="s">
        <v>1</v>
      </c>
      <c r="V532" s="39" t="s">
        <v>2</v>
      </c>
    </row>
    <row r="533" customFormat="false" ht="15" hidden="false" customHeight="false" outlineLevel="0" collapsed="false">
      <c r="C533" s="49" t="n">
        <f aca="false">IF(F533=F532,C532,IF(F533=(F532+10),C532,(C532+10)))</f>
        <v>1220</v>
      </c>
      <c r="E533" s="51" t="n">
        <f aca="false">IF(C532=C533,IF(AND(L533&lt;&gt;"M",L533&lt;&gt;"m-up"),E532+10,E532),10)</f>
        <v>20</v>
      </c>
      <c r="F533" s="39" t="n">
        <f aca="false">R533+(Q533*60)+(P533*3600)</f>
        <v>72830</v>
      </c>
      <c r="G533" s="39" t="str">
        <f aca="false">CONCATENATE(M533,N533,O533)</f>
        <v>20171114</v>
      </c>
      <c r="H533" s="39" t="n">
        <v>0</v>
      </c>
      <c r="L533" s="39" t="s">
        <v>4</v>
      </c>
      <c r="M533" s="39" t="n">
        <v>2017</v>
      </c>
      <c r="N533" s="39" t="n">
        <v>11</v>
      </c>
      <c r="O533" s="39" t="n">
        <v>14</v>
      </c>
      <c r="P533" s="39" t="n">
        <v>20</v>
      </c>
      <c r="Q533" s="39" t="n">
        <v>13</v>
      </c>
      <c r="R533" s="39" t="n">
        <v>50</v>
      </c>
      <c r="S533" s="39" t="n">
        <v>188</v>
      </c>
      <c r="T533" s="39" t="n">
        <v>1</v>
      </c>
      <c r="U533" s="39" t="s">
        <v>1</v>
      </c>
      <c r="V533" s="39" t="s">
        <v>2</v>
      </c>
    </row>
    <row r="534" customFormat="false" ht="15" hidden="false" customHeight="false" outlineLevel="0" collapsed="false">
      <c r="C534" s="49" t="n">
        <f aca="false">IF(F534=F533,C533,IF(F534=(F533+10),C533,(C533+10)))</f>
        <v>1220</v>
      </c>
      <c r="E534" s="51" t="n">
        <f aca="false">IF(C533=C534,IF(AND(L534&lt;&gt;"M",L534&lt;&gt;"m-up"),E533+10,E533),10)</f>
        <v>20</v>
      </c>
      <c r="F534" s="39" t="n">
        <f aca="false">R534+(Q534*60)+(P534*3600)</f>
        <v>72830</v>
      </c>
      <c r="G534" s="39" t="str">
        <f aca="false">CONCATENATE(M534,N534,O534)</f>
        <v>20171114</v>
      </c>
      <c r="H534" s="39" t="n">
        <v>0</v>
      </c>
      <c r="L534" s="39" t="s">
        <v>4</v>
      </c>
      <c r="M534" s="39" t="n">
        <v>2017</v>
      </c>
      <c r="N534" s="39" t="n">
        <v>11</v>
      </c>
      <c r="O534" s="39" t="n">
        <v>14</v>
      </c>
      <c r="P534" s="39" t="n">
        <v>20</v>
      </c>
      <c r="Q534" s="39" t="n">
        <v>13</v>
      </c>
      <c r="R534" s="39" t="n">
        <v>50</v>
      </c>
      <c r="S534" s="39" t="n">
        <v>192</v>
      </c>
      <c r="T534" s="39" t="n">
        <v>1</v>
      </c>
      <c r="U534" s="39" t="s">
        <v>1</v>
      </c>
      <c r="V534" s="39" t="s">
        <v>2</v>
      </c>
    </row>
    <row r="535" customFormat="false" ht="15" hidden="false" customHeight="false" outlineLevel="0" collapsed="false">
      <c r="C535" s="49" t="n">
        <f aca="false">IF(F535=F534,C534,IF(F535=(F534+10),C534,(C534+10)))</f>
        <v>1220</v>
      </c>
      <c r="E535" s="51" t="n">
        <f aca="false">IF(C534=C535,IF(AND(L535&lt;&gt;"M",L535&lt;&gt;"m-up"),E534+10,E534),10)</f>
        <v>30</v>
      </c>
      <c r="F535" s="39" t="n">
        <f aca="false">R535+(Q535*60)+(P535*3600)</f>
        <v>72830</v>
      </c>
      <c r="G535" s="39" t="str">
        <f aca="false">CONCATENATE(M535,N535,O535)</f>
        <v>20171114</v>
      </c>
      <c r="H535" s="39" t="n">
        <v>40</v>
      </c>
      <c r="L535" s="39" t="s">
        <v>0</v>
      </c>
      <c r="M535" s="39" t="n">
        <v>2017</v>
      </c>
      <c r="N535" s="39" t="n">
        <v>11</v>
      </c>
      <c r="O535" s="39" t="n">
        <v>14</v>
      </c>
      <c r="P535" s="39" t="n">
        <v>20</v>
      </c>
      <c r="Q535" s="39" t="n">
        <v>13</v>
      </c>
      <c r="R535" s="39" t="n">
        <v>50</v>
      </c>
      <c r="S535" s="39" t="n">
        <v>343</v>
      </c>
      <c r="T535" s="39" t="n">
        <v>1</v>
      </c>
      <c r="U535" s="39" t="s">
        <v>1</v>
      </c>
      <c r="V535" s="39" t="s">
        <v>2</v>
      </c>
    </row>
    <row r="536" customFormat="false" ht="15" hidden="false" customHeight="false" outlineLevel="0" collapsed="false">
      <c r="C536" s="49" t="n">
        <f aca="false">IF(F536=F535,C535,IF(F536=(F535+10),C535,(C535+10)))</f>
        <v>1220</v>
      </c>
      <c r="E536" s="51" t="n">
        <f aca="false">IF(C535=C536,IF(AND(L536&lt;&gt;"M",L536&lt;&gt;"m-up"),E535+10,E535),10)</f>
        <v>40</v>
      </c>
      <c r="F536" s="39" t="n">
        <f aca="false">R536+(Q536*60)+(P536*3600)</f>
        <v>72830</v>
      </c>
      <c r="G536" s="39" t="str">
        <f aca="false">CONCATENATE(M536,N536,O536)</f>
        <v>20171114</v>
      </c>
      <c r="H536" s="39" t="n">
        <v>59</v>
      </c>
      <c r="L536" s="39" t="s">
        <v>0</v>
      </c>
      <c r="M536" s="39" t="n">
        <v>2017</v>
      </c>
      <c r="N536" s="39" t="n">
        <v>11</v>
      </c>
      <c r="O536" s="39" t="n">
        <v>14</v>
      </c>
      <c r="P536" s="39" t="n">
        <v>20</v>
      </c>
      <c r="Q536" s="39" t="n">
        <v>13</v>
      </c>
      <c r="R536" s="39" t="n">
        <v>50</v>
      </c>
      <c r="S536" s="39" t="n">
        <v>478</v>
      </c>
      <c r="T536" s="39" t="n">
        <v>1</v>
      </c>
      <c r="U536" s="39" t="s">
        <v>1</v>
      </c>
      <c r="V536" s="39" t="s">
        <v>2</v>
      </c>
    </row>
    <row r="537" customFormat="false" ht="15" hidden="false" customHeight="false" outlineLevel="0" collapsed="false">
      <c r="C537" s="49" t="n">
        <f aca="false">IF(F537=F536,C536,IF(F537=(F536+10),C536,(C536+10)))</f>
        <v>1230</v>
      </c>
      <c r="D537" s="80" t="s">
        <v>311</v>
      </c>
      <c r="E537" s="51" t="n">
        <f aca="false">IF(C536=C537,IF(AND(L537&lt;&gt;"M",L537&lt;&gt;"m-up"),E536+10,E536),10)</f>
        <v>10</v>
      </c>
      <c r="F537" s="53" t="n">
        <f aca="false">R537+(Q537*60)+(P537*3600)</f>
        <v>72920</v>
      </c>
      <c r="G537" s="53" t="str">
        <f aca="false">CONCATENATE(M537,N537,O537)</f>
        <v>20171114</v>
      </c>
      <c r="H537" s="53" t="n">
        <v>0</v>
      </c>
      <c r="I537" s="53"/>
      <c r="J537" s="53"/>
      <c r="K537" s="53"/>
      <c r="L537" s="53" t="s">
        <v>16</v>
      </c>
      <c r="M537" s="53" t="n">
        <v>2017</v>
      </c>
      <c r="N537" s="53" t="n">
        <v>11</v>
      </c>
      <c r="O537" s="53" t="n">
        <v>14</v>
      </c>
      <c r="P537" s="53" t="n">
        <v>20</v>
      </c>
      <c r="Q537" s="53" t="n">
        <v>15</v>
      </c>
      <c r="R537" s="53" t="n">
        <v>20</v>
      </c>
      <c r="S537" s="53" t="n">
        <v>271</v>
      </c>
      <c r="T537" s="53"/>
      <c r="U537" s="53" t="s">
        <v>1</v>
      </c>
      <c r="V537" s="53" t="s">
        <v>2</v>
      </c>
      <c r="W537" s="53"/>
      <c r="X537" s="54" t="s">
        <v>50</v>
      </c>
    </row>
    <row r="538" customFormat="false" ht="15" hidden="false" customHeight="false" outlineLevel="0" collapsed="false">
      <c r="C538" s="49" t="n">
        <f aca="false">IF(F538=F537,C537,IF(F538=(F537+10),C537,(C537+10)))</f>
        <v>1230</v>
      </c>
      <c r="D538" s="38" t="s">
        <v>311</v>
      </c>
      <c r="E538" s="51" t="n">
        <f aca="false">IF(C537=C538,IF(AND(L538&lt;&gt;"M",L538&lt;&gt;"m-up"),E537+10,E537),10)</f>
        <v>20</v>
      </c>
      <c r="F538" s="39" t="n">
        <f aca="false">R538+(Q538*60)+(P538*3600)</f>
        <v>72920</v>
      </c>
      <c r="G538" s="39" t="str">
        <f aca="false">CONCATENATE(M538,N538,O538)</f>
        <v>20171114</v>
      </c>
      <c r="H538" s="39" t="n">
        <v>10</v>
      </c>
      <c r="L538" s="39" t="s">
        <v>0</v>
      </c>
      <c r="M538" s="39" t="n">
        <v>2017</v>
      </c>
      <c r="N538" s="39" t="n">
        <v>11</v>
      </c>
      <c r="O538" s="39" t="n">
        <v>14</v>
      </c>
      <c r="P538" s="39" t="n">
        <v>20</v>
      </c>
      <c r="Q538" s="39" t="n">
        <v>15</v>
      </c>
      <c r="R538" s="39" t="n">
        <v>20</v>
      </c>
      <c r="S538" s="39" t="n">
        <v>418</v>
      </c>
      <c r="T538" s="39" t="n">
        <v>1</v>
      </c>
      <c r="U538" s="39" t="s">
        <v>1</v>
      </c>
      <c r="V538" s="39" t="s">
        <v>2</v>
      </c>
    </row>
    <row r="539" customFormat="false" ht="15" hidden="false" customHeight="false" outlineLevel="0" collapsed="false">
      <c r="C539" s="49" t="n">
        <f aca="false">IF(F539=F538,C538,IF(F539=(F538+10),C538,(C538+10)))</f>
        <v>1230</v>
      </c>
      <c r="D539" s="38" t="s">
        <v>311</v>
      </c>
      <c r="E539" s="51" t="n">
        <f aca="false">IF(C538=C539,IF(AND(L539&lt;&gt;"M",L539&lt;&gt;"m-up"),E538+10,E538),10)</f>
        <v>30</v>
      </c>
      <c r="F539" s="39" t="n">
        <f aca="false">R539+(Q539*60)+(P539*3600)</f>
        <v>72920</v>
      </c>
      <c r="G539" s="39" t="str">
        <f aca="false">CONCATENATE(M539,N539,O539)</f>
        <v>20171114</v>
      </c>
      <c r="H539" s="39" t="n">
        <v>356</v>
      </c>
      <c r="L539" s="39" t="s">
        <v>0</v>
      </c>
      <c r="M539" s="39" t="n">
        <v>2017</v>
      </c>
      <c r="N539" s="39" t="n">
        <v>11</v>
      </c>
      <c r="O539" s="39" t="n">
        <v>14</v>
      </c>
      <c r="P539" s="39" t="n">
        <v>20</v>
      </c>
      <c r="Q539" s="39" t="n">
        <v>15</v>
      </c>
      <c r="R539" s="39" t="n">
        <v>20</v>
      </c>
      <c r="S539" s="39" t="n">
        <v>494</v>
      </c>
      <c r="T539" s="39" t="n">
        <v>2</v>
      </c>
      <c r="U539" s="39" t="s">
        <v>1</v>
      </c>
      <c r="V539" s="39" t="s">
        <v>2</v>
      </c>
    </row>
    <row r="540" customFormat="false" ht="15" hidden="false" customHeight="false" outlineLevel="0" collapsed="false">
      <c r="C540" s="49" t="n">
        <f aca="false">IF(F540=F539,C539,IF(F540=(F539+10),C539,(C539+10)))</f>
        <v>1230</v>
      </c>
      <c r="D540" s="38" t="s">
        <v>311</v>
      </c>
      <c r="E540" s="51" t="n">
        <f aca="false">IF(C539=C540,IF(AND(L540&lt;&gt;"M",L540&lt;&gt;"m-up"),E539+10,E539),10)</f>
        <v>30</v>
      </c>
      <c r="F540" s="39" t="n">
        <f aca="false">R540+(Q540*60)+(P540*3600)</f>
        <v>72920</v>
      </c>
      <c r="G540" s="39" t="str">
        <f aca="false">CONCATENATE(M540,N540,O540)</f>
        <v>20171114</v>
      </c>
      <c r="H540" s="39" t="n">
        <v>0</v>
      </c>
      <c r="L540" s="39" t="s">
        <v>4</v>
      </c>
      <c r="M540" s="39" t="n">
        <v>2017</v>
      </c>
      <c r="N540" s="39" t="n">
        <v>11</v>
      </c>
      <c r="O540" s="39" t="n">
        <v>14</v>
      </c>
      <c r="P540" s="39" t="n">
        <v>20</v>
      </c>
      <c r="Q540" s="39" t="n">
        <v>15</v>
      </c>
      <c r="R540" s="39" t="n">
        <v>20</v>
      </c>
      <c r="S540" s="39" t="n">
        <v>511</v>
      </c>
      <c r="T540" s="39" t="n">
        <v>2</v>
      </c>
      <c r="U540" s="39" t="s">
        <v>1</v>
      </c>
      <c r="V540" s="39" t="s">
        <v>2</v>
      </c>
    </row>
    <row r="541" customFormat="false" ht="15" hidden="false" customHeight="false" outlineLevel="0" collapsed="false">
      <c r="C541" s="49" t="n">
        <f aca="false">IF(F541=F540,C540,IF(F541=(F540+10),C540,(C540+10)))</f>
        <v>1230</v>
      </c>
      <c r="D541" s="38" t="s">
        <v>311</v>
      </c>
      <c r="E541" s="51" t="n">
        <f aca="false">IF(C540=C541,IF(AND(L541&lt;&gt;"M",L541&lt;&gt;"m-up"),E540+10,E540),10)</f>
        <v>30</v>
      </c>
      <c r="F541" s="39" t="n">
        <f aca="false">R541+(Q541*60)+(P541*3600)</f>
        <v>72920</v>
      </c>
      <c r="G541" s="39" t="str">
        <f aca="false">CONCATENATE(M541,N541,O541)</f>
        <v>20171114</v>
      </c>
      <c r="H541" s="39" t="n">
        <v>0</v>
      </c>
      <c r="L541" s="39" t="s">
        <v>4</v>
      </c>
      <c r="M541" s="39" t="n">
        <v>2017</v>
      </c>
      <c r="N541" s="39" t="n">
        <v>11</v>
      </c>
      <c r="O541" s="39" t="n">
        <v>14</v>
      </c>
      <c r="P541" s="39" t="n">
        <v>20</v>
      </c>
      <c r="Q541" s="39" t="n">
        <v>15</v>
      </c>
      <c r="R541" s="39" t="n">
        <v>20</v>
      </c>
      <c r="S541" s="39" t="n">
        <v>829</v>
      </c>
      <c r="T541" s="39" t="n">
        <v>2</v>
      </c>
      <c r="U541" s="39" t="s">
        <v>1</v>
      </c>
      <c r="V541" s="39" t="s">
        <v>2</v>
      </c>
    </row>
    <row r="542" customFormat="false" ht="15" hidden="false" customHeight="false" outlineLevel="0" collapsed="false">
      <c r="C542" s="49" t="n">
        <f aca="false">IF(F542=F541,C541,IF(F542=(F541+10),C541,(C541+10)))</f>
        <v>1240</v>
      </c>
      <c r="D542" s="80" t="s">
        <v>312</v>
      </c>
      <c r="E542" s="51" t="n">
        <f aca="false">IF(C541=C542,IF(AND(L542&lt;&gt;"M",L542&lt;&gt;"m-up"),E541+10,E541),10)</f>
        <v>10</v>
      </c>
      <c r="F542" s="53" t="n">
        <f aca="false">R542+(Q542*60)+(P542*3600)</f>
        <v>72949</v>
      </c>
      <c r="G542" s="53" t="str">
        <f aca="false">CONCATENATE(M542,N542,O542)</f>
        <v>20171114</v>
      </c>
      <c r="H542" s="53" t="n">
        <v>11</v>
      </c>
      <c r="I542" s="53"/>
      <c r="J542" s="53"/>
      <c r="K542" s="53"/>
      <c r="L542" s="53" t="s">
        <v>0</v>
      </c>
      <c r="M542" s="53" t="n">
        <v>2017</v>
      </c>
      <c r="N542" s="53" t="n">
        <v>11</v>
      </c>
      <c r="O542" s="53" t="n">
        <v>14</v>
      </c>
      <c r="P542" s="53" t="n">
        <v>20</v>
      </c>
      <c r="Q542" s="53" t="n">
        <v>15</v>
      </c>
      <c r="R542" s="53" t="n">
        <v>49</v>
      </c>
      <c r="S542" s="53" t="n">
        <v>604</v>
      </c>
      <c r="T542" s="53" t="n">
        <v>1</v>
      </c>
      <c r="U542" s="53" t="s">
        <v>1</v>
      </c>
      <c r="V542" s="53" t="s">
        <v>2</v>
      </c>
      <c r="W542" s="53"/>
      <c r="X542" s="54"/>
    </row>
    <row r="543" customFormat="false" ht="15" hidden="false" customHeight="false" outlineLevel="0" collapsed="false">
      <c r="C543" s="49" t="n">
        <f aca="false">IF(F543=F542,C542,IF(F543=(F542+10),C542,(C542+10)))</f>
        <v>1240</v>
      </c>
      <c r="D543" s="38" t="s">
        <v>312</v>
      </c>
      <c r="E543" s="51" t="n">
        <f aca="false">IF(C542=C543,IF(AND(L543&lt;&gt;"M",L543&lt;&gt;"m-up"),E542+10,E542),10)</f>
        <v>20</v>
      </c>
      <c r="F543" s="39" t="n">
        <f aca="false">R543+(Q543*60)+(P543*3600)</f>
        <v>72949</v>
      </c>
      <c r="G543" s="39" t="str">
        <f aca="false">CONCATENATE(M543,N543,O543)</f>
        <v>20171114</v>
      </c>
      <c r="H543" s="39" t="n">
        <v>10</v>
      </c>
      <c r="L543" s="39" t="s">
        <v>0</v>
      </c>
      <c r="M543" s="39" t="n">
        <v>2017</v>
      </c>
      <c r="N543" s="39" t="n">
        <v>11</v>
      </c>
      <c r="O543" s="39" t="n">
        <v>14</v>
      </c>
      <c r="P543" s="39" t="n">
        <v>20</v>
      </c>
      <c r="Q543" s="39" t="n">
        <v>15</v>
      </c>
      <c r="R543" s="39" t="n">
        <v>49</v>
      </c>
      <c r="S543" s="39" t="n">
        <v>656</v>
      </c>
      <c r="T543" s="39" t="n">
        <v>1</v>
      </c>
      <c r="U543" s="39" t="s">
        <v>1</v>
      </c>
      <c r="V543" s="39" t="s">
        <v>2</v>
      </c>
    </row>
    <row r="544" customFormat="false" ht="15" hidden="false" customHeight="false" outlineLevel="0" collapsed="false">
      <c r="C544" s="49" t="n">
        <f aca="false">IF(F544=F543,C543,IF(F544=(F543+10),C543,(C543+10)))</f>
        <v>1240</v>
      </c>
      <c r="D544" s="38" t="s">
        <v>312</v>
      </c>
      <c r="E544" s="51" t="n">
        <f aca="false">IF(C543=C544,IF(AND(L544&lt;&gt;"M",L544&lt;&gt;"m-up"),E543+10,E543),10)</f>
        <v>30</v>
      </c>
      <c r="F544" s="39" t="n">
        <f aca="false">R544+(Q544*60)+(P544*3600)</f>
        <v>72949</v>
      </c>
      <c r="G544" s="39" t="str">
        <f aca="false">CONCATENATE(M544,N544,O544)</f>
        <v>20171114</v>
      </c>
      <c r="H544" s="39" t="n">
        <v>16</v>
      </c>
      <c r="L544" s="39" t="s">
        <v>0</v>
      </c>
      <c r="M544" s="39" t="n">
        <v>2017</v>
      </c>
      <c r="N544" s="39" t="n">
        <v>11</v>
      </c>
      <c r="O544" s="39" t="n">
        <v>14</v>
      </c>
      <c r="P544" s="39" t="n">
        <v>20</v>
      </c>
      <c r="Q544" s="39" t="n">
        <v>15</v>
      </c>
      <c r="R544" s="39" t="n">
        <v>49</v>
      </c>
      <c r="S544" s="39" t="n">
        <v>717</v>
      </c>
      <c r="T544" s="39" t="n">
        <v>1</v>
      </c>
      <c r="U544" s="39" t="s">
        <v>1</v>
      </c>
      <c r="V544" s="39" t="s">
        <v>2</v>
      </c>
    </row>
    <row r="545" customFormat="false" ht="15" hidden="false" customHeight="false" outlineLevel="0" collapsed="false">
      <c r="C545" s="49" t="n">
        <f aca="false">IF(F545=F544,C544,IF(F545=(F544+10),C544,(C544+10)))</f>
        <v>1240</v>
      </c>
      <c r="D545" s="38" t="s">
        <v>312</v>
      </c>
      <c r="E545" s="51" t="n">
        <f aca="false">IF(C544=C545,IF(AND(L545&lt;&gt;"M",L545&lt;&gt;"m-up"),E544+10,E544),10)</f>
        <v>40</v>
      </c>
      <c r="F545" s="39" t="n">
        <f aca="false">R545+(Q545*60)+(P545*3600)</f>
        <v>72949</v>
      </c>
      <c r="G545" s="39" t="str">
        <f aca="false">CONCATENATE(M545,N545,O545)</f>
        <v>20171114</v>
      </c>
      <c r="H545" s="39" t="n">
        <v>198</v>
      </c>
      <c r="L545" s="39" t="s">
        <v>0</v>
      </c>
      <c r="M545" s="39" t="n">
        <v>2017</v>
      </c>
      <c r="N545" s="39" t="n">
        <v>11</v>
      </c>
      <c r="O545" s="39" t="n">
        <v>14</v>
      </c>
      <c r="P545" s="39" t="n">
        <v>20</v>
      </c>
      <c r="Q545" s="39" t="n">
        <v>15</v>
      </c>
      <c r="R545" s="39" t="n">
        <v>49</v>
      </c>
      <c r="S545" s="39" t="n">
        <v>784</v>
      </c>
      <c r="T545" s="39" t="n">
        <v>1</v>
      </c>
      <c r="U545" s="39" t="s">
        <v>1</v>
      </c>
      <c r="V545" s="39" t="s">
        <v>2</v>
      </c>
    </row>
    <row r="546" customFormat="false" ht="15" hidden="false" customHeight="false" outlineLevel="0" collapsed="false">
      <c r="C546" s="49" t="n">
        <f aca="false">IF(F546=F545,C545,IF(F546=(F545+10),C545,(C545+10)))</f>
        <v>1240</v>
      </c>
      <c r="D546" s="38" t="s">
        <v>312</v>
      </c>
      <c r="E546" s="51" t="n">
        <f aca="false">IF(C545=C546,IF(AND(L546&lt;&gt;"M",L546&lt;&gt;"m-up"),E545+10,E545),10)</f>
        <v>40</v>
      </c>
      <c r="F546" s="39" t="n">
        <f aca="false">R546+(Q546*60)+(P546*3600)</f>
        <v>72949</v>
      </c>
      <c r="G546" s="39" t="str">
        <f aca="false">CONCATENATE(M546,N546,O546)</f>
        <v>20171114</v>
      </c>
      <c r="L546" s="39" t="s">
        <v>4</v>
      </c>
      <c r="M546" s="39" t="n">
        <v>2017</v>
      </c>
      <c r="N546" s="39" t="n">
        <v>11</v>
      </c>
      <c r="O546" s="39" t="n">
        <v>14</v>
      </c>
      <c r="P546" s="39" t="n">
        <v>20</v>
      </c>
      <c r="Q546" s="39" t="n">
        <v>15</v>
      </c>
      <c r="R546" s="39" t="n">
        <v>49</v>
      </c>
      <c r="S546" s="39" t="n">
        <v>789</v>
      </c>
      <c r="T546" s="39" t="n">
        <v>1</v>
      </c>
      <c r="U546" s="39" t="s">
        <v>1</v>
      </c>
      <c r="V546" s="39" t="s">
        <v>2</v>
      </c>
      <c r="X546" s="40" t="s">
        <v>4</v>
      </c>
    </row>
    <row r="547" customFormat="false" ht="15" hidden="false" customHeight="false" outlineLevel="0" collapsed="false">
      <c r="C547" s="49" t="n">
        <f aca="false">IF(F547=F546,C546,IF(F547=(F546+10),C546,(C546+10)))</f>
        <v>1240</v>
      </c>
      <c r="D547" s="38" t="s">
        <v>312</v>
      </c>
      <c r="E547" s="51" t="n">
        <f aca="false">IF(C546=C547,IF(AND(L547&lt;&gt;"M",L547&lt;&gt;"m-up"),E546+10,E546),10)</f>
        <v>50</v>
      </c>
      <c r="F547" s="39" t="n">
        <f aca="false">R547+(Q547*60)+(P547*3600)</f>
        <v>72949</v>
      </c>
      <c r="G547" s="39" t="str">
        <f aca="false">CONCATENATE(M547,N547,O547)</f>
        <v>20171114</v>
      </c>
      <c r="H547" s="39" t="n">
        <v>13</v>
      </c>
      <c r="L547" s="39" t="s">
        <v>0</v>
      </c>
      <c r="M547" s="39" t="n">
        <v>2017</v>
      </c>
      <c r="N547" s="39" t="n">
        <v>11</v>
      </c>
      <c r="O547" s="39" t="n">
        <v>14</v>
      </c>
      <c r="P547" s="39" t="n">
        <v>20</v>
      </c>
      <c r="Q547" s="39" t="n">
        <v>15</v>
      </c>
      <c r="R547" s="39" t="n">
        <v>49</v>
      </c>
      <c r="S547" s="39" t="n">
        <v>998</v>
      </c>
      <c r="T547" s="39" t="n">
        <v>1</v>
      </c>
      <c r="U547" s="39" t="s">
        <v>1</v>
      </c>
      <c r="V547" s="39" t="s">
        <v>2</v>
      </c>
    </row>
    <row r="548" customFormat="false" ht="15" hidden="false" customHeight="false" outlineLevel="0" collapsed="false">
      <c r="C548" s="49" t="n">
        <f aca="false">IF(F548=F547,C547,IF(F548=(F547+10),C547,(C547+10)))</f>
        <v>1250</v>
      </c>
      <c r="D548" s="38" t="s">
        <v>312</v>
      </c>
      <c r="E548" s="51" t="n">
        <f aca="false">IF(C547=C548,IF(AND(L548&lt;&gt;"M",L548&lt;&gt;"m-up"),E547+10,E547),10)</f>
        <v>10</v>
      </c>
      <c r="F548" s="39" t="n">
        <f aca="false">R548+(Q548*60)+(P548*3600)</f>
        <v>72950</v>
      </c>
      <c r="G548" s="39" t="str">
        <f aca="false">CONCATENATE(M548,N548,O548)</f>
        <v>20171114</v>
      </c>
      <c r="H548" s="39" t="n">
        <v>24</v>
      </c>
      <c r="L548" s="39" t="s">
        <v>0</v>
      </c>
      <c r="M548" s="39" t="n">
        <v>2017</v>
      </c>
      <c r="N548" s="39" t="n">
        <v>11</v>
      </c>
      <c r="O548" s="39" t="n">
        <v>14</v>
      </c>
      <c r="P548" s="39" t="n">
        <v>20</v>
      </c>
      <c r="Q548" s="39" t="n">
        <v>15</v>
      </c>
      <c r="R548" s="39" t="n">
        <v>50</v>
      </c>
      <c r="S548" s="39" t="n">
        <v>91</v>
      </c>
      <c r="T548" s="39" t="n">
        <v>1</v>
      </c>
      <c r="U548" s="39" t="s">
        <v>1</v>
      </c>
      <c r="V548" s="39" t="s">
        <v>2</v>
      </c>
    </row>
    <row r="549" customFormat="false" ht="15" hidden="false" customHeight="false" outlineLevel="0" collapsed="false">
      <c r="C549" s="49" t="n">
        <f aca="false">IF(F549=F548,C548,IF(F549=(F548+10),C548,(C548+10)))</f>
        <v>1260</v>
      </c>
      <c r="D549" s="80" t="s">
        <v>313</v>
      </c>
      <c r="E549" s="51" t="n">
        <f aca="false">IF(C548=C549,IF(AND(L549&lt;&gt;"M",L549&lt;&gt;"m-up"),E548+10,E548),10)</f>
        <v>10</v>
      </c>
      <c r="F549" s="53" t="n">
        <f aca="false">R549+(Q549*60)+(P549*3600)</f>
        <v>73066</v>
      </c>
      <c r="G549" s="53" t="str">
        <f aca="false">CONCATENATE(M549,N549,O549)</f>
        <v>20171114</v>
      </c>
      <c r="H549" s="53" t="n">
        <v>6</v>
      </c>
      <c r="I549" s="53"/>
      <c r="J549" s="53"/>
      <c r="K549" s="53"/>
      <c r="L549" s="53" t="s">
        <v>0</v>
      </c>
      <c r="M549" s="53" t="n">
        <v>2017</v>
      </c>
      <c r="N549" s="53" t="n">
        <v>11</v>
      </c>
      <c r="O549" s="53" t="n">
        <v>14</v>
      </c>
      <c r="P549" s="53" t="n">
        <v>20</v>
      </c>
      <c r="Q549" s="53" t="n">
        <v>17</v>
      </c>
      <c r="R549" s="53" t="n">
        <v>46</v>
      </c>
      <c r="S549" s="53" t="n">
        <v>232</v>
      </c>
      <c r="T549" s="53" t="n">
        <v>1</v>
      </c>
      <c r="U549" s="53" t="s">
        <v>1</v>
      </c>
      <c r="V549" s="53" t="s">
        <v>2</v>
      </c>
      <c r="W549" s="53"/>
      <c r="X549" s="54"/>
    </row>
    <row r="550" customFormat="false" ht="15" hidden="false" customHeight="false" outlineLevel="0" collapsed="false">
      <c r="C550" s="49" t="n">
        <f aca="false">IF(F550=F549,C549,IF(F550=(F549+10),C549,(C549+10)))</f>
        <v>1260</v>
      </c>
      <c r="D550" s="38" t="s">
        <v>313</v>
      </c>
      <c r="E550" s="51" t="n">
        <f aca="false">IF(C549=C550,IF(AND(L550&lt;&gt;"M",L550&lt;&gt;"m-up"),E549+10,E549),10)</f>
        <v>20</v>
      </c>
      <c r="F550" s="39" t="n">
        <f aca="false">R550+(Q550*60)+(P550*3600)</f>
        <v>73066</v>
      </c>
      <c r="G550" s="39" t="str">
        <f aca="false">CONCATENATE(M550,N550,O550)</f>
        <v>20171114</v>
      </c>
      <c r="H550" s="39" t="n">
        <v>8</v>
      </c>
      <c r="L550" s="39" t="s">
        <v>0</v>
      </c>
      <c r="M550" s="39" t="n">
        <v>2017</v>
      </c>
      <c r="N550" s="39" t="n">
        <v>11</v>
      </c>
      <c r="O550" s="39" t="n">
        <v>14</v>
      </c>
      <c r="P550" s="39" t="n">
        <v>20</v>
      </c>
      <c r="Q550" s="39" t="n">
        <v>17</v>
      </c>
      <c r="R550" s="39" t="n">
        <v>46</v>
      </c>
      <c r="S550" s="39" t="n">
        <v>287</v>
      </c>
      <c r="T550" s="39" t="n">
        <v>1</v>
      </c>
      <c r="U550" s="39" t="s">
        <v>1</v>
      </c>
      <c r="V550" s="39" t="s">
        <v>2</v>
      </c>
    </row>
    <row r="551" customFormat="false" ht="15" hidden="false" customHeight="false" outlineLevel="0" collapsed="false">
      <c r="C551" s="49" t="n">
        <f aca="false">IF(F551=F550,C550,IF(F551=(F550+10),C550,(C550+10)))</f>
        <v>1260</v>
      </c>
      <c r="D551" s="38" t="s">
        <v>313</v>
      </c>
      <c r="E551" s="51" t="n">
        <f aca="false">IF(C550=C551,IF(AND(L551&lt;&gt;"M",L551&lt;&gt;"m-up"),E550+10,E550),10)</f>
        <v>30</v>
      </c>
      <c r="F551" s="39" t="n">
        <f aca="false">R551+(Q551*60)+(P551*3600)</f>
        <v>73066</v>
      </c>
      <c r="G551" s="39" t="str">
        <f aca="false">CONCATENATE(M551,N551,O551)</f>
        <v>20171114</v>
      </c>
      <c r="H551" s="39" t="n">
        <v>7</v>
      </c>
      <c r="L551" s="39" t="s">
        <v>0</v>
      </c>
      <c r="M551" s="39" t="n">
        <v>2017</v>
      </c>
      <c r="N551" s="39" t="n">
        <v>11</v>
      </c>
      <c r="O551" s="39" t="n">
        <v>14</v>
      </c>
      <c r="P551" s="39" t="n">
        <v>20</v>
      </c>
      <c r="Q551" s="39" t="n">
        <v>17</v>
      </c>
      <c r="R551" s="39" t="n">
        <v>46</v>
      </c>
      <c r="S551" s="39" t="n">
        <v>393</v>
      </c>
      <c r="T551" s="39" t="n">
        <v>1</v>
      </c>
      <c r="U551" s="39" t="s">
        <v>1</v>
      </c>
      <c r="V551" s="39" t="s">
        <v>2</v>
      </c>
    </row>
    <row r="552" customFormat="false" ht="15" hidden="false" customHeight="false" outlineLevel="0" collapsed="false">
      <c r="C552" s="49" t="n">
        <f aca="false">IF(F552=F551,C551,IF(F552=(F551+10),C551,(C551+10)))</f>
        <v>1260</v>
      </c>
      <c r="D552" s="38" t="s">
        <v>313</v>
      </c>
      <c r="E552" s="51" t="n">
        <f aca="false">IF(C551=C552,IF(AND(L552&lt;&gt;"M",L552&lt;&gt;"m-up"),E551+10,E551),10)</f>
        <v>40</v>
      </c>
      <c r="F552" s="39" t="n">
        <f aca="false">R552+(Q552*60)+(P552*3600)</f>
        <v>73066</v>
      </c>
      <c r="G552" s="39" t="str">
        <f aca="false">CONCATENATE(M552,N552,O552)</f>
        <v>20171114</v>
      </c>
      <c r="H552" s="39" t="n">
        <v>1</v>
      </c>
      <c r="L552" s="39" t="s">
        <v>0</v>
      </c>
      <c r="M552" s="39" t="n">
        <v>2017</v>
      </c>
      <c r="N552" s="39" t="n">
        <v>11</v>
      </c>
      <c r="O552" s="39" t="n">
        <v>14</v>
      </c>
      <c r="P552" s="39" t="n">
        <v>20</v>
      </c>
      <c r="Q552" s="39" t="n">
        <v>17</v>
      </c>
      <c r="R552" s="39" t="n">
        <v>46</v>
      </c>
      <c r="S552" s="39" t="n">
        <v>435</v>
      </c>
      <c r="T552" s="39" t="n">
        <v>1</v>
      </c>
      <c r="U552" s="39" t="s">
        <v>1</v>
      </c>
      <c r="V552" s="39" t="s">
        <v>2</v>
      </c>
    </row>
    <row r="553" customFormat="false" ht="15" hidden="false" customHeight="false" outlineLevel="0" collapsed="false">
      <c r="C553" s="49" t="n">
        <f aca="false">IF(F553=F552,C552,IF(F553=(F552+10),C552,(C552+10)))</f>
        <v>1260</v>
      </c>
      <c r="D553" s="38" t="s">
        <v>313</v>
      </c>
      <c r="E553" s="51" t="n">
        <f aca="false">IF(C552=C553,IF(AND(L553&lt;&gt;"M",L553&lt;&gt;"m-up"),E552+10,E552),10)</f>
        <v>50</v>
      </c>
      <c r="F553" s="39" t="n">
        <f aca="false">R553+(Q553*60)+(P553*3600)</f>
        <v>73066</v>
      </c>
      <c r="G553" s="39" t="str">
        <f aca="false">CONCATENATE(M553,N553,O553)</f>
        <v>20171114</v>
      </c>
      <c r="H553" s="39" t="n">
        <v>1</v>
      </c>
      <c r="L553" s="39" t="s">
        <v>0</v>
      </c>
      <c r="M553" s="39" t="n">
        <v>2017</v>
      </c>
      <c r="N553" s="39" t="n">
        <v>11</v>
      </c>
      <c r="O553" s="39" t="n">
        <v>14</v>
      </c>
      <c r="P553" s="39" t="n">
        <v>20</v>
      </c>
      <c r="Q553" s="39" t="n">
        <v>17</v>
      </c>
      <c r="R553" s="39" t="n">
        <v>46</v>
      </c>
      <c r="S553" s="39" t="n">
        <v>452</v>
      </c>
      <c r="T553" s="39" t="n">
        <v>1</v>
      </c>
      <c r="U553" s="39" t="s">
        <v>1</v>
      </c>
      <c r="V553" s="39" t="s">
        <v>43</v>
      </c>
    </row>
    <row r="554" customFormat="false" ht="15" hidden="false" customHeight="false" outlineLevel="0" collapsed="false">
      <c r="C554" s="49" t="n">
        <f aca="false">IF(F554=F553,C553,IF(F554=(F553+10),C553,(C553+10)))</f>
        <v>1270</v>
      </c>
      <c r="D554" s="80" t="s">
        <v>314</v>
      </c>
      <c r="E554" s="51" t="n">
        <f aca="false">IF(C553=C554,IF(AND(L554&lt;&gt;"M",L554&lt;&gt;"m-up"),E553+10,E553),10)</f>
        <v>10</v>
      </c>
      <c r="F554" s="53" t="n">
        <f aca="false">R554+(Q554*60)+(P554*3600)</f>
        <v>73123</v>
      </c>
      <c r="G554" s="53" t="str">
        <f aca="false">CONCATENATE(M554,N554,O554)</f>
        <v>20171114</v>
      </c>
      <c r="H554" s="53" t="n">
        <v>8</v>
      </c>
      <c r="I554" s="53"/>
      <c r="J554" s="53"/>
      <c r="K554" s="53"/>
      <c r="L554" s="53" t="s">
        <v>0</v>
      </c>
      <c r="M554" s="53" t="n">
        <v>2017</v>
      </c>
      <c r="N554" s="53" t="n">
        <v>11</v>
      </c>
      <c r="O554" s="53" t="n">
        <v>14</v>
      </c>
      <c r="P554" s="53" t="n">
        <v>20</v>
      </c>
      <c r="Q554" s="53" t="n">
        <v>18</v>
      </c>
      <c r="R554" s="53" t="n">
        <v>43</v>
      </c>
      <c r="S554" s="53" t="n">
        <v>642</v>
      </c>
      <c r="T554" s="53" t="n">
        <v>1</v>
      </c>
      <c r="U554" s="53" t="s">
        <v>1</v>
      </c>
      <c r="V554" s="53" t="s">
        <v>2</v>
      </c>
      <c r="W554" s="53"/>
      <c r="X554" s="54"/>
    </row>
    <row r="555" customFormat="false" ht="15" hidden="false" customHeight="false" outlineLevel="0" collapsed="false">
      <c r="C555" s="49" t="n">
        <f aca="false">IF(F555=F554,C554,IF(F555=(F554+10),C554,(C554+10)))</f>
        <v>1270</v>
      </c>
      <c r="D555" s="38" t="s">
        <v>314</v>
      </c>
      <c r="E555" s="51" t="n">
        <f aca="false">IF(C554=C555,IF(AND(L555&lt;&gt;"M",L555&lt;&gt;"m-up"),E554+10,E554),10)</f>
        <v>20</v>
      </c>
      <c r="F555" s="39" t="n">
        <f aca="false">R555+(Q555*60)+(P555*3600)</f>
        <v>73123</v>
      </c>
      <c r="G555" s="39" t="str">
        <f aca="false">CONCATENATE(M555,N555,O555)</f>
        <v>20171114</v>
      </c>
      <c r="H555" s="39" t="n">
        <v>0</v>
      </c>
      <c r="L555" s="39" t="s">
        <v>16</v>
      </c>
      <c r="M555" s="39" t="n">
        <v>2017</v>
      </c>
      <c r="N555" s="39" t="n">
        <v>11</v>
      </c>
      <c r="O555" s="39" t="n">
        <v>14</v>
      </c>
      <c r="P555" s="39" t="n">
        <v>20</v>
      </c>
      <c r="Q555" s="39" t="n">
        <v>18</v>
      </c>
      <c r="R555" s="39" t="n">
        <v>43</v>
      </c>
      <c r="S555" s="39" t="n">
        <v>670</v>
      </c>
      <c r="T555" s="89" t="n">
        <v>1</v>
      </c>
      <c r="U555" s="39" t="s">
        <v>1</v>
      </c>
      <c r="V555" s="39" t="s">
        <v>2</v>
      </c>
    </row>
    <row r="556" customFormat="false" ht="15" hidden="false" customHeight="false" outlineLevel="0" collapsed="false">
      <c r="C556" s="49" t="n">
        <f aca="false">IF(F556=F555,C555,IF(F556=(F555+10),C555,(C555+10)))</f>
        <v>1270</v>
      </c>
      <c r="D556" s="38" t="s">
        <v>314</v>
      </c>
      <c r="E556" s="51" t="n">
        <f aca="false">IF(C555=C556,IF(AND(L556&lt;&gt;"M",L556&lt;&gt;"m-up"),E555+10,E555),10)</f>
        <v>30</v>
      </c>
      <c r="F556" s="39" t="n">
        <f aca="false">R556+(Q556*60)+(P556*3600)</f>
        <v>73123</v>
      </c>
      <c r="G556" s="39" t="str">
        <f aca="false">CONCATENATE(M556,N556,O556)</f>
        <v>20171114</v>
      </c>
      <c r="H556" s="39" t="n">
        <v>0</v>
      </c>
      <c r="L556" s="39" t="s">
        <v>16</v>
      </c>
      <c r="M556" s="39" t="n">
        <v>2017</v>
      </c>
      <c r="N556" s="39" t="n">
        <v>11</v>
      </c>
      <c r="O556" s="39" t="n">
        <v>14</v>
      </c>
      <c r="P556" s="39" t="n">
        <v>20</v>
      </c>
      <c r="Q556" s="39" t="n">
        <v>18</v>
      </c>
      <c r="R556" s="39" t="n">
        <v>43</v>
      </c>
      <c r="S556" s="39" t="n">
        <v>703</v>
      </c>
      <c r="T556" s="89" t="n">
        <v>1</v>
      </c>
      <c r="U556" s="39" t="s">
        <v>1</v>
      </c>
      <c r="V556" s="39" t="s">
        <v>2</v>
      </c>
    </row>
    <row r="557" customFormat="false" ht="15" hidden="false" customHeight="false" outlineLevel="0" collapsed="false">
      <c r="C557" s="49" t="n">
        <f aca="false">IF(F557=F556,C556,IF(F557=(F556+10),C556,(C556+10)))</f>
        <v>1270</v>
      </c>
      <c r="D557" s="38" t="s">
        <v>314</v>
      </c>
      <c r="E557" s="51" t="n">
        <f aca="false">IF(C556=C557,IF(AND(L557&lt;&gt;"M",L557&lt;&gt;"m-up"),E556+10,E556),10)</f>
        <v>40</v>
      </c>
      <c r="F557" s="39" t="n">
        <f aca="false">R557+(Q557*60)+(P557*3600)</f>
        <v>73123</v>
      </c>
      <c r="G557" s="39" t="str">
        <f aca="false">CONCATENATE(M557,N557,O557)</f>
        <v>20171114</v>
      </c>
      <c r="H557" s="39" t="n">
        <v>9</v>
      </c>
      <c r="L557" s="39" t="s">
        <v>0</v>
      </c>
      <c r="M557" s="39" t="n">
        <v>2017</v>
      </c>
      <c r="N557" s="39" t="n">
        <v>11</v>
      </c>
      <c r="O557" s="39" t="n">
        <v>14</v>
      </c>
      <c r="P557" s="39" t="n">
        <v>20</v>
      </c>
      <c r="Q557" s="39" t="n">
        <v>18</v>
      </c>
      <c r="R557" s="39" t="n">
        <v>43</v>
      </c>
      <c r="S557" s="39" t="n">
        <v>741</v>
      </c>
      <c r="T557" s="39" t="n">
        <v>1</v>
      </c>
      <c r="U557" s="39" t="s">
        <v>1</v>
      </c>
      <c r="V557" s="39" t="s">
        <v>2</v>
      </c>
    </row>
    <row r="558" customFormat="false" ht="15" hidden="false" customHeight="false" outlineLevel="0" collapsed="false">
      <c r="C558" s="49" t="n">
        <f aca="false">IF(F558=F557,C557,IF(F558=(F557+10),C557,(C557+10)))</f>
        <v>1270</v>
      </c>
      <c r="D558" s="38" t="s">
        <v>314</v>
      </c>
      <c r="E558" s="51" t="n">
        <f aca="false">IF(C557=C558,IF(AND(L558&lt;&gt;"M",L558&lt;&gt;"m-up"),E557+10,E557),10)</f>
        <v>50</v>
      </c>
      <c r="F558" s="79" t="n">
        <f aca="false">R558+(Q558*60)+(P558*3600)</f>
        <v>73123</v>
      </c>
      <c r="G558" s="83" t="str">
        <f aca="false">CONCATENATE(M558,N558,O558)</f>
        <v>20171114</v>
      </c>
      <c r="H558" s="83" t="n">
        <v>4</v>
      </c>
      <c r="I558" s="83"/>
      <c r="J558" s="83"/>
      <c r="K558" s="83"/>
      <c r="L558" s="83" t="s">
        <v>0</v>
      </c>
      <c r="M558" s="83" t="n">
        <v>2017</v>
      </c>
      <c r="N558" s="83" t="n">
        <v>11</v>
      </c>
      <c r="O558" s="83" t="n">
        <v>14</v>
      </c>
      <c r="P558" s="83" t="n">
        <v>20</v>
      </c>
      <c r="Q558" s="83" t="n">
        <v>18</v>
      </c>
      <c r="R558" s="83" t="n">
        <v>43</v>
      </c>
      <c r="S558" s="83" t="n">
        <v>770</v>
      </c>
      <c r="T558" s="83" t="n">
        <v>1</v>
      </c>
      <c r="U558" s="83" t="s">
        <v>1</v>
      </c>
      <c r="V558" s="83" t="s">
        <v>2</v>
      </c>
      <c r="W558" s="83"/>
    </row>
    <row r="559" customFormat="false" ht="15" hidden="false" customHeight="false" outlineLevel="0" collapsed="false">
      <c r="C559" s="49" t="n">
        <f aca="false">IF(F559=F558,C558,IF(F559=(F558+10),C558,(C558+10)))</f>
        <v>1270</v>
      </c>
      <c r="D559" s="38" t="s">
        <v>314</v>
      </c>
      <c r="E559" s="51" t="n">
        <f aca="false">IF(C558=C559,IF(AND(L559&lt;&gt;"M",L559&lt;&gt;"m-up"),E558+10,E558),10)</f>
        <v>60</v>
      </c>
      <c r="F559" s="39" t="n">
        <f aca="false">R559+(Q559*60)+(P559*3600)</f>
        <v>73123</v>
      </c>
      <c r="G559" s="39" t="str">
        <f aca="false">CONCATENATE(M559,N559,O559)</f>
        <v>20171114</v>
      </c>
      <c r="H559" s="39" t="n">
        <v>12</v>
      </c>
      <c r="L559" s="39" t="s">
        <v>0</v>
      </c>
      <c r="M559" s="39" t="n">
        <v>2017</v>
      </c>
      <c r="N559" s="39" t="n">
        <v>11</v>
      </c>
      <c r="O559" s="39" t="n">
        <v>14</v>
      </c>
      <c r="P559" s="39" t="n">
        <v>20</v>
      </c>
      <c r="Q559" s="39" t="n">
        <v>18</v>
      </c>
      <c r="R559" s="39" t="n">
        <v>43</v>
      </c>
      <c r="S559" s="39" t="n">
        <v>788</v>
      </c>
      <c r="T559" s="39" t="n">
        <v>1</v>
      </c>
      <c r="U559" s="39" t="s">
        <v>1</v>
      </c>
      <c r="V559" s="39" t="s">
        <v>2</v>
      </c>
    </row>
    <row r="560" customFormat="false" ht="15" hidden="false" customHeight="false" outlineLevel="0" collapsed="false">
      <c r="C560" s="49" t="n">
        <f aca="false">IF(F560=F559,C559,IF(F560=(F559+10),C559,(C559+10)))</f>
        <v>1270</v>
      </c>
      <c r="D560" s="38" t="s">
        <v>314</v>
      </c>
      <c r="E560" s="51" t="n">
        <f aca="false">IF(C559=C560,IF(AND(L560&lt;&gt;"M",L560&lt;&gt;"m-up"),E559+10,E559),10)</f>
        <v>60</v>
      </c>
      <c r="F560" s="39" t="n">
        <f aca="false">R560+(Q560*60)+(P560*3600)</f>
        <v>73123</v>
      </c>
      <c r="G560" s="39" t="str">
        <f aca="false">CONCATENATE(M560,N560,O560)</f>
        <v>20171114</v>
      </c>
      <c r="H560" s="39" t="n">
        <v>0</v>
      </c>
      <c r="L560" s="39" t="s">
        <v>4</v>
      </c>
      <c r="M560" s="39" t="n">
        <v>2017</v>
      </c>
      <c r="N560" s="39" t="n">
        <v>11</v>
      </c>
      <c r="O560" s="39" t="n">
        <v>14</v>
      </c>
      <c r="P560" s="39" t="n">
        <v>20</v>
      </c>
      <c r="Q560" s="39" t="n">
        <v>18</v>
      </c>
      <c r="R560" s="39" t="n">
        <v>43</v>
      </c>
      <c r="S560" s="39" t="n">
        <v>791</v>
      </c>
      <c r="T560" s="39" t="n">
        <v>1</v>
      </c>
      <c r="U560" s="39" t="s">
        <v>1</v>
      </c>
      <c r="V560" s="39" t="s">
        <v>2</v>
      </c>
    </row>
    <row r="561" customFormat="false" ht="15" hidden="false" customHeight="false" outlineLevel="0" collapsed="false">
      <c r="C561" s="49" t="n">
        <f aca="false">IF(F561=F560,C560,IF(F561=(F560+10),C560,(C560+10)))</f>
        <v>1270</v>
      </c>
      <c r="D561" s="38" t="s">
        <v>314</v>
      </c>
      <c r="E561" s="51" t="n">
        <f aca="false">IF(C560=C561,IF(AND(L561&lt;&gt;"M",L561&lt;&gt;"m-up"),E560+10,E560),10)</f>
        <v>70</v>
      </c>
      <c r="F561" s="39" t="n">
        <f aca="false">R561+(Q561*60)+(P561*3600)</f>
        <v>73123</v>
      </c>
      <c r="G561" s="39" t="str">
        <f aca="false">CONCATENATE(M561,N561,O561)</f>
        <v>20171114</v>
      </c>
      <c r="H561" s="39" t="n">
        <v>0</v>
      </c>
      <c r="L561" s="39" t="s">
        <v>16</v>
      </c>
      <c r="M561" s="39" t="n">
        <v>2017</v>
      </c>
      <c r="N561" s="39" t="n">
        <v>11</v>
      </c>
      <c r="O561" s="39" t="n">
        <v>14</v>
      </c>
      <c r="P561" s="39" t="n">
        <v>20</v>
      </c>
      <c r="Q561" s="39" t="n">
        <v>18</v>
      </c>
      <c r="R561" s="39" t="n">
        <v>43</v>
      </c>
      <c r="S561" s="39" t="n">
        <v>801</v>
      </c>
      <c r="U561" s="39" t="s">
        <v>1</v>
      </c>
      <c r="V561" s="39" t="s">
        <v>2</v>
      </c>
    </row>
    <row r="562" customFormat="false" ht="15" hidden="false" customHeight="false" outlineLevel="0" collapsed="false">
      <c r="C562" s="49" t="n">
        <f aca="false">IF(F562=F561,C561,IF(F562=(F561+10),C561,(C561+10)))</f>
        <v>1270</v>
      </c>
      <c r="D562" s="38" t="s">
        <v>314</v>
      </c>
      <c r="E562" s="51" t="n">
        <f aca="false">IF(C561=C562,IF(AND(L562&lt;&gt;"M",L562&lt;&gt;"m-up"),E561+10,E561),10)</f>
        <v>80</v>
      </c>
      <c r="F562" s="39" t="n">
        <f aca="false">R562+(Q562*60)+(P562*3600)</f>
        <v>73123</v>
      </c>
      <c r="G562" s="39" t="str">
        <f aca="false">CONCATENATE(M562,N562,O562)</f>
        <v>20171114</v>
      </c>
      <c r="H562" s="39" t="n">
        <v>6</v>
      </c>
      <c r="L562" s="39" t="s">
        <v>0</v>
      </c>
      <c r="M562" s="39" t="n">
        <v>2017</v>
      </c>
      <c r="N562" s="39" t="n">
        <v>11</v>
      </c>
      <c r="O562" s="39" t="n">
        <v>14</v>
      </c>
      <c r="P562" s="39" t="n">
        <v>20</v>
      </c>
      <c r="Q562" s="39" t="n">
        <v>18</v>
      </c>
      <c r="R562" s="39" t="n">
        <v>43</v>
      </c>
      <c r="S562" s="39" t="n">
        <v>840</v>
      </c>
      <c r="T562" s="39" t="n">
        <v>1</v>
      </c>
      <c r="U562" s="39" t="s">
        <v>1</v>
      </c>
      <c r="V562" s="39" t="s">
        <v>2</v>
      </c>
    </row>
    <row r="563" customFormat="false" ht="15" hidden="false" customHeight="false" outlineLevel="0" collapsed="false">
      <c r="C563" s="49" t="n">
        <f aca="false">IF(F563=F562,C562,IF(F563=(F562+10),C562,(C562+10)))</f>
        <v>1270</v>
      </c>
      <c r="D563" s="38" t="s">
        <v>314</v>
      </c>
      <c r="E563" s="51" t="n">
        <f aca="false">IF(C562=C563,IF(AND(L563&lt;&gt;"M",L563&lt;&gt;"m-up"),E562+10,E562),10)</f>
        <v>90</v>
      </c>
      <c r="F563" s="39" t="n">
        <f aca="false">R563+(Q563*60)+(P563*3600)</f>
        <v>73123</v>
      </c>
      <c r="G563" s="39" t="str">
        <f aca="false">CONCATENATE(M563,N563,O563)</f>
        <v>20171114</v>
      </c>
      <c r="H563" s="39" t="n">
        <v>5</v>
      </c>
      <c r="L563" s="39" t="s">
        <v>0</v>
      </c>
      <c r="M563" s="39" t="n">
        <v>2017</v>
      </c>
      <c r="N563" s="39" t="n">
        <v>11</v>
      </c>
      <c r="O563" s="39" t="n">
        <v>14</v>
      </c>
      <c r="P563" s="39" t="n">
        <v>20</v>
      </c>
      <c r="Q563" s="39" t="n">
        <v>18</v>
      </c>
      <c r="R563" s="39" t="n">
        <v>43</v>
      </c>
      <c r="S563" s="39" t="n">
        <v>895</v>
      </c>
      <c r="T563" s="39" t="n">
        <v>1</v>
      </c>
      <c r="U563" s="39" t="s">
        <v>1</v>
      </c>
      <c r="V563" s="39" t="s">
        <v>2</v>
      </c>
    </row>
    <row r="564" customFormat="false" ht="15" hidden="false" customHeight="false" outlineLevel="0" collapsed="false">
      <c r="C564" s="49" t="n">
        <f aca="false">IF(F564=F563,C563,IF(F564=(F563+10),C563,(C563+10)))</f>
        <v>1270</v>
      </c>
      <c r="D564" s="38" t="s">
        <v>314</v>
      </c>
      <c r="E564" s="51" t="n">
        <f aca="false">IF(C563=C564,IF(AND(L564&lt;&gt;"M",L564&lt;&gt;"m-up"),E563+10,E563),10)</f>
        <v>100</v>
      </c>
      <c r="F564" s="39" t="n">
        <f aca="false">R564+(Q564*60)+(P564*3600)</f>
        <v>73123</v>
      </c>
      <c r="G564" s="39" t="str">
        <f aca="false">CONCATENATE(M564,N564,O564)</f>
        <v>20171114</v>
      </c>
      <c r="H564" s="39" t="n">
        <v>266</v>
      </c>
      <c r="L564" s="39" t="s">
        <v>0</v>
      </c>
      <c r="M564" s="39" t="n">
        <v>2017</v>
      </c>
      <c r="N564" s="39" t="n">
        <v>11</v>
      </c>
      <c r="O564" s="39" t="n">
        <v>14</v>
      </c>
      <c r="P564" s="39" t="n">
        <v>20</v>
      </c>
      <c r="Q564" s="39" t="n">
        <v>18</v>
      </c>
      <c r="R564" s="39" t="n">
        <v>43</v>
      </c>
      <c r="S564" s="39" t="n">
        <v>924</v>
      </c>
      <c r="T564" s="39" t="n">
        <v>1</v>
      </c>
      <c r="U564" s="39" t="s">
        <v>1</v>
      </c>
      <c r="V564" s="39" t="s">
        <v>2</v>
      </c>
    </row>
    <row r="565" customFormat="false" ht="15" hidden="false" customHeight="false" outlineLevel="0" collapsed="false">
      <c r="C565" s="49" t="n">
        <f aca="false">IF(F565=F564,C564,IF(F565=(F564+10),C564,(C564+10)))</f>
        <v>1280</v>
      </c>
      <c r="D565" s="80" t="s">
        <v>315</v>
      </c>
      <c r="E565" s="51" t="n">
        <f aca="false">IF(C564=C565,IF(AND(L565&lt;&gt;"M",L565&lt;&gt;"m-up"),E564+10,E564),10)</f>
        <v>10</v>
      </c>
      <c r="F565" s="53" t="n">
        <f aca="false">R565+(Q565*60)+(P565*3600)</f>
        <v>73147</v>
      </c>
      <c r="G565" s="53" t="str">
        <f aca="false">CONCATENATE(M565,N565,O565)</f>
        <v>20171114</v>
      </c>
      <c r="H565" s="53" t="n">
        <v>5</v>
      </c>
      <c r="I565" s="53"/>
      <c r="J565" s="53"/>
      <c r="K565" s="53"/>
      <c r="L565" s="53" t="s">
        <v>0</v>
      </c>
      <c r="M565" s="53" t="n">
        <v>2017</v>
      </c>
      <c r="N565" s="53" t="n">
        <v>11</v>
      </c>
      <c r="O565" s="53" t="n">
        <v>14</v>
      </c>
      <c r="P565" s="53" t="n">
        <v>20</v>
      </c>
      <c r="Q565" s="53" t="n">
        <v>19</v>
      </c>
      <c r="R565" s="53" t="n">
        <v>7</v>
      </c>
      <c r="S565" s="53" t="n">
        <v>203</v>
      </c>
      <c r="T565" s="53" t="n">
        <v>1</v>
      </c>
      <c r="U565" s="53" t="s">
        <v>1</v>
      </c>
      <c r="V565" s="53" t="s">
        <v>2</v>
      </c>
      <c r="W565" s="53"/>
      <c r="X565" s="54"/>
    </row>
    <row r="566" customFormat="false" ht="15" hidden="false" customHeight="false" outlineLevel="0" collapsed="false">
      <c r="C566" s="49" t="n">
        <f aca="false">IF(F566=F565,C565,IF(F566=(F565+10),C565,(C565+10)))</f>
        <v>1280</v>
      </c>
      <c r="D566" s="38" t="s">
        <v>315</v>
      </c>
      <c r="E566" s="51" t="n">
        <f aca="false">IF(C565=C566,IF(AND(L566&lt;&gt;"M",L566&lt;&gt;"m-up"),E565+10,E565),10)</f>
        <v>20</v>
      </c>
      <c r="F566" s="39" t="n">
        <f aca="false">R566+(Q566*60)+(P566*3600)</f>
        <v>73147</v>
      </c>
      <c r="G566" s="39" t="str">
        <f aca="false">CONCATENATE(M566,N566,O566)</f>
        <v>20171114</v>
      </c>
      <c r="H566" s="39" t="n">
        <v>0</v>
      </c>
      <c r="L566" s="39" t="s">
        <v>16</v>
      </c>
      <c r="M566" s="39" t="n">
        <v>2017</v>
      </c>
      <c r="N566" s="39" t="n">
        <v>11</v>
      </c>
      <c r="O566" s="39" t="n">
        <v>14</v>
      </c>
      <c r="P566" s="39" t="n">
        <v>20</v>
      </c>
      <c r="Q566" s="39" t="n">
        <v>19</v>
      </c>
      <c r="R566" s="39" t="n">
        <v>7</v>
      </c>
      <c r="S566" s="39" t="n">
        <v>220</v>
      </c>
      <c r="U566" s="39" t="s">
        <v>1</v>
      </c>
      <c r="V566" s="39" t="s">
        <v>2</v>
      </c>
    </row>
    <row r="567" customFormat="false" ht="15" hidden="false" customHeight="false" outlineLevel="0" collapsed="false">
      <c r="C567" s="49" t="n">
        <f aca="false">IF(F567=F566,C566,IF(F567=(F566+10),C566,(C566+10)))</f>
        <v>1280</v>
      </c>
      <c r="D567" s="38" t="s">
        <v>315</v>
      </c>
      <c r="E567" s="51" t="n">
        <f aca="false">IF(C566=C567,IF(AND(L567&lt;&gt;"M",L567&lt;&gt;"m-up"),E566+10,E566),10)</f>
        <v>30</v>
      </c>
      <c r="F567" s="39" t="n">
        <f aca="false">R567+(Q567*60)+(P567*3600)</f>
        <v>73147</v>
      </c>
      <c r="G567" s="39" t="str">
        <f aca="false">CONCATENATE(M567,N567,O567)</f>
        <v>20171114</v>
      </c>
      <c r="H567" s="39" t="n">
        <v>2</v>
      </c>
      <c r="L567" s="39" t="s">
        <v>0</v>
      </c>
      <c r="M567" s="39" t="n">
        <v>2017</v>
      </c>
      <c r="N567" s="39" t="n">
        <v>11</v>
      </c>
      <c r="O567" s="39" t="n">
        <v>14</v>
      </c>
      <c r="P567" s="39" t="n">
        <v>20</v>
      </c>
      <c r="Q567" s="39" t="n">
        <v>19</v>
      </c>
      <c r="R567" s="39" t="n">
        <v>7</v>
      </c>
      <c r="S567" s="39" t="n">
        <v>225</v>
      </c>
      <c r="T567" s="39" t="n">
        <v>1</v>
      </c>
      <c r="U567" s="39" t="s">
        <v>1</v>
      </c>
      <c r="V567" s="39" t="s">
        <v>2</v>
      </c>
    </row>
    <row r="568" customFormat="false" ht="15" hidden="false" customHeight="false" outlineLevel="0" collapsed="false">
      <c r="C568" s="49" t="n">
        <f aca="false">IF(F568=F567,C567,IF(F568=(F567+10),C567,(C567+10)))</f>
        <v>1280</v>
      </c>
      <c r="D568" s="38" t="s">
        <v>315</v>
      </c>
      <c r="E568" s="51" t="n">
        <f aca="false">IF(C567=C568,IF(AND(L568&lt;&gt;"M",L568&lt;&gt;"m-up"),E567+10,E567),10)</f>
        <v>40</v>
      </c>
      <c r="F568" s="39" t="n">
        <f aca="false">R568+(Q568*60)+(P568*3600)</f>
        <v>73147</v>
      </c>
      <c r="G568" s="39" t="str">
        <f aca="false">CONCATENATE(M568,N568,O568)</f>
        <v>20171114</v>
      </c>
      <c r="H568" s="39" t="n">
        <v>0</v>
      </c>
      <c r="L568" s="39" t="s">
        <v>16</v>
      </c>
      <c r="M568" s="39" t="n">
        <v>2017</v>
      </c>
      <c r="N568" s="39" t="n">
        <v>11</v>
      </c>
      <c r="O568" s="39" t="n">
        <v>14</v>
      </c>
      <c r="P568" s="39" t="n">
        <v>20</v>
      </c>
      <c r="Q568" s="39" t="n">
        <v>19</v>
      </c>
      <c r="R568" s="39" t="n">
        <v>7</v>
      </c>
      <c r="S568" s="39" t="n">
        <v>228</v>
      </c>
      <c r="U568" s="39" t="s">
        <v>1</v>
      </c>
      <c r="V568" s="39" t="s">
        <v>2</v>
      </c>
    </row>
    <row r="569" customFormat="false" ht="15" hidden="false" customHeight="false" outlineLevel="0" collapsed="false">
      <c r="C569" s="49" t="n">
        <f aca="false">IF(F569=F568,C568,IF(F569=(F568+10),C568,(C568+10)))</f>
        <v>1280</v>
      </c>
      <c r="D569" s="38" t="s">
        <v>315</v>
      </c>
      <c r="E569" s="51" t="n">
        <f aca="false">IF(C568=C569,IF(AND(L569&lt;&gt;"M",L569&lt;&gt;"m-up"),E568+10,E568),10)</f>
        <v>50</v>
      </c>
      <c r="F569" s="39" t="n">
        <f aca="false">R569+(Q569*60)+(P569*3600)</f>
        <v>73147</v>
      </c>
      <c r="G569" s="39" t="str">
        <f aca="false">CONCATENATE(M569,N569,O569)</f>
        <v>20171114</v>
      </c>
      <c r="H569" s="39" t="n">
        <v>4</v>
      </c>
      <c r="L569" s="39" t="s">
        <v>0</v>
      </c>
      <c r="M569" s="39" t="n">
        <v>2017</v>
      </c>
      <c r="N569" s="39" t="n">
        <v>11</v>
      </c>
      <c r="O569" s="39" t="n">
        <v>14</v>
      </c>
      <c r="P569" s="39" t="n">
        <v>20</v>
      </c>
      <c r="Q569" s="39" t="n">
        <v>19</v>
      </c>
      <c r="R569" s="39" t="n">
        <v>7</v>
      </c>
      <c r="S569" s="39" t="n">
        <v>303</v>
      </c>
      <c r="T569" s="39" t="n">
        <v>1</v>
      </c>
      <c r="U569" s="39" t="s">
        <v>1</v>
      </c>
      <c r="V569" s="39" t="s">
        <v>2</v>
      </c>
    </row>
    <row r="570" customFormat="false" ht="15" hidden="false" customHeight="false" outlineLevel="0" collapsed="false">
      <c r="C570" s="49" t="n">
        <f aca="false">IF(F570=F569,C569,IF(F570=(F569+10),C569,(C569+10)))</f>
        <v>1280</v>
      </c>
      <c r="D570" s="38" t="s">
        <v>315</v>
      </c>
      <c r="E570" s="51" t="n">
        <f aca="false">IF(C569=C570,IF(AND(L570&lt;&gt;"M",L570&lt;&gt;"m-up"),E569+10,E569),10)</f>
        <v>60</v>
      </c>
      <c r="F570" s="39" t="n">
        <f aca="false">R570+(Q570*60)+(P570*3600)</f>
        <v>73147</v>
      </c>
      <c r="G570" s="39" t="str">
        <f aca="false">CONCATENATE(M570,N570,O570)</f>
        <v>20171114</v>
      </c>
      <c r="H570" s="39" t="n">
        <v>6</v>
      </c>
      <c r="L570" s="39" t="s">
        <v>0</v>
      </c>
      <c r="M570" s="39" t="n">
        <v>2017</v>
      </c>
      <c r="N570" s="39" t="n">
        <v>11</v>
      </c>
      <c r="O570" s="39" t="n">
        <v>14</v>
      </c>
      <c r="P570" s="39" t="n">
        <v>20</v>
      </c>
      <c r="Q570" s="39" t="n">
        <v>19</v>
      </c>
      <c r="R570" s="39" t="n">
        <v>7</v>
      </c>
      <c r="S570" s="39" t="n">
        <v>321</v>
      </c>
      <c r="T570" s="39" t="n">
        <v>1</v>
      </c>
      <c r="U570" s="39" t="s">
        <v>1</v>
      </c>
      <c r="V570" s="39" t="s">
        <v>2</v>
      </c>
    </row>
    <row r="571" customFormat="false" ht="15" hidden="false" customHeight="false" outlineLevel="0" collapsed="false">
      <c r="C571" s="49" t="n">
        <f aca="false">IF(F571=F570,C570,IF(F571=(F570+10),C570,(C570+10)))</f>
        <v>1280</v>
      </c>
      <c r="D571" s="38" t="s">
        <v>315</v>
      </c>
      <c r="E571" s="51" t="n">
        <f aca="false">IF(C570=C571,IF(AND(L571&lt;&gt;"M",L571&lt;&gt;"m-up"),E570+10,E570),10)</f>
        <v>60</v>
      </c>
      <c r="F571" s="39" t="n">
        <f aca="false">R571+(Q571*60)+(P571*3600)</f>
        <v>73147</v>
      </c>
      <c r="G571" s="39" t="str">
        <f aca="false">CONCATENATE(M571,N571,O571)</f>
        <v>20171114</v>
      </c>
      <c r="H571" s="39" t="n">
        <v>0</v>
      </c>
      <c r="L571" s="39" t="s">
        <v>4</v>
      </c>
      <c r="M571" s="39" t="n">
        <v>2017</v>
      </c>
      <c r="N571" s="39" t="n">
        <v>11</v>
      </c>
      <c r="O571" s="39" t="n">
        <v>14</v>
      </c>
      <c r="P571" s="39" t="n">
        <v>20</v>
      </c>
      <c r="Q571" s="39" t="n">
        <v>19</v>
      </c>
      <c r="R571" s="39" t="n">
        <v>7</v>
      </c>
      <c r="S571" s="39" t="n">
        <v>324</v>
      </c>
      <c r="T571" s="39" t="n">
        <v>1</v>
      </c>
      <c r="U571" s="39" t="s">
        <v>1</v>
      </c>
      <c r="V571" s="39" t="s">
        <v>2</v>
      </c>
    </row>
    <row r="572" customFormat="false" ht="15" hidden="false" customHeight="false" outlineLevel="0" collapsed="false">
      <c r="C572" s="49" t="n">
        <f aca="false">IF(F572=F571,C571,IF(F572=(F571+10),C571,(C571+10)))</f>
        <v>1280</v>
      </c>
      <c r="D572" s="38" t="s">
        <v>315</v>
      </c>
      <c r="E572" s="51" t="n">
        <f aca="false">IF(C571=C572,IF(AND(L572&lt;&gt;"M",L572&lt;&gt;"m-up"),E571+10,E571),10)</f>
        <v>70</v>
      </c>
      <c r="F572" s="39" t="n">
        <f aca="false">R572+(Q572*60)+(P572*3600)</f>
        <v>73147</v>
      </c>
      <c r="G572" s="39" t="str">
        <f aca="false">CONCATENATE(M572,N572,O572)</f>
        <v>20171114</v>
      </c>
      <c r="H572" s="39" t="n">
        <v>5</v>
      </c>
      <c r="L572" s="39" t="s">
        <v>0</v>
      </c>
      <c r="M572" s="39" t="n">
        <v>2017</v>
      </c>
      <c r="N572" s="39" t="n">
        <v>11</v>
      </c>
      <c r="O572" s="39" t="n">
        <v>14</v>
      </c>
      <c r="P572" s="39" t="n">
        <v>20</v>
      </c>
      <c r="Q572" s="39" t="n">
        <v>19</v>
      </c>
      <c r="R572" s="39" t="n">
        <v>7</v>
      </c>
      <c r="S572" s="39" t="n">
        <v>361</v>
      </c>
      <c r="T572" s="39" t="n">
        <v>1</v>
      </c>
      <c r="U572" s="39" t="s">
        <v>1</v>
      </c>
      <c r="V572" s="39" t="s">
        <v>2</v>
      </c>
    </row>
    <row r="573" customFormat="false" ht="15" hidden="false" customHeight="false" outlineLevel="0" collapsed="false">
      <c r="C573" s="49" t="n">
        <f aca="false">IF(F573=F572,C572,IF(F573=(F572+10),C572,(C572+10)))</f>
        <v>1280</v>
      </c>
      <c r="D573" s="38" t="s">
        <v>315</v>
      </c>
      <c r="E573" s="51" t="n">
        <f aca="false">IF(C572=C573,IF(AND(L573&lt;&gt;"M",L573&lt;&gt;"m-up"),E572+10,E572),10)</f>
        <v>80</v>
      </c>
      <c r="F573" s="39" t="n">
        <f aca="false">R573+(Q573*60)+(P573*3600)</f>
        <v>73147</v>
      </c>
      <c r="G573" s="39" t="str">
        <f aca="false">CONCATENATE(M573,N573,O573)</f>
        <v>20171114</v>
      </c>
      <c r="H573" s="39" t="n">
        <v>5</v>
      </c>
      <c r="L573" s="39" t="s">
        <v>0</v>
      </c>
      <c r="M573" s="39" t="n">
        <v>2017</v>
      </c>
      <c r="N573" s="39" t="n">
        <v>11</v>
      </c>
      <c r="O573" s="39" t="n">
        <v>14</v>
      </c>
      <c r="P573" s="39" t="n">
        <v>20</v>
      </c>
      <c r="Q573" s="39" t="n">
        <v>19</v>
      </c>
      <c r="R573" s="39" t="n">
        <v>7</v>
      </c>
      <c r="S573" s="39" t="n">
        <v>462</v>
      </c>
      <c r="T573" s="39" t="n">
        <v>1</v>
      </c>
      <c r="U573" s="39" t="s">
        <v>1</v>
      </c>
      <c r="V573" s="39" t="s">
        <v>2</v>
      </c>
    </row>
    <row r="574" customFormat="false" ht="15" hidden="false" customHeight="false" outlineLevel="0" collapsed="false">
      <c r="C574" s="49" t="n">
        <f aca="false">IF(F574=F573,C573,IF(F574=(F573+10),C573,(C573+10)))</f>
        <v>1280</v>
      </c>
      <c r="D574" s="38" t="s">
        <v>315</v>
      </c>
      <c r="E574" s="51" t="n">
        <f aca="false">IF(C573=C574,IF(AND(L574&lt;&gt;"M",L574&lt;&gt;"m-up"),E573+10,E573),10)</f>
        <v>90</v>
      </c>
      <c r="F574" s="39" t="n">
        <f aca="false">R574+(Q574*60)+(P574*3600)</f>
        <v>73147</v>
      </c>
      <c r="G574" s="39" t="str">
        <f aca="false">CONCATENATE(M574,N574,O574)</f>
        <v>20171114</v>
      </c>
      <c r="H574" s="39" t="n">
        <v>2</v>
      </c>
      <c r="L574" s="39" t="s">
        <v>0</v>
      </c>
      <c r="M574" s="39" t="n">
        <v>2017</v>
      </c>
      <c r="N574" s="39" t="n">
        <v>11</v>
      </c>
      <c r="O574" s="39" t="n">
        <v>14</v>
      </c>
      <c r="P574" s="39" t="n">
        <v>20</v>
      </c>
      <c r="Q574" s="39" t="n">
        <v>19</v>
      </c>
      <c r="R574" s="39" t="n">
        <v>7</v>
      </c>
      <c r="S574" s="39" t="n">
        <v>483</v>
      </c>
      <c r="T574" s="39" t="n">
        <v>1</v>
      </c>
      <c r="U574" s="39" t="s">
        <v>1</v>
      </c>
      <c r="V574" s="39" t="s">
        <v>2</v>
      </c>
    </row>
    <row r="575" customFormat="false" ht="15" hidden="false" customHeight="false" outlineLevel="0" collapsed="false">
      <c r="C575" s="49" t="n">
        <f aca="false">IF(F575=F574,C574,IF(F575=(F574+10),C574,(C574+10)))</f>
        <v>1280</v>
      </c>
      <c r="D575" s="38" t="s">
        <v>315</v>
      </c>
      <c r="E575" s="51" t="n">
        <f aca="false">IF(C574=C575,IF(AND(L575&lt;&gt;"M",L575&lt;&gt;"m-up"),E574+10,E574),10)</f>
        <v>100</v>
      </c>
      <c r="F575" s="39" t="n">
        <f aca="false">R575+(Q575*60)+(P575*3600)</f>
        <v>73147</v>
      </c>
      <c r="G575" s="39" t="str">
        <f aca="false">CONCATENATE(M575,N575,O575)</f>
        <v>20171114</v>
      </c>
      <c r="H575" s="39" t="n">
        <v>5</v>
      </c>
      <c r="L575" s="39" t="s">
        <v>0</v>
      </c>
      <c r="M575" s="39" t="n">
        <v>2017</v>
      </c>
      <c r="N575" s="39" t="n">
        <v>11</v>
      </c>
      <c r="O575" s="39" t="n">
        <v>14</v>
      </c>
      <c r="P575" s="39" t="n">
        <v>20</v>
      </c>
      <c r="Q575" s="39" t="n">
        <v>19</v>
      </c>
      <c r="R575" s="39" t="n">
        <v>7</v>
      </c>
      <c r="S575" s="39" t="n">
        <v>509</v>
      </c>
      <c r="T575" s="39" t="n">
        <v>1</v>
      </c>
      <c r="U575" s="39" t="s">
        <v>1</v>
      </c>
      <c r="V575" s="39" t="s">
        <v>2</v>
      </c>
    </row>
    <row r="576" customFormat="false" ht="15" hidden="false" customHeight="false" outlineLevel="0" collapsed="false">
      <c r="C576" s="49" t="n">
        <f aca="false">IF(F576=F575,C575,IF(F576=(F575+10),C575,(C575+10)))</f>
        <v>1280</v>
      </c>
      <c r="D576" s="38" t="s">
        <v>315</v>
      </c>
      <c r="E576" s="51" t="n">
        <f aca="false">IF(C575=C576,IF(AND(L576&lt;&gt;"M",L576&lt;&gt;"m-up"),E575+10,E575),10)</f>
        <v>110</v>
      </c>
      <c r="F576" s="39" t="n">
        <f aca="false">R576+(Q576*60)+(P576*3600)</f>
        <v>73147</v>
      </c>
      <c r="G576" s="39" t="str">
        <f aca="false">CONCATENATE(M576,N576,O576)</f>
        <v>20171114</v>
      </c>
      <c r="H576" s="39" t="n">
        <v>4</v>
      </c>
      <c r="L576" s="39" t="s">
        <v>0</v>
      </c>
      <c r="M576" s="39" t="n">
        <v>2017</v>
      </c>
      <c r="N576" s="39" t="n">
        <v>11</v>
      </c>
      <c r="O576" s="39" t="n">
        <v>14</v>
      </c>
      <c r="P576" s="39" t="n">
        <v>20</v>
      </c>
      <c r="Q576" s="39" t="n">
        <v>19</v>
      </c>
      <c r="R576" s="39" t="n">
        <v>7</v>
      </c>
      <c r="S576" s="39" t="n">
        <v>544</v>
      </c>
      <c r="T576" s="39" t="n">
        <v>1</v>
      </c>
      <c r="U576" s="39" t="s">
        <v>1</v>
      </c>
      <c r="V576" s="39" t="s">
        <v>2</v>
      </c>
    </row>
    <row r="577" customFormat="false" ht="15" hidden="false" customHeight="false" outlineLevel="0" collapsed="false">
      <c r="C577" s="49" t="n">
        <f aca="false">IF(F577=F576,C576,IF(F577=(F576+10),C576,(C576+10)))</f>
        <v>1280</v>
      </c>
      <c r="D577" s="38" t="s">
        <v>315</v>
      </c>
      <c r="E577" s="51" t="n">
        <f aca="false">IF(C576=C577,IF(AND(L577&lt;&gt;"M",L577&lt;&gt;"m-up"),E576+10,E576),10)</f>
        <v>120</v>
      </c>
      <c r="F577" s="39" t="n">
        <f aca="false">R577+(Q577*60)+(P577*3600)</f>
        <v>73147</v>
      </c>
      <c r="G577" s="39" t="str">
        <f aca="false">CONCATENATE(M577,N577,O577)</f>
        <v>20171114</v>
      </c>
      <c r="H577" s="39" t="n">
        <v>16</v>
      </c>
      <c r="L577" s="39" t="s">
        <v>0</v>
      </c>
      <c r="M577" s="39" t="n">
        <v>2017</v>
      </c>
      <c r="N577" s="39" t="n">
        <v>11</v>
      </c>
      <c r="O577" s="39" t="n">
        <v>14</v>
      </c>
      <c r="P577" s="39" t="n">
        <v>20</v>
      </c>
      <c r="Q577" s="39" t="n">
        <v>19</v>
      </c>
      <c r="R577" s="39" t="n">
        <v>7</v>
      </c>
      <c r="S577" s="39" t="n">
        <v>637</v>
      </c>
      <c r="T577" s="39" t="n">
        <v>1</v>
      </c>
      <c r="U577" s="39" t="s">
        <v>1</v>
      </c>
      <c r="V577" s="39" t="s">
        <v>2</v>
      </c>
    </row>
    <row r="578" customFormat="false" ht="15" hidden="false" customHeight="false" outlineLevel="0" collapsed="false">
      <c r="C578" s="49" t="n">
        <f aca="false">IF(F578=F577,C577,IF(F578=(F577+10),C577,(C577+10)))</f>
        <v>1280</v>
      </c>
      <c r="D578" s="38" t="s">
        <v>315</v>
      </c>
      <c r="E578" s="51" t="n">
        <f aca="false">IF(C577=C578,IF(AND(L578&lt;&gt;"M",L578&lt;&gt;"m-up"),E577+10,E577),10)</f>
        <v>130</v>
      </c>
      <c r="F578" s="39" t="n">
        <f aca="false">R578+(Q578*60)+(P578*3600)</f>
        <v>73147</v>
      </c>
      <c r="G578" s="39" t="str">
        <f aca="false">CONCATENATE(M578,N578,O578)</f>
        <v>20171114</v>
      </c>
      <c r="H578" s="39" t="n">
        <v>3</v>
      </c>
      <c r="L578" s="39" t="s">
        <v>0</v>
      </c>
      <c r="M578" s="39" t="n">
        <v>2017</v>
      </c>
      <c r="N578" s="39" t="n">
        <v>11</v>
      </c>
      <c r="O578" s="39" t="n">
        <v>14</v>
      </c>
      <c r="P578" s="39" t="n">
        <v>20</v>
      </c>
      <c r="Q578" s="39" t="n">
        <v>19</v>
      </c>
      <c r="R578" s="39" t="n">
        <v>7</v>
      </c>
      <c r="S578" s="39" t="n">
        <v>703</v>
      </c>
      <c r="T578" s="39" t="n">
        <v>1</v>
      </c>
      <c r="U578" s="39" t="s">
        <v>1</v>
      </c>
      <c r="V578" s="39" t="s">
        <v>2</v>
      </c>
    </row>
    <row r="579" customFormat="false" ht="15" hidden="false" customHeight="false" outlineLevel="0" collapsed="false">
      <c r="C579" s="49" t="n">
        <f aca="false">IF(F579=F578,C578,IF(F579=(F578+10),C578,(C578+10)))</f>
        <v>1280</v>
      </c>
      <c r="D579" s="38" t="s">
        <v>315</v>
      </c>
      <c r="E579" s="51" t="n">
        <f aca="false">IF(C578=C579,IF(AND(L579&lt;&gt;"M",L579&lt;&gt;"m-up"),E578+10,E578),10)</f>
        <v>140</v>
      </c>
      <c r="F579" s="39" t="n">
        <f aca="false">R579+(Q579*60)+(P579*3600)</f>
        <v>73147</v>
      </c>
      <c r="G579" s="39" t="str">
        <f aca="false">CONCATENATE(M579,N579,O579)</f>
        <v>20171114</v>
      </c>
      <c r="H579" s="39" t="n">
        <v>2</v>
      </c>
      <c r="L579" s="39" t="s">
        <v>0</v>
      </c>
      <c r="M579" s="39" t="n">
        <v>2017</v>
      </c>
      <c r="N579" s="39" t="n">
        <v>11</v>
      </c>
      <c r="O579" s="39" t="n">
        <v>14</v>
      </c>
      <c r="P579" s="39" t="n">
        <v>20</v>
      </c>
      <c r="Q579" s="39" t="n">
        <v>19</v>
      </c>
      <c r="R579" s="39" t="n">
        <v>7</v>
      </c>
      <c r="S579" s="39" t="n">
        <v>724</v>
      </c>
      <c r="T579" s="39" t="n">
        <v>1</v>
      </c>
      <c r="U579" s="39" t="s">
        <v>1</v>
      </c>
      <c r="V579" s="39" t="s">
        <v>2</v>
      </c>
    </row>
    <row r="580" customFormat="false" ht="15" hidden="false" customHeight="false" outlineLevel="0" collapsed="false">
      <c r="C580" s="49" t="n">
        <f aca="false">IF(F580=F579,C579,IF(F580=(F579+10),C579,(C579+10)))</f>
        <v>1280</v>
      </c>
      <c r="D580" s="38" t="s">
        <v>315</v>
      </c>
      <c r="E580" s="51" t="n">
        <f aca="false">IF(C579=C580,IF(AND(L580&lt;&gt;"M",L580&lt;&gt;"m-up"),E579+10,E579),10)</f>
        <v>150</v>
      </c>
      <c r="F580" s="39" t="n">
        <f aca="false">R580+(Q580*60)+(P580*3600)</f>
        <v>73147</v>
      </c>
      <c r="G580" s="39" t="str">
        <f aca="false">CONCATENATE(M580,N580,O580)</f>
        <v>20171114</v>
      </c>
      <c r="H580" s="39" t="n">
        <v>7</v>
      </c>
      <c r="L580" s="39" t="s">
        <v>0</v>
      </c>
      <c r="M580" s="39" t="n">
        <v>2017</v>
      </c>
      <c r="N580" s="39" t="n">
        <v>11</v>
      </c>
      <c r="O580" s="39" t="n">
        <v>14</v>
      </c>
      <c r="P580" s="39" t="n">
        <v>20</v>
      </c>
      <c r="Q580" s="39" t="n">
        <v>19</v>
      </c>
      <c r="R580" s="39" t="n">
        <v>7</v>
      </c>
      <c r="S580" s="39" t="n">
        <v>789</v>
      </c>
      <c r="T580" s="39" t="n">
        <v>1</v>
      </c>
      <c r="U580" s="39" t="s">
        <v>1</v>
      </c>
      <c r="V580" s="39" t="s">
        <v>2</v>
      </c>
    </row>
    <row r="581" customFormat="false" ht="15" hidden="false" customHeight="false" outlineLevel="0" collapsed="false">
      <c r="A581" s="73"/>
      <c r="B581" s="73"/>
      <c r="C581" s="49" t="n">
        <f aca="false">IF(F581=F580,C580,IF(F581=(F580+10),C580,(C580+10)))</f>
        <v>1290</v>
      </c>
      <c r="D581" s="74" t="s">
        <v>316</v>
      </c>
      <c r="E581" s="51" t="n">
        <f aca="false">IF(C580=C581,IF(AND(L581&lt;&gt;"M",L581&lt;&gt;"m-up"),E580+10,E580),10)</f>
        <v>10</v>
      </c>
      <c r="F581" s="75" t="n">
        <f aca="false">R581+(Q581*60)+(P581*3600)</f>
        <v>73179</v>
      </c>
      <c r="G581" s="75" t="str">
        <f aca="false">CONCATENATE(M581,N581,O581)</f>
        <v>20171114</v>
      </c>
      <c r="H581" s="75" t="n">
        <v>7</v>
      </c>
      <c r="I581" s="75"/>
      <c r="J581" s="75"/>
      <c r="K581" s="75"/>
      <c r="L581" s="75" t="s">
        <v>0</v>
      </c>
      <c r="M581" s="75" t="n">
        <v>2017</v>
      </c>
      <c r="N581" s="75" t="n">
        <v>11</v>
      </c>
      <c r="O581" s="75" t="n">
        <v>14</v>
      </c>
      <c r="P581" s="75" t="n">
        <v>20</v>
      </c>
      <c r="Q581" s="75" t="n">
        <v>19</v>
      </c>
      <c r="R581" s="75" t="n">
        <v>39</v>
      </c>
      <c r="S581" s="75" t="n">
        <v>411</v>
      </c>
      <c r="T581" s="75" t="n">
        <v>1</v>
      </c>
      <c r="U581" s="75" t="s">
        <v>1</v>
      </c>
      <c r="V581" s="75" t="s">
        <v>2</v>
      </c>
      <c r="W581" s="75"/>
      <c r="X581" s="60"/>
      <c r="WK581" s="60"/>
      <c r="WL581" s="60"/>
      <c r="WM581" s="60"/>
      <c r="WN581" s="60"/>
      <c r="WO581" s="60"/>
      <c r="WP581" s="60"/>
      <c r="WQ581" s="60"/>
      <c r="WR581" s="60"/>
      <c r="WS581" s="60"/>
      <c r="WT581" s="60"/>
      <c r="WU581" s="60"/>
      <c r="WV581" s="60"/>
      <c r="WW581" s="60"/>
      <c r="WX581" s="60"/>
      <c r="WY581" s="60"/>
      <c r="WZ581" s="60"/>
      <c r="XA581" s="60"/>
      <c r="XB581" s="60"/>
      <c r="XC581" s="60"/>
      <c r="XD581" s="60"/>
      <c r="XE581" s="60"/>
      <c r="XF581" s="60"/>
      <c r="XG581" s="60"/>
      <c r="XH581" s="60"/>
      <c r="XI581" s="60"/>
      <c r="XJ581" s="60"/>
      <c r="XK581" s="60"/>
      <c r="XL581" s="60"/>
      <c r="XM581" s="60"/>
      <c r="XN581" s="60"/>
      <c r="XO581" s="60"/>
      <c r="XP581" s="60"/>
      <c r="XQ581" s="60"/>
      <c r="XR581" s="60"/>
      <c r="XS581" s="60"/>
      <c r="XT581" s="60"/>
      <c r="XU581" s="60"/>
      <c r="XV581" s="60"/>
      <c r="XW581" s="60"/>
      <c r="XX581" s="60"/>
      <c r="XY581" s="60"/>
      <c r="XZ581" s="60"/>
      <c r="YA581" s="60"/>
      <c r="YB581" s="60"/>
      <c r="YC581" s="60"/>
      <c r="YD581" s="60"/>
      <c r="YE581" s="60"/>
      <c r="YF581" s="60"/>
      <c r="YG581" s="60"/>
      <c r="YH581" s="60"/>
      <c r="YI581" s="60"/>
      <c r="YJ581" s="60"/>
      <c r="YK581" s="60"/>
      <c r="YL581" s="60"/>
      <c r="YM581" s="60"/>
      <c r="YN581" s="60"/>
      <c r="YO581" s="60"/>
      <c r="YP581" s="60"/>
      <c r="YQ581" s="60"/>
      <c r="YR581" s="60"/>
      <c r="YS581" s="60"/>
      <c r="YT581" s="60"/>
      <c r="YU581" s="60"/>
      <c r="YV581" s="60"/>
      <c r="YW581" s="60"/>
      <c r="YX581" s="60"/>
      <c r="YY581" s="60"/>
      <c r="YZ581" s="60"/>
      <c r="ZA581" s="60"/>
      <c r="ZB581" s="60"/>
      <c r="ZC581" s="60"/>
      <c r="ZD581" s="60"/>
      <c r="ZE581" s="60"/>
      <c r="ZF581" s="60"/>
      <c r="ZG581" s="60"/>
      <c r="ZH581" s="60"/>
      <c r="ZI581" s="60"/>
      <c r="ZJ581" s="60"/>
      <c r="ZK581" s="60"/>
      <c r="ZL581" s="60"/>
      <c r="ZM581" s="60"/>
      <c r="ZN581" s="60"/>
      <c r="ZO581" s="60"/>
      <c r="ZP581" s="60"/>
      <c r="ZQ581" s="60"/>
      <c r="ZR581" s="60"/>
      <c r="ZS581" s="60"/>
      <c r="ZT581" s="60"/>
      <c r="ZU581" s="60"/>
      <c r="ZV581" s="60"/>
      <c r="ZW581" s="60"/>
      <c r="ZX581" s="60"/>
      <c r="ZY581" s="60"/>
      <c r="ZZ581" s="60"/>
      <c r="AAA581" s="60"/>
      <c r="AAB581" s="60"/>
      <c r="AAC581" s="60"/>
      <c r="AAD581" s="60"/>
      <c r="AAE581" s="60"/>
      <c r="AAF581" s="60"/>
      <c r="AAG581" s="60"/>
      <c r="AAH581" s="60"/>
      <c r="AAI581" s="60"/>
      <c r="AAJ581" s="60"/>
      <c r="AAK581" s="60"/>
      <c r="AAL581" s="60"/>
      <c r="AAM581" s="60"/>
      <c r="AAN581" s="60"/>
      <c r="AAO581" s="60"/>
      <c r="AAP581" s="60"/>
      <c r="AAQ581" s="60"/>
      <c r="AAR581" s="60"/>
      <c r="AAS581" s="60"/>
      <c r="AAT581" s="60"/>
      <c r="AAU581" s="60"/>
      <c r="AAV581" s="60"/>
      <c r="AAW581" s="60"/>
      <c r="AAX581" s="60"/>
      <c r="AAY581" s="60"/>
      <c r="AAZ581" s="60"/>
      <c r="ABA581" s="60"/>
      <c r="ABB581" s="60"/>
      <c r="ABC581" s="60"/>
      <c r="ABD581" s="60"/>
      <c r="ABE581" s="60"/>
      <c r="ABF581" s="60"/>
      <c r="ABG581" s="60"/>
      <c r="ABH581" s="60"/>
      <c r="ABI581" s="60"/>
      <c r="ABJ581" s="60"/>
      <c r="ABK581" s="60"/>
      <c r="ABL581" s="60"/>
      <c r="ABM581" s="60"/>
      <c r="ABN581" s="60"/>
      <c r="ABO581" s="60"/>
      <c r="ABP581" s="60"/>
      <c r="ABQ581" s="60"/>
      <c r="ABR581" s="60"/>
      <c r="ABS581" s="60"/>
      <c r="ABT581" s="60"/>
      <c r="ABU581" s="60"/>
      <c r="ABV581" s="60"/>
      <c r="ABW581" s="60"/>
      <c r="ABX581" s="60"/>
      <c r="ABY581" s="60"/>
      <c r="ABZ581" s="60"/>
      <c r="ACA581" s="60"/>
      <c r="ACB581" s="60"/>
      <c r="ACC581" s="60"/>
      <c r="ACD581" s="60"/>
      <c r="ACE581" s="60"/>
      <c r="ACF581" s="60"/>
      <c r="ACG581" s="60"/>
      <c r="ACH581" s="60"/>
      <c r="ACI581" s="60"/>
      <c r="ACJ581" s="60"/>
      <c r="ACK581" s="60"/>
      <c r="ACL581" s="60"/>
      <c r="ACM581" s="60"/>
      <c r="ACN581" s="60"/>
      <c r="ACO581" s="60"/>
      <c r="ACP581" s="60"/>
      <c r="ACQ581" s="60"/>
      <c r="ACR581" s="60"/>
      <c r="ACS581" s="60"/>
      <c r="ACT581" s="60"/>
      <c r="ACU581" s="60"/>
      <c r="ACV581" s="60"/>
      <c r="ACW581" s="60"/>
      <c r="ACX581" s="60"/>
      <c r="ACY581" s="60"/>
      <c r="ACZ581" s="60"/>
      <c r="ADA581" s="60"/>
      <c r="ADB581" s="60"/>
      <c r="ADC581" s="60"/>
      <c r="ADD581" s="60"/>
      <c r="ADE581" s="60"/>
      <c r="ADF581" s="60"/>
      <c r="ADG581" s="60"/>
      <c r="ADH581" s="60"/>
      <c r="ADI581" s="60"/>
      <c r="ADJ581" s="60"/>
      <c r="ADK581" s="60"/>
      <c r="ADL581" s="60"/>
      <c r="ADM581" s="60"/>
      <c r="ADN581" s="60"/>
      <c r="ADO581" s="60"/>
      <c r="ADP581" s="60"/>
      <c r="ADQ581" s="60"/>
      <c r="ADR581" s="60"/>
      <c r="ADS581" s="60"/>
      <c r="ADT581" s="60"/>
      <c r="ADU581" s="60"/>
      <c r="ADV581" s="60"/>
      <c r="ADW581" s="60"/>
      <c r="ADX581" s="60"/>
      <c r="ADY581" s="60"/>
      <c r="ADZ581" s="60"/>
      <c r="AEA581" s="60"/>
      <c r="AEB581" s="60"/>
      <c r="AEC581" s="60"/>
      <c r="AED581" s="60"/>
      <c r="AEE581" s="60"/>
      <c r="AEF581" s="60"/>
      <c r="AEG581" s="60"/>
      <c r="AEH581" s="60"/>
      <c r="AEI581" s="60"/>
      <c r="AEJ581" s="60"/>
      <c r="AEK581" s="60"/>
      <c r="AEL581" s="60"/>
      <c r="AEM581" s="60"/>
      <c r="AEN581" s="60"/>
      <c r="AEO581" s="60"/>
      <c r="AEP581" s="60"/>
      <c r="AEQ581" s="60"/>
      <c r="AER581" s="60"/>
      <c r="AES581" s="60"/>
      <c r="AET581" s="60"/>
      <c r="AEU581" s="60"/>
      <c r="AEV581" s="60"/>
      <c r="AEW581" s="60"/>
      <c r="AEX581" s="60"/>
      <c r="AEY581" s="60"/>
      <c r="AEZ581" s="60"/>
      <c r="AFA581" s="60"/>
      <c r="AFB581" s="60"/>
      <c r="AFC581" s="60"/>
      <c r="AFD581" s="60"/>
      <c r="AFE581" s="60"/>
      <c r="AFF581" s="60"/>
      <c r="AFG581" s="60"/>
      <c r="AFH581" s="60"/>
      <c r="AFI581" s="60"/>
      <c r="AFJ581" s="60"/>
      <c r="AFK581" s="60"/>
      <c r="AFL581" s="60"/>
      <c r="AFM581" s="60"/>
      <c r="AFN581" s="60"/>
      <c r="AFO581" s="60"/>
      <c r="AFP581" s="60"/>
      <c r="AFQ581" s="60"/>
      <c r="AFR581" s="60"/>
      <c r="AFS581" s="60"/>
      <c r="AFT581" s="60"/>
      <c r="AFU581" s="60"/>
      <c r="AFV581" s="60"/>
      <c r="AFW581" s="60"/>
      <c r="AFX581" s="60"/>
      <c r="AFY581" s="60"/>
      <c r="AFZ581" s="60"/>
      <c r="AGA581" s="60"/>
      <c r="AGB581" s="60"/>
      <c r="AGC581" s="60"/>
      <c r="AGD581" s="60"/>
      <c r="AGE581" s="60"/>
      <c r="AGF581" s="60"/>
      <c r="AGG581" s="60"/>
      <c r="AGH581" s="60"/>
      <c r="AGI581" s="60"/>
      <c r="AGJ581" s="60"/>
      <c r="AGK581" s="60"/>
      <c r="AGL581" s="60"/>
      <c r="AGM581" s="60"/>
      <c r="AGN581" s="60"/>
      <c r="AGO581" s="60"/>
      <c r="AGP581" s="60"/>
      <c r="AGQ581" s="60"/>
      <c r="AGR581" s="60"/>
      <c r="AGS581" s="60"/>
      <c r="AGT581" s="60"/>
      <c r="AGU581" s="60"/>
      <c r="AGV581" s="60"/>
      <c r="AGW581" s="60"/>
      <c r="AGX581" s="60"/>
      <c r="AGY581" s="60"/>
      <c r="AGZ581" s="60"/>
      <c r="AHA581" s="60"/>
      <c r="AHB581" s="60"/>
      <c r="AHC581" s="60"/>
      <c r="AHD581" s="60"/>
      <c r="AHE581" s="60"/>
      <c r="AHF581" s="60"/>
      <c r="AHG581" s="60"/>
      <c r="AHH581" s="60"/>
      <c r="AHI581" s="60"/>
      <c r="AHJ581" s="60"/>
      <c r="AHK581" s="60"/>
      <c r="AHL581" s="60"/>
      <c r="AHM581" s="60"/>
      <c r="AHN581" s="60"/>
      <c r="AHO581" s="60"/>
      <c r="AHP581" s="60"/>
      <c r="AHQ581" s="60"/>
      <c r="AHR581" s="60"/>
      <c r="AHS581" s="60"/>
      <c r="AHT581" s="60"/>
      <c r="AHU581" s="60"/>
      <c r="AHV581" s="60"/>
      <c r="AHW581" s="60"/>
      <c r="AHX581" s="60"/>
      <c r="AHY581" s="60"/>
      <c r="AHZ581" s="60"/>
      <c r="AIA581" s="60"/>
      <c r="AIB581" s="60"/>
      <c r="AIC581" s="60"/>
      <c r="AID581" s="60"/>
      <c r="AIE581" s="60"/>
      <c r="AIF581" s="60"/>
      <c r="AIG581" s="60"/>
      <c r="AIH581" s="60"/>
      <c r="AII581" s="60"/>
      <c r="AIJ581" s="60"/>
      <c r="AIK581" s="60"/>
      <c r="AIL581" s="60"/>
      <c r="AIM581" s="60"/>
      <c r="AIN581" s="60"/>
      <c r="AIO581" s="60"/>
      <c r="AIP581" s="60"/>
      <c r="AIQ581" s="60"/>
      <c r="AIR581" s="60"/>
      <c r="AIS581" s="60"/>
      <c r="AIT581" s="60"/>
      <c r="AIU581" s="60"/>
      <c r="AIV581" s="60"/>
      <c r="AIW581" s="60"/>
      <c r="AIX581" s="60"/>
      <c r="AIY581" s="60"/>
      <c r="AIZ581" s="60"/>
      <c r="AJA581" s="60"/>
      <c r="AJB581" s="60"/>
      <c r="AJC581" s="60"/>
      <c r="AJD581" s="60"/>
      <c r="AJE581" s="60"/>
      <c r="AJF581" s="60"/>
      <c r="AJG581" s="60"/>
      <c r="AJH581" s="60"/>
      <c r="AJI581" s="60"/>
      <c r="AJJ581" s="60"/>
      <c r="AJK581" s="60"/>
      <c r="AJL581" s="60"/>
      <c r="AJM581" s="60"/>
      <c r="AJN581" s="60"/>
      <c r="AJO581" s="60"/>
      <c r="AJP581" s="60"/>
      <c r="AJQ581" s="60"/>
      <c r="AJR581" s="60"/>
      <c r="AJS581" s="60"/>
      <c r="AJT581" s="60"/>
      <c r="AJU581" s="60"/>
      <c r="AJV581" s="60"/>
      <c r="AJW581" s="60"/>
      <c r="AJX581" s="60"/>
      <c r="AJY581" s="60"/>
      <c r="AJZ581" s="60"/>
      <c r="AKA581" s="60"/>
      <c r="AKB581" s="60"/>
      <c r="AKC581" s="60"/>
      <c r="AKD581" s="60"/>
      <c r="AKE581" s="60"/>
      <c r="AKF581" s="60"/>
      <c r="AKG581" s="60"/>
      <c r="AKH581" s="60"/>
      <c r="AKI581" s="60"/>
      <c r="AKJ581" s="60"/>
      <c r="AKK581" s="60"/>
      <c r="AKL581" s="60"/>
      <c r="AKM581" s="60"/>
      <c r="AKN581" s="60"/>
      <c r="AKO581" s="60"/>
      <c r="AKP581" s="60"/>
      <c r="AKQ581" s="60"/>
      <c r="AKR581" s="60"/>
      <c r="AKS581" s="60"/>
      <c r="AKT581" s="60"/>
      <c r="AKU581" s="60"/>
      <c r="AKV581" s="60"/>
      <c r="AKW581" s="60"/>
      <c r="AKX581" s="60"/>
      <c r="AKY581" s="60"/>
      <c r="AKZ581" s="60"/>
      <c r="ALA581" s="60"/>
      <c r="ALB581" s="60"/>
      <c r="ALC581" s="60"/>
      <c r="ALD581" s="60"/>
      <c r="ALE581" s="60"/>
      <c r="ALF581" s="60"/>
      <c r="ALG581" s="60"/>
      <c r="ALH581" s="60"/>
      <c r="ALI581" s="60"/>
      <c r="ALJ581" s="60"/>
      <c r="ALK581" s="60"/>
      <c r="ALL581" s="60"/>
      <c r="ALM581" s="60"/>
      <c r="ALN581" s="60"/>
      <c r="ALO581" s="60"/>
      <c r="ALP581" s="60"/>
      <c r="ALQ581" s="60"/>
      <c r="ALR581" s="60"/>
      <c r="ALS581" s="60"/>
      <c r="ALT581" s="60"/>
      <c r="ALU581" s="60"/>
      <c r="ALV581" s="60"/>
      <c r="ALW581" s="60"/>
      <c r="ALX581" s="60"/>
      <c r="ALY581" s="60"/>
      <c r="ALZ581" s="60"/>
      <c r="AMA581" s="60"/>
      <c r="AMB581" s="60"/>
      <c r="AMC581" s="60"/>
      <c r="AMD581" s="60"/>
      <c r="AME581" s="60"/>
      <c r="AMF581" s="60"/>
      <c r="AMG581" s="60"/>
      <c r="AMH581" s="60"/>
      <c r="AMI581" s="60"/>
      <c r="AMJ581" s="60"/>
    </row>
    <row r="582" customFormat="false" ht="15" hidden="false" customHeight="false" outlineLevel="0" collapsed="false">
      <c r="C582" s="49" t="n">
        <f aca="false">IF(F582=F581,C581,IF(F582=(F581+10),C581,(C581+10)))</f>
        <v>1290</v>
      </c>
      <c r="D582" s="38" t="s">
        <v>316</v>
      </c>
      <c r="E582" s="51" t="n">
        <f aca="false">IF(C581=C582,IF(AND(L582&lt;&gt;"M",L582&lt;&gt;"m-up"),E581+10,E581),10)</f>
        <v>20</v>
      </c>
      <c r="F582" s="39" t="n">
        <f aca="false">R582+(Q582*60)+(P582*3600)</f>
        <v>73179</v>
      </c>
      <c r="G582" s="39" t="str">
        <f aca="false">CONCATENATE(M582,N582,O582)</f>
        <v>20171114</v>
      </c>
      <c r="H582" s="39" t="n">
        <v>186</v>
      </c>
      <c r="L582" s="39" t="s">
        <v>0</v>
      </c>
      <c r="M582" s="39" t="n">
        <v>2017</v>
      </c>
      <c r="N582" s="39" t="n">
        <v>11</v>
      </c>
      <c r="O582" s="39" t="n">
        <v>14</v>
      </c>
      <c r="P582" s="39" t="n">
        <v>20</v>
      </c>
      <c r="Q582" s="39" t="n">
        <v>19</v>
      </c>
      <c r="R582" s="39" t="n">
        <v>39</v>
      </c>
      <c r="S582" s="39" t="n">
        <v>455</v>
      </c>
      <c r="T582" s="39" t="n">
        <v>1</v>
      </c>
      <c r="U582" s="39" t="s">
        <v>1</v>
      </c>
      <c r="V582" s="39" t="s">
        <v>2</v>
      </c>
    </row>
    <row r="583" customFormat="false" ht="15" hidden="false" customHeight="false" outlineLevel="0" collapsed="false">
      <c r="C583" s="49" t="n">
        <f aca="false">IF(F583=F582,C582,IF(F583=(F582+10),C582,(C582+10)))</f>
        <v>1300</v>
      </c>
      <c r="D583" s="38" t="s">
        <v>316</v>
      </c>
      <c r="E583" s="51" t="n">
        <f aca="false">IF(C582=C583,IF(AND(L583&lt;&gt;"M",L583&lt;&gt;"m-up"),E582+10,E582),10)</f>
        <v>10</v>
      </c>
      <c r="F583" s="39" t="n">
        <f aca="false">R583+(Q583*60)+(P583*3600)</f>
        <v>73180</v>
      </c>
      <c r="G583" s="39" t="str">
        <f aca="false">CONCATENATE(M583,N583,O583)</f>
        <v>20171114</v>
      </c>
      <c r="H583" s="39" t="n">
        <v>190</v>
      </c>
      <c r="L583" s="39" t="s">
        <v>0</v>
      </c>
      <c r="M583" s="39" t="n">
        <v>2017</v>
      </c>
      <c r="N583" s="39" t="n">
        <v>11</v>
      </c>
      <c r="O583" s="39" t="n">
        <v>14</v>
      </c>
      <c r="P583" s="39" t="n">
        <v>20</v>
      </c>
      <c r="Q583" s="39" t="n">
        <v>19</v>
      </c>
      <c r="R583" s="39" t="n">
        <v>40</v>
      </c>
      <c r="S583" s="39" t="n">
        <v>1</v>
      </c>
      <c r="T583" s="39" t="n">
        <v>1</v>
      </c>
      <c r="U583" s="39" t="s">
        <v>1</v>
      </c>
      <c r="V583" s="39" t="s">
        <v>2</v>
      </c>
    </row>
    <row r="584" customFormat="false" ht="15" hidden="false" customHeight="false" outlineLevel="0" collapsed="false">
      <c r="C584" s="49" t="n">
        <f aca="false">IF(F584=F583,C583,IF(F584=(F583+10),C583,(C583+10)))</f>
        <v>1310</v>
      </c>
      <c r="D584" s="80" t="s">
        <v>317</v>
      </c>
      <c r="E584" s="51" t="n">
        <f aca="false">IF(C583=C584,IF(AND(L584&lt;&gt;"M",L584&lt;&gt;"m-up"),E583+10,E583),10)</f>
        <v>10</v>
      </c>
      <c r="F584" s="53" t="n">
        <f aca="false">R584+(Q584*60)+(P584*3600)</f>
        <v>73193</v>
      </c>
      <c r="G584" s="53" t="str">
        <f aca="false">CONCATENATE(M584,N584,O584)</f>
        <v>20171114</v>
      </c>
      <c r="H584" s="53" t="n">
        <v>6</v>
      </c>
      <c r="I584" s="53"/>
      <c r="J584" s="53"/>
      <c r="K584" s="53"/>
      <c r="L584" s="53" t="s">
        <v>0</v>
      </c>
      <c r="M584" s="53" t="n">
        <v>2017</v>
      </c>
      <c r="N584" s="53" t="n">
        <v>11</v>
      </c>
      <c r="O584" s="53" t="n">
        <v>14</v>
      </c>
      <c r="P584" s="53" t="n">
        <v>20</v>
      </c>
      <c r="Q584" s="53" t="n">
        <v>19</v>
      </c>
      <c r="R584" s="53" t="n">
        <v>53</v>
      </c>
      <c r="S584" s="53" t="n">
        <v>334</v>
      </c>
      <c r="T584" s="53" t="n">
        <v>1</v>
      </c>
      <c r="U584" s="53" t="s">
        <v>1</v>
      </c>
      <c r="V584" s="53" t="s">
        <v>2</v>
      </c>
      <c r="W584" s="53"/>
      <c r="X584" s="54"/>
    </row>
    <row r="585" customFormat="false" ht="15" hidden="false" customHeight="false" outlineLevel="0" collapsed="false">
      <c r="C585" s="49" t="n">
        <f aca="false">IF(F585=F584,C584,IF(F585=(F584+10),C584,(C584+10)))</f>
        <v>1310</v>
      </c>
      <c r="D585" s="38" t="s">
        <v>317</v>
      </c>
      <c r="E585" s="51" t="n">
        <f aca="false">IF(C584=C585,IF(AND(L585&lt;&gt;"M",L585&lt;&gt;"m-up"),E584+10,E584),10)</f>
        <v>20</v>
      </c>
      <c r="F585" s="39" t="n">
        <f aca="false">R585+(Q585*60)+(P585*3600)</f>
        <v>73193</v>
      </c>
      <c r="G585" s="39" t="str">
        <f aca="false">CONCATENATE(M585,N585,O585)</f>
        <v>20171114</v>
      </c>
      <c r="H585" s="39" t="n">
        <v>2</v>
      </c>
      <c r="L585" s="39" t="s">
        <v>0</v>
      </c>
      <c r="M585" s="39" t="n">
        <v>2017</v>
      </c>
      <c r="N585" s="39" t="n">
        <v>11</v>
      </c>
      <c r="O585" s="39" t="n">
        <v>14</v>
      </c>
      <c r="P585" s="39" t="n">
        <v>20</v>
      </c>
      <c r="Q585" s="39" t="n">
        <v>19</v>
      </c>
      <c r="R585" s="39" t="n">
        <v>53</v>
      </c>
      <c r="S585" s="39" t="n">
        <v>354</v>
      </c>
      <c r="T585" s="39" t="n">
        <v>1</v>
      </c>
      <c r="U585" s="39" t="s">
        <v>1</v>
      </c>
      <c r="V585" s="39" t="s">
        <v>2</v>
      </c>
    </row>
    <row r="586" customFormat="false" ht="15" hidden="false" customHeight="false" outlineLevel="0" collapsed="false">
      <c r="C586" s="49" t="n">
        <f aca="false">IF(F586=F585,C585,IF(F586=(F585+10),C585,(C585+10)))</f>
        <v>1310</v>
      </c>
      <c r="D586" s="38" t="s">
        <v>317</v>
      </c>
      <c r="E586" s="51" t="n">
        <f aca="false">IF(C585=C586,IF(AND(L586&lt;&gt;"M",L586&lt;&gt;"m-up"),E585+10,E585),10)</f>
        <v>30</v>
      </c>
      <c r="F586" s="39" t="n">
        <f aca="false">R586+(Q586*60)+(P586*3600)</f>
        <v>73193</v>
      </c>
      <c r="G586" s="39" t="str">
        <f aca="false">CONCATENATE(M586,N586,O586)</f>
        <v>20171114</v>
      </c>
      <c r="H586" s="39" t="n">
        <v>4</v>
      </c>
      <c r="L586" s="39" t="s">
        <v>0</v>
      </c>
      <c r="M586" s="39" t="n">
        <v>2017</v>
      </c>
      <c r="N586" s="39" t="n">
        <v>11</v>
      </c>
      <c r="O586" s="39" t="n">
        <v>14</v>
      </c>
      <c r="P586" s="39" t="n">
        <v>20</v>
      </c>
      <c r="Q586" s="39" t="n">
        <v>19</v>
      </c>
      <c r="R586" s="39" t="n">
        <v>53</v>
      </c>
      <c r="S586" s="39" t="n">
        <v>386</v>
      </c>
      <c r="T586" s="39" t="n">
        <v>1</v>
      </c>
      <c r="U586" s="39" t="s">
        <v>1</v>
      </c>
      <c r="V586" s="39" t="s">
        <v>2</v>
      </c>
    </row>
    <row r="587" customFormat="false" ht="15" hidden="false" customHeight="false" outlineLevel="0" collapsed="false">
      <c r="C587" s="49" t="n">
        <f aca="false">IF(F587=F586,C586,IF(F587=(F586+10),C586,(C586+10)))</f>
        <v>1310</v>
      </c>
      <c r="D587" s="38" t="s">
        <v>317</v>
      </c>
      <c r="E587" s="51" t="n">
        <f aca="false">IF(C586=C587,IF(AND(L587&lt;&gt;"M",L587&lt;&gt;"m-up"),E586+10,E586),10)</f>
        <v>40</v>
      </c>
      <c r="F587" s="39" t="n">
        <f aca="false">R587+(Q587*60)+(P587*3600)</f>
        <v>73193</v>
      </c>
      <c r="G587" s="39" t="str">
        <f aca="false">CONCATENATE(M587,N587,O587)</f>
        <v>20171114</v>
      </c>
      <c r="H587" s="39" t="n">
        <v>2</v>
      </c>
      <c r="L587" s="39" t="s">
        <v>0</v>
      </c>
      <c r="M587" s="39" t="n">
        <v>2017</v>
      </c>
      <c r="N587" s="39" t="n">
        <v>11</v>
      </c>
      <c r="O587" s="39" t="n">
        <v>14</v>
      </c>
      <c r="P587" s="39" t="n">
        <v>20</v>
      </c>
      <c r="Q587" s="39" t="n">
        <v>19</v>
      </c>
      <c r="R587" s="39" t="n">
        <v>53</v>
      </c>
      <c r="S587" s="39" t="n">
        <v>410</v>
      </c>
      <c r="T587" s="39" t="n">
        <v>1</v>
      </c>
      <c r="U587" s="39" t="s">
        <v>1</v>
      </c>
      <c r="V587" s="39" t="s">
        <v>2</v>
      </c>
    </row>
    <row r="588" customFormat="false" ht="15" hidden="false" customHeight="false" outlineLevel="0" collapsed="false">
      <c r="C588" s="49" t="n">
        <f aca="false">IF(F588=F587,C587,IF(F588=(F587+10),C587,(C587+10)))</f>
        <v>1310</v>
      </c>
      <c r="D588" s="38" t="s">
        <v>317</v>
      </c>
      <c r="E588" s="51" t="n">
        <f aca="false">IF(C587=C588,IF(AND(L588&lt;&gt;"M",L588&lt;&gt;"m-up"),E587+10,E587),10)</f>
        <v>50</v>
      </c>
      <c r="F588" s="39" t="n">
        <f aca="false">R588+(Q588*60)+(P588*3600)</f>
        <v>73193</v>
      </c>
      <c r="G588" s="39" t="str">
        <f aca="false">CONCATENATE(M588,N588,O588)</f>
        <v>20171114</v>
      </c>
      <c r="H588" s="39" t="n">
        <v>1</v>
      </c>
      <c r="L588" s="39" t="s">
        <v>0</v>
      </c>
      <c r="M588" s="39" t="n">
        <v>2017</v>
      </c>
      <c r="N588" s="39" t="n">
        <v>11</v>
      </c>
      <c r="O588" s="39" t="n">
        <v>14</v>
      </c>
      <c r="P588" s="39" t="n">
        <v>20</v>
      </c>
      <c r="Q588" s="39" t="n">
        <v>19</v>
      </c>
      <c r="R588" s="39" t="n">
        <v>53</v>
      </c>
      <c r="S588" s="39" t="n">
        <v>421</v>
      </c>
      <c r="T588" s="39" t="n">
        <v>1</v>
      </c>
      <c r="U588" s="39" t="s">
        <v>1</v>
      </c>
      <c r="V588" s="39" t="s">
        <v>2</v>
      </c>
    </row>
    <row r="589" customFormat="false" ht="15" hidden="false" customHeight="false" outlineLevel="0" collapsed="false">
      <c r="C589" s="49" t="n">
        <f aca="false">IF(F589=F588,C588,IF(F589=(F588+10),C588,(C588+10)))</f>
        <v>1310</v>
      </c>
      <c r="D589" s="38" t="s">
        <v>317</v>
      </c>
      <c r="E589" s="51" t="n">
        <f aca="false">IF(C588=C589,IF(AND(L589&lt;&gt;"M",L589&lt;&gt;"m-up"),E588+10,E588),10)</f>
        <v>60</v>
      </c>
      <c r="F589" s="39" t="n">
        <f aca="false">R589+(Q589*60)+(P589*3600)</f>
        <v>73193</v>
      </c>
      <c r="G589" s="39" t="str">
        <f aca="false">CONCATENATE(M589,N589,O589)</f>
        <v>20171114</v>
      </c>
      <c r="H589" s="39" t="n">
        <v>4</v>
      </c>
      <c r="L589" s="39" t="s">
        <v>0</v>
      </c>
      <c r="M589" s="39" t="n">
        <v>2017</v>
      </c>
      <c r="N589" s="39" t="n">
        <v>11</v>
      </c>
      <c r="O589" s="39" t="n">
        <v>14</v>
      </c>
      <c r="P589" s="39" t="n">
        <v>20</v>
      </c>
      <c r="Q589" s="39" t="n">
        <v>19</v>
      </c>
      <c r="R589" s="39" t="n">
        <v>53</v>
      </c>
      <c r="S589" s="39" t="n">
        <v>468</v>
      </c>
      <c r="T589" s="39" t="n">
        <v>1</v>
      </c>
      <c r="U589" s="39" t="s">
        <v>1</v>
      </c>
      <c r="V589" s="39" t="s">
        <v>2</v>
      </c>
    </row>
    <row r="590" customFormat="false" ht="15" hidden="false" customHeight="false" outlineLevel="0" collapsed="false">
      <c r="C590" s="49" t="n">
        <f aca="false">IF(F590=F589,C589,IF(F590=(F589+10),C589,(C589+10)))</f>
        <v>1310</v>
      </c>
      <c r="D590" s="38" t="s">
        <v>317</v>
      </c>
      <c r="E590" s="51" t="n">
        <f aca="false">IF(C589=C590,IF(AND(L590&lt;&gt;"M",L590&lt;&gt;"m-up"),E589+10,E589),10)</f>
        <v>70</v>
      </c>
      <c r="F590" s="39" t="n">
        <f aca="false">R590+(Q590*60)+(P590*3600)</f>
        <v>73193</v>
      </c>
      <c r="G590" s="39" t="str">
        <f aca="false">CONCATENATE(M590,N590,O590)</f>
        <v>20171114</v>
      </c>
      <c r="H590" s="39" t="n">
        <v>2</v>
      </c>
      <c r="L590" s="39" t="s">
        <v>0</v>
      </c>
      <c r="M590" s="39" t="n">
        <v>2017</v>
      </c>
      <c r="N590" s="39" t="n">
        <v>11</v>
      </c>
      <c r="O590" s="39" t="n">
        <v>14</v>
      </c>
      <c r="P590" s="39" t="n">
        <v>20</v>
      </c>
      <c r="Q590" s="39" t="n">
        <v>19</v>
      </c>
      <c r="R590" s="39" t="n">
        <v>53</v>
      </c>
      <c r="S590" s="39" t="n">
        <v>503</v>
      </c>
      <c r="T590" s="39" t="n">
        <v>1</v>
      </c>
      <c r="U590" s="39" t="s">
        <v>1</v>
      </c>
      <c r="V590" s="39" t="s">
        <v>2</v>
      </c>
    </row>
    <row r="591" customFormat="false" ht="15" hidden="false" customHeight="false" outlineLevel="0" collapsed="false">
      <c r="C591" s="49" t="n">
        <f aca="false">IF(F591=F590,C590,IF(F591=(F590+10),C590,(C590+10)))</f>
        <v>1310</v>
      </c>
      <c r="D591" s="38" t="s">
        <v>317</v>
      </c>
      <c r="E591" s="51" t="n">
        <f aca="false">IF(C590=C591,IF(AND(L591&lt;&gt;"M",L591&lt;&gt;"m-up"),E590+10,E590),10)</f>
        <v>80</v>
      </c>
      <c r="F591" s="39" t="n">
        <f aca="false">R591+(Q591*60)+(P591*3600)</f>
        <v>73193</v>
      </c>
      <c r="G591" s="39" t="str">
        <f aca="false">CONCATENATE(M591,N591,O591)</f>
        <v>20171114</v>
      </c>
      <c r="H591" s="39" t="n">
        <v>2</v>
      </c>
      <c r="L591" s="39" t="s">
        <v>0</v>
      </c>
      <c r="M591" s="39" t="n">
        <v>2017</v>
      </c>
      <c r="N591" s="39" t="n">
        <v>11</v>
      </c>
      <c r="O591" s="39" t="n">
        <v>14</v>
      </c>
      <c r="P591" s="39" t="n">
        <v>20</v>
      </c>
      <c r="Q591" s="39" t="n">
        <v>19</v>
      </c>
      <c r="R591" s="39" t="n">
        <v>53</v>
      </c>
      <c r="S591" s="39" t="n">
        <v>532</v>
      </c>
      <c r="T591" s="39" t="n">
        <v>1</v>
      </c>
      <c r="U591" s="39" t="s">
        <v>1</v>
      </c>
      <c r="V591" s="39" t="s">
        <v>2</v>
      </c>
    </row>
    <row r="592" customFormat="false" ht="15" hidden="false" customHeight="false" outlineLevel="0" collapsed="false">
      <c r="C592" s="49" t="n">
        <f aca="false">IF(F592=F591,C591,IF(F592=(F591+10),C591,(C591+10)))</f>
        <v>1310</v>
      </c>
      <c r="D592" s="38" t="s">
        <v>317</v>
      </c>
      <c r="E592" s="51" t="n">
        <f aca="false">IF(C591=C592,IF(AND(L592&lt;&gt;"M",L592&lt;&gt;"m-up"),E591+10,E591),10)</f>
        <v>90</v>
      </c>
      <c r="F592" s="39" t="n">
        <f aca="false">R592+(Q592*60)+(P592*3600)</f>
        <v>73193</v>
      </c>
      <c r="G592" s="39" t="str">
        <f aca="false">CONCATENATE(M592,N592,O592)</f>
        <v>20171114</v>
      </c>
      <c r="H592" s="39" t="n">
        <v>753</v>
      </c>
      <c r="L592" s="39" t="s">
        <v>0</v>
      </c>
      <c r="M592" s="39" t="n">
        <v>2017</v>
      </c>
      <c r="N592" s="39" t="n">
        <v>11</v>
      </c>
      <c r="O592" s="39" t="n">
        <v>14</v>
      </c>
      <c r="P592" s="39" t="n">
        <v>20</v>
      </c>
      <c r="Q592" s="39" t="n">
        <v>19</v>
      </c>
      <c r="R592" s="39" t="n">
        <v>53</v>
      </c>
      <c r="S592" s="39" t="n">
        <v>550</v>
      </c>
      <c r="T592" s="39" t="n">
        <v>1</v>
      </c>
      <c r="U592" s="39" t="s">
        <v>1</v>
      </c>
      <c r="V592" s="39" t="s">
        <v>2</v>
      </c>
    </row>
    <row r="593" customFormat="false" ht="15" hidden="false" customHeight="false" outlineLevel="0" collapsed="false">
      <c r="C593" s="49" t="n">
        <f aca="false">IF(F593=F592,C592,IF(F593=(F592+10),C592,(C592+10)))</f>
        <v>1310</v>
      </c>
      <c r="D593" s="38" t="s">
        <v>317</v>
      </c>
      <c r="E593" s="51" t="n">
        <f aca="false">IF(C592=C593,IF(AND(L593&lt;&gt;"M",L593&lt;&gt;"m-up"),E592+10,E592),10)</f>
        <v>90</v>
      </c>
      <c r="F593" s="39" t="n">
        <f aca="false">R593+(Q593*60)+(P593*3600)</f>
        <v>73193</v>
      </c>
      <c r="G593" s="39" t="str">
        <f aca="false">CONCATENATE(M593,N593,O593)</f>
        <v>20171114</v>
      </c>
      <c r="H593" s="39" t="n">
        <v>0</v>
      </c>
      <c r="L593" s="39" t="s">
        <v>4</v>
      </c>
      <c r="M593" s="39" t="n">
        <v>2017</v>
      </c>
      <c r="N593" s="39" t="n">
        <v>11</v>
      </c>
      <c r="O593" s="39" t="n">
        <v>14</v>
      </c>
      <c r="P593" s="39" t="n">
        <v>20</v>
      </c>
      <c r="Q593" s="39" t="n">
        <v>19</v>
      </c>
      <c r="R593" s="39" t="n">
        <v>53</v>
      </c>
      <c r="S593" s="39" t="n">
        <v>555</v>
      </c>
      <c r="T593" s="39" t="n">
        <v>1</v>
      </c>
      <c r="U593" s="39" t="s">
        <v>1</v>
      </c>
      <c r="V593" s="39" t="s">
        <v>2</v>
      </c>
    </row>
    <row r="594" customFormat="false" ht="15" hidden="false" customHeight="false" outlineLevel="0" collapsed="false">
      <c r="C594" s="49" t="n">
        <f aca="false">IF(F594=F593,C593,IF(F594=(F593+10),C593,(C593+10)))</f>
        <v>1320</v>
      </c>
      <c r="D594" s="38" t="s">
        <v>317</v>
      </c>
      <c r="E594" s="51" t="n">
        <f aca="false">IF(C593=C594,IF(AND(L594&lt;&gt;"M",L594&lt;&gt;"m-up"),E593+10,E593),10)</f>
        <v>10</v>
      </c>
      <c r="F594" s="39" t="n">
        <f aca="false">R594+(Q594*60)+(P594*3600)</f>
        <v>73194</v>
      </c>
      <c r="G594" s="39" t="str">
        <f aca="false">CONCATENATE(M594,N594,O594)</f>
        <v>20171114</v>
      </c>
      <c r="H594" s="39" t="n">
        <v>0</v>
      </c>
      <c r="L594" s="39" t="s">
        <v>4</v>
      </c>
      <c r="M594" s="39" t="n">
        <v>2017</v>
      </c>
      <c r="N594" s="39" t="n">
        <v>11</v>
      </c>
      <c r="O594" s="39" t="n">
        <v>14</v>
      </c>
      <c r="P594" s="39" t="n">
        <v>20</v>
      </c>
      <c r="Q594" s="39" t="n">
        <v>19</v>
      </c>
      <c r="R594" s="39" t="n">
        <v>54</v>
      </c>
      <c r="S594" s="39" t="n">
        <v>18</v>
      </c>
      <c r="T594" s="39" t="n">
        <v>1</v>
      </c>
      <c r="U594" s="39" t="s">
        <v>1</v>
      </c>
      <c r="V594" s="39" t="s">
        <v>2</v>
      </c>
    </row>
    <row r="595" customFormat="false" ht="15" hidden="false" customHeight="false" outlineLevel="0" collapsed="false">
      <c r="C595" s="49" t="n">
        <f aca="false">IF(F595=F594,C594,IF(F595=(F594+10),C594,(C594+10)))</f>
        <v>1330</v>
      </c>
      <c r="D595" s="80" t="s">
        <v>318</v>
      </c>
      <c r="E595" s="51" t="n">
        <f aca="false">IF(C594=C595,IF(AND(L595&lt;&gt;"M",L595&lt;&gt;"m-up"),E594+10,E594),10)</f>
        <v>10</v>
      </c>
      <c r="F595" s="53" t="n">
        <f aca="false">R595+(Q595*60)+(P595*3600)</f>
        <v>73212</v>
      </c>
      <c r="G595" s="53" t="str">
        <f aca="false">CONCATENATE(M595,N595,O595)</f>
        <v>20171114</v>
      </c>
      <c r="H595" s="53" t="n">
        <v>8</v>
      </c>
      <c r="I595" s="53"/>
      <c r="J595" s="53"/>
      <c r="K595" s="53"/>
      <c r="L595" s="53" t="s">
        <v>0</v>
      </c>
      <c r="M595" s="53" t="n">
        <v>2017</v>
      </c>
      <c r="N595" s="53" t="n">
        <v>11</v>
      </c>
      <c r="O595" s="53" t="n">
        <v>14</v>
      </c>
      <c r="P595" s="53" t="n">
        <v>20</v>
      </c>
      <c r="Q595" s="53" t="n">
        <v>20</v>
      </c>
      <c r="R595" s="53" t="n">
        <v>12</v>
      </c>
      <c r="S595" s="53" t="n">
        <v>262</v>
      </c>
      <c r="T595" s="53" t="n">
        <v>1</v>
      </c>
      <c r="U595" s="53" t="s">
        <v>1</v>
      </c>
      <c r="V595" s="53" t="s">
        <v>2</v>
      </c>
      <c r="W595" s="53"/>
      <c r="X595" s="54"/>
    </row>
    <row r="596" customFormat="false" ht="15" hidden="false" customHeight="false" outlineLevel="0" collapsed="false">
      <c r="C596" s="49" t="n">
        <f aca="false">IF(F596=F595,C595,IF(F596=(F595+10),C595,(C595+10)))</f>
        <v>1330</v>
      </c>
      <c r="D596" s="38" t="s">
        <v>318</v>
      </c>
      <c r="E596" s="51" t="n">
        <f aca="false">IF(C595=C596,IF(AND(L596&lt;&gt;"M",L596&lt;&gt;"m-up"),E595+10,E595),10)</f>
        <v>20</v>
      </c>
      <c r="F596" s="39" t="n">
        <f aca="false">R596+(Q596*60)+(P596*3600)</f>
        <v>73212</v>
      </c>
      <c r="G596" s="39" t="str">
        <f aca="false">CONCATENATE(M596,N596,O596)</f>
        <v>20171114</v>
      </c>
      <c r="H596" s="39" t="n">
        <v>11</v>
      </c>
      <c r="L596" s="39" t="s">
        <v>0</v>
      </c>
      <c r="M596" s="39" t="n">
        <v>2017</v>
      </c>
      <c r="N596" s="39" t="n">
        <v>11</v>
      </c>
      <c r="O596" s="39" t="n">
        <v>14</v>
      </c>
      <c r="P596" s="39" t="n">
        <v>20</v>
      </c>
      <c r="Q596" s="39" t="n">
        <v>20</v>
      </c>
      <c r="R596" s="39" t="n">
        <v>12</v>
      </c>
      <c r="S596" s="39" t="n">
        <v>321</v>
      </c>
      <c r="T596" s="39" t="n">
        <v>1</v>
      </c>
      <c r="U596" s="39" t="s">
        <v>1</v>
      </c>
      <c r="V596" s="39" t="s">
        <v>2</v>
      </c>
    </row>
    <row r="597" customFormat="false" ht="15" hidden="false" customHeight="false" outlineLevel="0" collapsed="false">
      <c r="C597" s="49" t="n">
        <f aca="false">IF(F597=F596,C596,IF(F597=(F596+10),C596,(C596+10)))</f>
        <v>1330</v>
      </c>
      <c r="D597" s="38" t="s">
        <v>318</v>
      </c>
      <c r="E597" s="51" t="n">
        <f aca="false">IF(C596=C597,IF(AND(L597&lt;&gt;"M",L597&lt;&gt;"m-up"),E596+10,E596),10)</f>
        <v>30</v>
      </c>
      <c r="F597" s="39" t="n">
        <f aca="false">R597+(Q597*60)+(P597*3600)</f>
        <v>73212</v>
      </c>
      <c r="G597" s="39" t="str">
        <f aca="false">CONCATENATE(M597,N597,O597)</f>
        <v>20171114</v>
      </c>
      <c r="H597" s="39" t="n">
        <v>4</v>
      </c>
      <c r="L597" s="39" t="s">
        <v>0</v>
      </c>
      <c r="M597" s="39" t="n">
        <v>2017</v>
      </c>
      <c r="N597" s="39" t="n">
        <v>11</v>
      </c>
      <c r="O597" s="39" t="n">
        <v>14</v>
      </c>
      <c r="P597" s="39" t="n">
        <v>20</v>
      </c>
      <c r="Q597" s="39" t="n">
        <v>20</v>
      </c>
      <c r="R597" s="39" t="n">
        <v>12</v>
      </c>
      <c r="S597" s="39" t="n">
        <v>382</v>
      </c>
      <c r="T597" s="39" t="n">
        <v>1</v>
      </c>
      <c r="U597" s="39" t="s">
        <v>1</v>
      </c>
      <c r="V597" s="39" t="s">
        <v>2</v>
      </c>
    </row>
    <row r="598" customFormat="false" ht="15" hidden="false" customHeight="false" outlineLevel="0" collapsed="false">
      <c r="C598" s="49" t="n">
        <f aca="false">IF(F598=F597,C597,IF(F598=(F597+10),C597,(C597+10)))</f>
        <v>1330</v>
      </c>
      <c r="D598" s="38" t="s">
        <v>318</v>
      </c>
      <c r="E598" s="51" t="n">
        <f aca="false">IF(C597=C598,IF(AND(L598&lt;&gt;"M",L598&lt;&gt;"m-up"),E597+10,E597),10)</f>
        <v>40</v>
      </c>
      <c r="F598" s="39" t="n">
        <f aca="false">R598+(Q598*60)+(P598*3600)</f>
        <v>73212</v>
      </c>
      <c r="G598" s="39" t="str">
        <f aca="false">CONCATENATE(M598,N598,O598)</f>
        <v>20171114</v>
      </c>
      <c r="H598" s="39" t="n">
        <v>9</v>
      </c>
      <c r="L598" s="39" t="s">
        <v>0</v>
      </c>
      <c r="M598" s="39" t="n">
        <v>2017</v>
      </c>
      <c r="N598" s="39" t="n">
        <v>11</v>
      </c>
      <c r="O598" s="39" t="n">
        <v>14</v>
      </c>
      <c r="P598" s="39" t="n">
        <v>20</v>
      </c>
      <c r="Q598" s="39" t="n">
        <v>20</v>
      </c>
      <c r="R598" s="39" t="n">
        <v>12</v>
      </c>
      <c r="S598" s="39" t="n">
        <v>447</v>
      </c>
      <c r="T598" s="39" t="n">
        <v>1</v>
      </c>
      <c r="U598" s="39" t="s">
        <v>1</v>
      </c>
      <c r="V598" s="39" t="s">
        <v>2</v>
      </c>
    </row>
    <row r="599" customFormat="false" ht="15" hidden="false" customHeight="false" outlineLevel="0" collapsed="false">
      <c r="C599" s="49" t="n">
        <f aca="false">IF(F599=F598,C598,IF(F599=(F598+10),C598,(C598+10)))</f>
        <v>1330</v>
      </c>
      <c r="D599" s="38" t="s">
        <v>318</v>
      </c>
      <c r="E599" s="51" t="n">
        <f aca="false">IF(C598=C599,IF(AND(L599&lt;&gt;"M",L599&lt;&gt;"m-up"),E598+10,E598),10)</f>
        <v>50</v>
      </c>
      <c r="F599" s="39" t="n">
        <f aca="false">R599+(Q599*60)+(P599*3600)</f>
        <v>73212</v>
      </c>
      <c r="G599" s="39" t="str">
        <f aca="false">CONCATENATE(M599,N599,O599)</f>
        <v>20171114</v>
      </c>
      <c r="H599" s="39" t="n">
        <v>3</v>
      </c>
      <c r="L599" s="39" t="s">
        <v>0</v>
      </c>
      <c r="M599" s="39" t="n">
        <v>2017</v>
      </c>
      <c r="N599" s="39" t="n">
        <v>11</v>
      </c>
      <c r="O599" s="39" t="n">
        <v>14</v>
      </c>
      <c r="P599" s="39" t="n">
        <v>20</v>
      </c>
      <c r="Q599" s="39" t="n">
        <v>20</v>
      </c>
      <c r="R599" s="39" t="n">
        <v>12</v>
      </c>
      <c r="S599" s="39" t="n">
        <v>485</v>
      </c>
      <c r="T599" s="39" t="n">
        <v>1</v>
      </c>
      <c r="U599" s="39" t="s">
        <v>1</v>
      </c>
      <c r="V599" s="39" t="s">
        <v>2</v>
      </c>
    </row>
    <row r="600" customFormat="false" ht="15" hidden="false" customHeight="false" outlineLevel="0" collapsed="false">
      <c r="C600" s="49" t="n">
        <f aca="false">IF(F600=F599,C599,IF(F600=(F599+10),C599,(C599+10)))</f>
        <v>1330</v>
      </c>
      <c r="D600" s="38" t="s">
        <v>318</v>
      </c>
      <c r="E600" s="51" t="n">
        <f aca="false">IF(C599=C600,IF(AND(L600&lt;&gt;"M",L600&lt;&gt;"m-up"),E599+10,E599),10)</f>
        <v>60</v>
      </c>
      <c r="F600" s="39" t="n">
        <f aca="false">R600+(Q600*60)+(P600*3600)</f>
        <v>73212</v>
      </c>
      <c r="G600" s="39" t="str">
        <f aca="false">CONCATENATE(M600,N600,O600)</f>
        <v>20171114</v>
      </c>
      <c r="H600" s="39" t="n">
        <v>14</v>
      </c>
      <c r="L600" s="39" t="s">
        <v>0</v>
      </c>
      <c r="M600" s="39" t="n">
        <v>2017</v>
      </c>
      <c r="N600" s="39" t="n">
        <v>11</v>
      </c>
      <c r="O600" s="39" t="n">
        <v>14</v>
      </c>
      <c r="P600" s="39" t="n">
        <v>20</v>
      </c>
      <c r="Q600" s="39" t="n">
        <v>20</v>
      </c>
      <c r="R600" s="39" t="n">
        <v>12</v>
      </c>
      <c r="S600" s="39" t="n">
        <v>527</v>
      </c>
      <c r="T600" s="39" t="n">
        <v>1</v>
      </c>
      <c r="U600" s="39" t="s">
        <v>1</v>
      </c>
      <c r="V600" s="39" t="s">
        <v>2</v>
      </c>
    </row>
    <row r="601" customFormat="false" ht="15" hidden="false" customHeight="false" outlineLevel="0" collapsed="false">
      <c r="C601" s="49" t="n">
        <f aca="false">IF(F601=F600,C600,IF(F601=(F600+10),C600,(C600+10)))</f>
        <v>1340</v>
      </c>
      <c r="D601" s="80" t="s">
        <v>319</v>
      </c>
      <c r="E601" s="51" t="n">
        <f aca="false">IF(C600=C601,IF(AND(L601&lt;&gt;"M",L601&lt;&gt;"m-up"),E600+10,E600),10)</f>
        <v>10</v>
      </c>
      <c r="F601" s="53" t="n">
        <f aca="false">R601+(Q601*60)+(P601*3600)</f>
        <v>73238</v>
      </c>
      <c r="G601" s="53" t="str">
        <f aca="false">CONCATENATE(M601,N601,O601)</f>
        <v>20171114</v>
      </c>
      <c r="H601" s="53" t="n">
        <v>9</v>
      </c>
      <c r="I601" s="53"/>
      <c r="J601" s="53"/>
      <c r="K601" s="53"/>
      <c r="L601" s="53" t="s">
        <v>0</v>
      </c>
      <c r="M601" s="53" t="n">
        <v>2017</v>
      </c>
      <c r="N601" s="53" t="n">
        <v>11</v>
      </c>
      <c r="O601" s="53" t="n">
        <v>14</v>
      </c>
      <c r="P601" s="53" t="n">
        <v>20</v>
      </c>
      <c r="Q601" s="53" t="n">
        <v>20</v>
      </c>
      <c r="R601" s="53" t="n">
        <v>38</v>
      </c>
      <c r="S601" s="53" t="n">
        <v>561</v>
      </c>
      <c r="T601" s="53" t="n">
        <v>1</v>
      </c>
      <c r="U601" s="53" t="s">
        <v>1</v>
      </c>
      <c r="V601" s="53" t="s">
        <v>2</v>
      </c>
      <c r="W601" s="53"/>
      <c r="X601" s="54"/>
    </row>
    <row r="602" customFormat="false" ht="15" hidden="false" customHeight="false" outlineLevel="0" collapsed="false">
      <c r="C602" s="49" t="n">
        <f aca="false">IF(F602=F601,C601,IF(F602=(F601+10),C601,(C601+10)))</f>
        <v>1340</v>
      </c>
      <c r="D602" s="38" t="s">
        <v>319</v>
      </c>
      <c r="E602" s="51" t="n">
        <f aca="false">IF(C601=C602,IF(AND(L602&lt;&gt;"M",L602&lt;&gt;"m-up"),E601+10,E601),10)</f>
        <v>20</v>
      </c>
      <c r="F602" s="39" t="n">
        <f aca="false">R602+(Q602*60)+(P602*3600)</f>
        <v>73238</v>
      </c>
      <c r="G602" s="39" t="str">
        <f aca="false">CONCATENATE(M602,N602,O602)</f>
        <v>20171114</v>
      </c>
      <c r="H602" s="39" t="n">
        <v>0</v>
      </c>
      <c r="L602" s="39" t="s">
        <v>16</v>
      </c>
      <c r="M602" s="39" t="n">
        <v>2017</v>
      </c>
      <c r="N602" s="39" t="n">
        <v>11</v>
      </c>
      <c r="O602" s="39" t="n">
        <v>14</v>
      </c>
      <c r="P602" s="39" t="n">
        <v>20</v>
      </c>
      <c r="Q602" s="39" t="n">
        <v>20</v>
      </c>
      <c r="R602" s="39" t="n">
        <v>38</v>
      </c>
      <c r="S602" s="39" t="n">
        <v>574</v>
      </c>
      <c r="U602" s="39" t="s">
        <v>1</v>
      </c>
      <c r="V602" s="39" t="s">
        <v>2</v>
      </c>
    </row>
    <row r="603" customFormat="false" ht="15" hidden="false" customHeight="false" outlineLevel="0" collapsed="false">
      <c r="C603" s="49" t="n">
        <f aca="false">IF(F603=F602,C602,IF(F603=(F602+10),C602,(C602+10)))</f>
        <v>1340</v>
      </c>
      <c r="D603" s="38" t="s">
        <v>319</v>
      </c>
      <c r="E603" s="51" t="n">
        <f aca="false">IF(C602=C603,IF(AND(L603&lt;&gt;"M",L603&lt;&gt;"m-up"),E602+10,E602),10)</f>
        <v>30</v>
      </c>
      <c r="F603" s="39" t="n">
        <f aca="false">R603+(Q603*60)+(P603*3600)</f>
        <v>73238</v>
      </c>
      <c r="G603" s="39" t="str">
        <f aca="false">CONCATENATE(M603,N603,O603)</f>
        <v>20171114</v>
      </c>
      <c r="H603" s="39" t="n">
        <v>0</v>
      </c>
      <c r="L603" s="39" t="s">
        <v>16</v>
      </c>
      <c r="M603" s="39" t="n">
        <v>2017</v>
      </c>
      <c r="N603" s="39" t="n">
        <v>11</v>
      </c>
      <c r="O603" s="39" t="n">
        <v>14</v>
      </c>
      <c r="P603" s="39" t="n">
        <v>20</v>
      </c>
      <c r="Q603" s="39" t="n">
        <v>20</v>
      </c>
      <c r="R603" s="39" t="n">
        <v>38</v>
      </c>
      <c r="S603" s="39" t="n">
        <v>586</v>
      </c>
      <c r="U603" s="39" t="s">
        <v>1</v>
      </c>
      <c r="V603" s="39" t="s">
        <v>2</v>
      </c>
    </row>
    <row r="604" customFormat="false" ht="15" hidden="false" customHeight="false" outlineLevel="0" collapsed="false">
      <c r="C604" s="49" t="n">
        <f aca="false">IF(F604=F603,C603,IF(F604=(F603+10),C603,(C603+10)))</f>
        <v>1340</v>
      </c>
      <c r="D604" s="38" t="s">
        <v>319</v>
      </c>
      <c r="E604" s="51" t="n">
        <f aca="false">IF(C603=C604,IF(AND(L604&lt;&gt;"M",L604&lt;&gt;"m-up"),E603+10,E603),10)</f>
        <v>40</v>
      </c>
      <c r="F604" s="39" t="n">
        <f aca="false">R604+(Q604*60)+(P604*3600)</f>
        <v>73238</v>
      </c>
      <c r="G604" s="39" t="str">
        <f aca="false">CONCATENATE(M604,N604,O604)</f>
        <v>20171114</v>
      </c>
      <c r="H604" s="39" t="n">
        <v>0</v>
      </c>
      <c r="L604" s="39" t="s">
        <v>16</v>
      </c>
      <c r="M604" s="39" t="n">
        <v>2017</v>
      </c>
      <c r="N604" s="39" t="n">
        <v>11</v>
      </c>
      <c r="O604" s="39" t="n">
        <v>14</v>
      </c>
      <c r="P604" s="39" t="n">
        <v>20</v>
      </c>
      <c r="Q604" s="39" t="n">
        <v>20</v>
      </c>
      <c r="R604" s="39" t="n">
        <v>38</v>
      </c>
      <c r="S604" s="39" t="n">
        <v>597</v>
      </c>
      <c r="U604" s="39" t="s">
        <v>1</v>
      </c>
      <c r="V604" s="39" t="s">
        <v>2</v>
      </c>
    </row>
    <row r="605" customFormat="false" ht="15" hidden="false" customHeight="false" outlineLevel="0" collapsed="false">
      <c r="C605" s="49" t="n">
        <f aca="false">IF(F605=F604,C604,IF(F605=(F604+10),C604,(C604+10)))</f>
        <v>1340</v>
      </c>
      <c r="D605" s="38" t="s">
        <v>319</v>
      </c>
      <c r="E605" s="51" t="n">
        <f aca="false">IF(C604=C605,IF(AND(L605&lt;&gt;"M",L605&lt;&gt;"m-up"),E604+10,E604),10)</f>
        <v>50</v>
      </c>
      <c r="F605" s="39" t="n">
        <f aca="false">R605+(Q605*60)+(P605*3600)</f>
        <v>73238</v>
      </c>
      <c r="G605" s="39" t="str">
        <f aca="false">CONCATENATE(M605,N605,O605)</f>
        <v>20171114</v>
      </c>
      <c r="H605" s="39" t="n">
        <v>0</v>
      </c>
      <c r="L605" s="39" t="s">
        <v>16</v>
      </c>
      <c r="M605" s="39" t="n">
        <v>2017</v>
      </c>
      <c r="N605" s="39" t="n">
        <v>11</v>
      </c>
      <c r="O605" s="39" t="n">
        <v>14</v>
      </c>
      <c r="P605" s="39" t="n">
        <v>20</v>
      </c>
      <c r="Q605" s="39" t="n">
        <v>20</v>
      </c>
      <c r="R605" s="39" t="n">
        <v>38</v>
      </c>
      <c r="S605" s="39" t="n">
        <v>605</v>
      </c>
      <c r="U605" s="39" t="s">
        <v>1</v>
      </c>
      <c r="V605" s="39" t="s">
        <v>2</v>
      </c>
    </row>
    <row r="606" customFormat="false" ht="15" hidden="false" customHeight="false" outlineLevel="0" collapsed="false">
      <c r="C606" s="49" t="n">
        <f aca="false">IF(F606=F605,C605,IF(F606=(F605+10),C605,(C605+10)))</f>
        <v>1340</v>
      </c>
      <c r="D606" s="38" t="s">
        <v>319</v>
      </c>
      <c r="E606" s="51" t="n">
        <f aca="false">IF(C605=C606,IF(AND(L606&lt;&gt;"M",L606&lt;&gt;"m-up"),E605+10,E605),10)</f>
        <v>60</v>
      </c>
      <c r="F606" s="39" t="n">
        <f aca="false">R606+(Q606*60)+(P606*3600)</f>
        <v>73238</v>
      </c>
      <c r="G606" s="39" t="str">
        <f aca="false">CONCATENATE(M606,N606,O606)</f>
        <v>20171114</v>
      </c>
      <c r="H606" s="39" t="n">
        <v>0</v>
      </c>
      <c r="L606" s="39" t="s">
        <v>16</v>
      </c>
      <c r="M606" s="39" t="n">
        <v>2017</v>
      </c>
      <c r="N606" s="39" t="n">
        <v>11</v>
      </c>
      <c r="O606" s="39" t="n">
        <v>14</v>
      </c>
      <c r="P606" s="39" t="n">
        <v>20</v>
      </c>
      <c r="Q606" s="39" t="n">
        <v>20</v>
      </c>
      <c r="R606" s="39" t="n">
        <v>38</v>
      </c>
      <c r="S606" s="39" t="n">
        <v>627</v>
      </c>
      <c r="U606" s="39" t="s">
        <v>1</v>
      </c>
      <c r="V606" s="39" t="s">
        <v>2</v>
      </c>
    </row>
    <row r="607" customFormat="false" ht="15" hidden="false" customHeight="false" outlineLevel="0" collapsed="false">
      <c r="C607" s="49" t="n">
        <f aca="false">IF(F607=F606,C606,IF(F607=(F606+10),C606,(C606+10)))</f>
        <v>1340</v>
      </c>
      <c r="D607" s="38" t="s">
        <v>319</v>
      </c>
      <c r="E607" s="51" t="n">
        <f aca="false">IF(C606=C607,IF(AND(L607&lt;&gt;"M",L607&lt;&gt;"m-up"),E606+10,E606),10)</f>
        <v>70</v>
      </c>
      <c r="F607" s="39" t="n">
        <f aca="false">R607+(Q607*60)+(P607*3600)</f>
        <v>73238</v>
      </c>
      <c r="G607" s="39" t="str">
        <f aca="false">CONCATENATE(M607,N607,O607)</f>
        <v>20171114</v>
      </c>
      <c r="H607" s="39" t="n">
        <v>1</v>
      </c>
      <c r="L607" s="39" t="s">
        <v>0</v>
      </c>
      <c r="M607" s="39" t="n">
        <v>2017</v>
      </c>
      <c r="N607" s="39" t="n">
        <v>11</v>
      </c>
      <c r="O607" s="39" t="n">
        <v>14</v>
      </c>
      <c r="P607" s="39" t="n">
        <v>20</v>
      </c>
      <c r="Q607" s="39" t="n">
        <v>20</v>
      </c>
      <c r="R607" s="39" t="n">
        <v>38</v>
      </c>
      <c r="S607" s="39" t="n">
        <v>654</v>
      </c>
      <c r="T607" s="39" t="n">
        <v>2</v>
      </c>
      <c r="U607" s="39" t="s">
        <v>1</v>
      </c>
      <c r="V607" s="39" t="s">
        <v>2</v>
      </c>
    </row>
    <row r="608" customFormat="false" ht="15" hidden="false" customHeight="false" outlineLevel="0" collapsed="false">
      <c r="C608" s="49" t="n">
        <f aca="false">IF(F608=F607,C607,IF(F608=(F607+10),C607,(C607+10)))</f>
        <v>1340</v>
      </c>
      <c r="D608" s="38" t="s">
        <v>319</v>
      </c>
      <c r="E608" s="51" t="n">
        <f aca="false">IF(C607=C608,IF(AND(L608&lt;&gt;"M",L608&lt;&gt;"m-up"),E607+10,E607),10)</f>
        <v>80</v>
      </c>
      <c r="F608" s="39" t="n">
        <f aca="false">R608+(Q608*60)+(P608*3600)</f>
        <v>73238</v>
      </c>
      <c r="G608" s="39" t="str">
        <f aca="false">CONCATENATE(M608,N608,O608)</f>
        <v>20171114</v>
      </c>
      <c r="H608" s="39" t="n">
        <v>58</v>
      </c>
      <c r="L608" s="39" t="s">
        <v>0</v>
      </c>
      <c r="M608" s="39" t="n">
        <v>2017</v>
      </c>
      <c r="N608" s="39" t="n">
        <v>11</v>
      </c>
      <c r="O608" s="39" t="n">
        <v>14</v>
      </c>
      <c r="P608" s="39" t="n">
        <v>20</v>
      </c>
      <c r="Q608" s="39" t="n">
        <v>20</v>
      </c>
      <c r="R608" s="39" t="n">
        <v>38</v>
      </c>
      <c r="S608" s="39" t="n">
        <v>674</v>
      </c>
      <c r="T608" s="39" t="n">
        <v>2</v>
      </c>
      <c r="U608" s="39" t="s">
        <v>1</v>
      </c>
      <c r="V608" s="39" t="s">
        <v>2</v>
      </c>
    </row>
    <row r="609" customFormat="false" ht="15" hidden="false" customHeight="false" outlineLevel="0" collapsed="false">
      <c r="C609" s="49" t="n">
        <f aca="false">IF(F609=F608,C608,IF(F609=(F608+10),C608,(C608+10)))</f>
        <v>1340</v>
      </c>
      <c r="D609" s="38" t="s">
        <v>319</v>
      </c>
      <c r="E609" s="51" t="n">
        <f aca="false">IF(C608=C609,IF(AND(L609&lt;&gt;"M",L609&lt;&gt;"m-up"),E608+10,E608),10)</f>
        <v>90</v>
      </c>
      <c r="F609" s="39" t="n">
        <f aca="false">R609+(Q609*60)+(P609*3600)</f>
        <v>73238</v>
      </c>
      <c r="G609" s="39" t="str">
        <f aca="false">CONCATENATE(M609,N609,O609)</f>
        <v>20171114</v>
      </c>
      <c r="H609" s="39" t="n">
        <v>6</v>
      </c>
      <c r="L609" s="39" t="s">
        <v>0</v>
      </c>
      <c r="M609" s="39" t="n">
        <v>2017</v>
      </c>
      <c r="N609" s="39" t="n">
        <v>11</v>
      </c>
      <c r="O609" s="39" t="n">
        <v>14</v>
      </c>
      <c r="P609" s="39" t="n">
        <v>20</v>
      </c>
      <c r="Q609" s="39" t="n">
        <v>20</v>
      </c>
      <c r="R609" s="39" t="n">
        <v>38</v>
      </c>
      <c r="S609" s="39" t="n">
        <v>744</v>
      </c>
      <c r="T609" s="39" t="n">
        <v>2</v>
      </c>
      <c r="U609" s="39" t="s">
        <v>1</v>
      </c>
      <c r="V609" s="39" t="s">
        <v>2</v>
      </c>
    </row>
    <row r="610" customFormat="false" ht="15" hidden="false" customHeight="false" outlineLevel="0" collapsed="false">
      <c r="C610" s="49" t="n">
        <f aca="false">IF(F610=F609,C609,IF(F610=(F609+10),C609,(C609+10)))</f>
        <v>1340</v>
      </c>
      <c r="D610" s="38" t="s">
        <v>319</v>
      </c>
      <c r="E610" s="51" t="n">
        <f aca="false">IF(C609=C610,IF(AND(L610&lt;&gt;"M",L610&lt;&gt;"m-up"),E609+10,E609),10)</f>
        <v>100</v>
      </c>
      <c r="F610" s="39" t="n">
        <f aca="false">R610+(Q610*60)+(P610*3600)</f>
        <v>73238</v>
      </c>
      <c r="G610" s="39" t="str">
        <f aca="false">CONCATENATE(M610,N610,O610)</f>
        <v>20171114</v>
      </c>
      <c r="H610" s="39" t="n">
        <v>8</v>
      </c>
      <c r="L610" s="39" t="s">
        <v>0</v>
      </c>
      <c r="M610" s="39" t="n">
        <v>2017</v>
      </c>
      <c r="N610" s="39" t="n">
        <v>11</v>
      </c>
      <c r="O610" s="39" t="n">
        <v>14</v>
      </c>
      <c r="P610" s="39" t="n">
        <v>20</v>
      </c>
      <c r="Q610" s="39" t="n">
        <v>20</v>
      </c>
      <c r="R610" s="39" t="n">
        <v>38</v>
      </c>
      <c r="S610" s="39" t="n">
        <v>789</v>
      </c>
      <c r="T610" s="39" t="n">
        <v>2</v>
      </c>
      <c r="U610" s="39" t="s">
        <v>1</v>
      </c>
      <c r="V610" s="39" t="s">
        <v>2</v>
      </c>
    </row>
    <row r="611" customFormat="false" ht="15" hidden="false" customHeight="false" outlineLevel="0" collapsed="false">
      <c r="C611" s="49" t="n">
        <f aca="false">IF(F611=F610,C610,IF(F611=(F610+10),C610,(C610+10)))</f>
        <v>1340</v>
      </c>
      <c r="D611" s="38" t="s">
        <v>319</v>
      </c>
      <c r="E611" s="51" t="n">
        <f aca="false">IF(C610=C611,IF(AND(L611&lt;&gt;"M",L611&lt;&gt;"m-up"),E610+10,E610),10)</f>
        <v>110</v>
      </c>
      <c r="F611" s="39" t="n">
        <f aca="false">R611+(Q611*60)+(P611*3600)</f>
        <v>73238</v>
      </c>
      <c r="G611" s="39" t="str">
        <f aca="false">CONCATENATE(M611,N611,O611)</f>
        <v>20171114</v>
      </c>
      <c r="H611" s="39" t="n">
        <v>3</v>
      </c>
      <c r="L611" s="39" t="s">
        <v>0</v>
      </c>
      <c r="M611" s="39" t="n">
        <v>2017</v>
      </c>
      <c r="N611" s="39" t="n">
        <v>11</v>
      </c>
      <c r="O611" s="39" t="n">
        <v>14</v>
      </c>
      <c r="P611" s="39" t="n">
        <v>20</v>
      </c>
      <c r="Q611" s="39" t="n">
        <v>20</v>
      </c>
      <c r="R611" s="39" t="n">
        <v>38</v>
      </c>
      <c r="S611" s="39" t="n">
        <v>818</v>
      </c>
      <c r="T611" s="39" t="n">
        <v>2</v>
      </c>
      <c r="U611" s="39" t="s">
        <v>1</v>
      </c>
      <c r="V611" s="39" t="s">
        <v>2</v>
      </c>
    </row>
    <row r="612" customFormat="false" ht="15" hidden="false" customHeight="false" outlineLevel="0" collapsed="false">
      <c r="C612" s="49" t="n">
        <f aca="false">IF(F612=F611,C611,IF(F612=(F611+10),C611,(C611+10)))</f>
        <v>1340</v>
      </c>
      <c r="D612" s="38" t="s">
        <v>319</v>
      </c>
      <c r="E612" s="51" t="n">
        <f aca="false">IF(C611=C612,IF(AND(L612&lt;&gt;"M",L612&lt;&gt;"m-up"),E611+10,E611),10)</f>
        <v>120</v>
      </c>
      <c r="F612" s="39" t="n">
        <f aca="false">R612+(Q612*60)+(P612*3600)</f>
        <v>73238</v>
      </c>
      <c r="G612" s="39" t="str">
        <f aca="false">CONCATENATE(M612,N612,O612)</f>
        <v>20171114</v>
      </c>
      <c r="H612" s="39" t="n">
        <v>12</v>
      </c>
      <c r="L612" s="39" t="s">
        <v>0</v>
      </c>
      <c r="M612" s="39" t="n">
        <v>2017</v>
      </c>
      <c r="N612" s="39" t="n">
        <v>11</v>
      </c>
      <c r="O612" s="39" t="n">
        <v>14</v>
      </c>
      <c r="P612" s="39" t="n">
        <v>20</v>
      </c>
      <c r="Q612" s="39" t="n">
        <v>20</v>
      </c>
      <c r="R612" s="39" t="n">
        <v>38</v>
      </c>
      <c r="S612" s="39" t="n">
        <v>848</v>
      </c>
      <c r="T612" s="39" t="n">
        <v>2</v>
      </c>
      <c r="U612" s="39" t="s">
        <v>1</v>
      </c>
      <c r="V612" s="39" t="s">
        <v>2</v>
      </c>
    </row>
    <row r="613" customFormat="false" ht="15" hidden="false" customHeight="false" outlineLevel="0" collapsed="false">
      <c r="C613" s="49" t="n">
        <f aca="false">IF(F613=F612,C612,IF(F613=(F612+10),C612,(C612+10)))</f>
        <v>1340</v>
      </c>
      <c r="D613" s="38" t="s">
        <v>319</v>
      </c>
      <c r="E613" s="51" t="n">
        <f aca="false">IF(C612=C613,IF(AND(L613&lt;&gt;"M",L613&lt;&gt;"m-up"),E612+10,E612),10)</f>
        <v>130</v>
      </c>
      <c r="F613" s="39" t="n">
        <f aca="false">R613+(Q613*60)+(P613*3600)</f>
        <v>73238</v>
      </c>
      <c r="G613" s="39" t="str">
        <f aca="false">CONCATENATE(M613,N613,O613)</f>
        <v>20171114</v>
      </c>
      <c r="H613" s="39" t="n">
        <v>5</v>
      </c>
      <c r="L613" s="39" t="s">
        <v>0</v>
      </c>
      <c r="M613" s="39" t="n">
        <v>2017</v>
      </c>
      <c r="N613" s="39" t="n">
        <v>11</v>
      </c>
      <c r="O613" s="39" t="n">
        <v>14</v>
      </c>
      <c r="P613" s="39" t="n">
        <v>20</v>
      </c>
      <c r="Q613" s="39" t="n">
        <v>20</v>
      </c>
      <c r="R613" s="39" t="n">
        <v>38</v>
      </c>
      <c r="S613" s="39" t="n">
        <v>928</v>
      </c>
      <c r="T613" s="39" t="n">
        <v>2</v>
      </c>
      <c r="U613" s="39" t="s">
        <v>1</v>
      </c>
      <c r="V613" s="39" t="s">
        <v>2</v>
      </c>
    </row>
    <row r="614" customFormat="false" ht="15" hidden="false" customHeight="false" outlineLevel="0" collapsed="false">
      <c r="C614" s="49" t="n">
        <f aca="false">IF(F614=F613,C613,IF(F614=(F613+10),C613,(C613+10)))</f>
        <v>1350</v>
      </c>
      <c r="D614" s="105" t="s">
        <v>320</v>
      </c>
      <c r="E614" s="51" t="n">
        <f aca="false">IF(C613=C614,IF(AND(L614&lt;&gt;"M",L614&lt;&gt;"m-up"),E613+10,E613),10)</f>
        <v>10</v>
      </c>
      <c r="F614" s="90" t="n">
        <f aca="false">R614+(Q614*60)+(P614*3600)</f>
        <v>73351</v>
      </c>
      <c r="G614" s="53" t="str">
        <f aca="false">CONCATENATE(M614,N614,O614)</f>
        <v>20171114</v>
      </c>
      <c r="H614" s="53" t="n">
        <v>14</v>
      </c>
      <c r="I614" s="53"/>
      <c r="J614" s="53"/>
      <c r="K614" s="53"/>
      <c r="L614" s="53" t="s">
        <v>0</v>
      </c>
      <c r="M614" s="53" t="n">
        <v>2017</v>
      </c>
      <c r="N614" s="53" t="n">
        <v>11</v>
      </c>
      <c r="O614" s="53" t="n">
        <v>14</v>
      </c>
      <c r="P614" s="53" t="n">
        <v>20</v>
      </c>
      <c r="Q614" s="53" t="n">
        <v>22</v>
      </c>
      <c r="R614" s="53" t="n">
        <v>31</v>
      </c>
      <c r="S614" s="53" t="n">
        <v>637</v>
      </c>
      <c r="T614" s="53" t="n">
        <v>1</v>
      </c>
      <c r="U614" s="53" t="s">
        <v>1</v>
      </c>
      <c r="V614" s="53" t="s">
        <v>2</v>
      </c>
      <c r="W614" s="53"/>
      <c r="X614" s="54"/>
    </row>
    <row r="615" customFormat="false" ht="15" hidden="false" customHeight="false" outlineLevel="0" collapsed="false">
      <c r="C615" s="49" t="n">
        <f aca="false">IF(F615=F614,C614,IF(F615=(F614+10),C614,(C614+10)))</f>
        <v>1350</v>
      </c>
      <c r="D615" s="38" t="s">
        <v>320</v>
      </c>
      <c r="E615" s="51" t="n">
        <f aca="false">IF(C614=C615,IF(AND(L615&lt;&gt;"M",L615&lt;&gt;"m-up"),E614+10,E614),10)</f>
        <v>20</v>
      </c>
      <c r="F615" s="39" t="n">
        <f aca="false">R615+(Q615*60)+(P615*3600)</f>
        <v>73351</v>
      </c>
      <c r="G615" s="39" t="str">
        <f aca="false">CONCATENATE(M615,N615,O615)</f>
        <v>20171114</v>
      </c>
      <c r="H615" s="39" t="n">
        <v>17</v>
      </c>
      <c r="L615" s="39" t="s">
        <v>0</v>
      </c>
      <c r="M615" s="39" t="n">
        <v>2017</v>
      </c>
      <c r="N615" s="39" t="n">
        <v>11</v>
      </c>
      <c r="O615" s="39" t="n">
        <v>14</v>
      </c>
      <c r="P615" s="39" t="n">
        <v>20</v>
      </c>
      <c r="Q615" s="39" t="n">
        <v>22</v>
      </c>
      <c r="R615" s="39" t="n">
        <v>31</v>
      </c>
      <c r="S615" s="39" t="n">
        <v>657</v>
      </c>
      <c r="T615" s="39" t="n">
        <v>1</v>
      </c>
      <c r="U615" s="39" t="s">
        <v>1</v>
      </c>
      <c r="V615" s="39" t="s">
        <v>2</v>
      </c>
    </row>
    <row r="616" customFormat="false" ht="15" hidden="false" customHeight="false" outlineLevel="0" collapsed="false">
      <c r="C616" s="49" t="n">
        <f aca="false">IF(F616=F615,C615,IF(F616=(F615+10),C615,(C615+10)))</f>
        <v>1350</v>
      </c>
      <c r="D616" s="38" t="s">
        <v>320</v>
      </c>
      <c r="E616" s="51" t="n">
        <f aca="false">IF(C615=C616,IF(AND(L616&lt;&gt;"M",L616&lt;&gt;"m-up"),E615+10,E615),10)</f>
        <v>20</v>
      </c>
      <c r="F616" s="39" t="n">
        <f aca="false">R616+(Q616*60)+(P616*3600)</f>
        <v>73351</v>
      </c>
      <c r="G616" s="39" t="str">
        <f aca="false">CONCATENATE(M616,N616,O616)</f>
        <v>20171114</v>
      </c>
      <c r="H616" s="39" t="n">
        <v>0</v>
      </c>
      <c r="L616" s="39" t="s">
        <v>4</v>
      </c>
      <c r="M616" s="39" t="n">
        <v>2017</v>
      </c>
      <c r="N616" s="39" t="n">
        <v>11</v>
      </c>
      <c r="O616" s="39" t="n">
        <v>14</v>
      </c>
      <c r="P616" s="39" t="n">
        <v>20</v>
      </c>
      <c r="Q616" s="39" t="n">
        <v>22</v>
      </c>
      <c r="R616" s="39" t="n">
        <v>31</v>
      </c>
      <c r="S616" s="39" t="n">
        <v>662</v>
      </c>
      <c r="T616" s="39" t="n">
        <v>1</v>
      </c>
      <c r="U616" s="39" t="s">
        <v>1</v>
      </c>
      <c r="V616" s="39" t="s">
        <v>2</v>
      </c>
    </row>
    <row r="617" customFormat="false" ht="15" hidden="false" customHeight="false" outlineLevel="0" collapsed="false">
      <c r="C617" s="49" t="n">
        <f aca="false">IF(F617=F616,C616,IF(F617=(F616+10),C616,(C616+10)))</f>
        <v>1350</v>
      </c>
      <c r="D617" s="38" t="s">
        <v>320</v>
      </c>
      <c r="E617" s="51" t="n">
        <f aca="false">IF(C616=C617,IF(AND(L617&lt;&gt;"M",L617&lt;&gt;"m-up"),E616+10,E616),10)</f>
        <v>30</v>
      </c>
      <c r="F617" s="39" t="n">
        <f aca="false">R617+(Q617*60)+(P617*3600)</f>
        <v>73351</v>
      </c>
      <c r="G617" s="39" t="str">
        <f aca="false">CONCATENATE(M617,N617,O617)</f>
        <v>20171114</v>
      </c>
      <c r="H617" s="39" t="n">
        <v>14</v>
      </c>
      <c r="L617" s="39" t="s">
        <v>0</v>
      </c>
      <c r="M617" s="39" t="n">
        <v>2017</v>
      </c>
      <c r="N617" s="39" t="n">
        <v>11</v>
      </c>
      <c r="O617" s="39" t="n">
        <v>14</v>
      </c>
      <c r="P617" s="39" t="n">
        <v>20</v>
      </c>
      <c r="Q617" s="39" t="n">
        <v>22</v>
      </c>
      <c r="R617" s="39" t="n">
        <v>31</v>
      </c>
      <c r="S617" s="39" t="n">
        <v>741</v>
      </c>
      <c r="T617" s="39" t="n">
        <v>1</v>
      </c>
      <c r="U617" s="39" t="s">
        <v>1</v>
      </c>
      <c r="V617" s="39" t="s">
        <v>2</v>
      </c>
    </row>
    <row r="618" customFormat="false" ht="15" hidden="false" customHeight="false" outlineLevel="0" collapsed="false">
      <c r="C618" s="49" t="n">
        <f aca="false">IF(F618=F617,C617,IF(F618=(F617+10),C617,(C617+10)))</f>
        <v>1350</v>
      </c>
      <c r="D618" s="38" t="s">
        <v>320</v>
      </c>
      <c r="E618" s="51" t="n">
        <f aca="false">IF(C617=C618,IF(AND(L618&lt;&gt;"M",L618&lt;&gt;"m-up"),E617+10,E617),10)</f>
        <v>40</v>
      </c>
      <c r="F618" s="39" t="n">
        <f aca="false">R618+(Q618*60)+(P618*3600)</f>
        <v>73351</v>
      </c>
      <c r="G618" s="39" t="str">
        <f aca="false">CONCATENATE(M618,N618,O618)</f>
        <v>20171114</v>
      </c>
      <c r="H618" s="39" t="n">
        <v>12</v>
      </c>
      <c r="L618" s="39" t="s">
        <v>0</v>
      </c>
      <c r="M618" s="39" t="n">
        <v>2017</v>
      </c>
      <c r="N618" s="39" t="n">
        <v>11</v>
      </c>
      <c r="O618" s="39" t="n">
        <v>14</v>
      </c>
      <c r="P618" s="39" t="n">
        <v>20</v>
      </c>
      <c r="Q618" s="39" t="n">
        <v>22</v>
      </c>
      <c r="R618" s="39" t="n">
        <v>31</v>
      </c>
      <c r="S618" s="39" t="n">
        <v>760</v>
      </c>
      <c r="T618" s="39" t="n">
        <v>1</v>
      </c>
      <c r="U618" s="39" t="s">
        <v>1</v>
      </c>
      <c r="V618" s="39" t="s">
        <v>2</v>
      </c>
    </row>
    <row r="619" customFormat="false" ht="15" hidden="false" customHeight="false" outlineLevel="0" collapsed="false">
      <c r="C619" s="49" t="n">
        <f aca="false">IF(F619=F618,C618,IF(F619=(F618+10),C618,(C618+10)))</f>
        <v>1350</v>
      </c>
      <c r="D619" s="38" t="s">
        <v>320</v>
      </c>
      <c r="E619" s="51" t="n">
        <f aca="false">IF(C618=C619,IF(AND(L619&lt;&gt;"M",L619&lt;&gt;"m-up"),E618+10,E618),10)</f>
        <v>50</v>
      </c>
      <c r="F619" s="39" t="n">
        <f aca="false">R619+(Q619*60)+(P619*3600)</f>
        <v>73351</v>
      </c>
      <c r="G619" s="39" t="str">
        <f aca="false">CONCATENATE(M619,N619,O619)</f>
        <v>20171114</v>
      </c>
      <c r="H619" s="39" t="n">
        <v>134</v>
      </c>
      <c r="L619" s="39" t="s">
        <v>0</v>
      </c>
      <c r="M619" s="39" t="n">
        <v>2017</v>
      </c>
      <c r="N619" s="39" t="n">
        <v>11</v>
      </c>
      <c r="O619" s="39" t="n">
        <v>14</v>
      </c>
      <c r="P619" s="39" t="n">
        <v>20</v>
      </c>
      <c r="Q619" s="39" t="n">
        <v>22</v>
      </c>
      <c r="R619" s="39" t="n">
        <v>31</v>
      </c>
      <c r="S619" s="39" t="n">
        <v>783</v>
      </c>
      <c r="T619" s="39" t="n">
        <v>1</v>
      </c>
      <c r="U619" s="39" t="s">
        <v>1</v>
      </c>
      <c r="V619" s="39" t="s">
        <v>2</v>
      </c>
      <c r="X619" s="40" t="s">
        <v>321</v>
      </c>
      <c r="Y619" s="40" t="n">
        <v>1</v>
      </c>
      <c r="Z619" s="67" t="n">
        <v>-26.0509</v>
      </c>
      <c r="AA619" s="67" t="n">
        <v>28.2274</v>
      </c>
      <c r="AB619" s="40" t="n">
        <v>-19</v>
      </c>
      <c r="AC619" s="68" t="n">
        <f aca="false">IF(Z619 &lt;&gt; "",111.3*DEGREES(ACOS(SIN(RADIANS(Z619))*SIN(RADIANS(-26.191612))+(COS(RADIANS(Z619))*COS(RADIANS(-26.191612))*COS(RADIANS(AA619-28.027021))))),"")</f>
        <v>25.4214108189276</v>
      </c>
    </row>
    <row r="620" customFormat="false" ht="15" hidden="false" customHeight="false" outlineLevel="0" collapsed="false">
      <c r="C620" s="49" t="n">
        <f aca="false">IF(F620=F619,C619,IF(F620=(F619+10),C619,(C619+10)))</f>
        <v>1350</v>
      </c>
      <c r="D620" s="38" t="s">
        <v>320</v>
      </c>
      <c r="E620" s="51" t="n">
        <f aca="false">IF(C619=C620,IF(AND(L620&lt;&gt;"M",L620&lt;&gt;"m-up"),E619+10,E619),10)</f>
        <v>50</v>
      </c>
      <c r="F620" s="39" t="n">
        <f aca="false">R620+(Q620*60)+(P620*3600)</f>
        <v>73351</v>
      </c>
      <c r="G620" s="39" t="str">
        <f aca="false">CONCATENATE(M620,N620,O620)</f>
        <v>20171114</v>
      </c>
      <c r="H620" s="39" t="n">
        <v>0</v>
      </c>
      <c r="L620" s="39" t="s">
        <v>4</v>
      </c>
      <c r="M620" s="39" t="n">
        <v>2017</v>
      </c>
      <c r="N620" s="39" t="n">
        <v>11</v>
      </c>
      <c r="O620" s="39" t="n">
        <v>14</v>
      </c>
      <c r="P620" s="39" t="n">
        <v>20</v>
      </c>
      <c r="Q620" s="39" t="n">
        <v>22</v>
      </c>
      <c r="R620" s="39" t="n">
        <v>31</v>
      </c>
      <c r="S620" s="39" t="n">
        <v>796</v>
      </c>
      <c r="T620" s="39" t="n">
        <v>1</v>
      </c>
      <c r="U620" s="39" t="s">
        <v>1</v>
      </c>
      <c r="V620" s="39" t="s">
        <v>2</v>
      </c>
    </row>
    <row r="621" customFormat="false" ht="15" hidden="false" customHeight="false" outlineLevel="0" collapsed="false">
      <c r="C621" s="49" t="n">
        <f aca="false">IF(F621=F620,C620,IF(F621=(F620+10),C620,(C620+10)))</f>
        <v>1350</v>
      </c>
      <c r="D621" s="38" t="s">
        <v>320</v>
      </c>
      <c r="E621" s="51" t="n">
        <f aca="false">IF(C620=C621,IF(AND(L621&lt;&gt;"M",L621&lt;&gt;"m-up"),E620+10,E620),10)</f>
        <v>50</v>
      </c>
      <c r="F621" s="39" t="n">
        <f aca="false">R621+(Q621*60)+(P621*3600)</f>
        <v>73351</v>
      </c>
      <c r="G621" s="39" t="str">
        <f aca="false">CONCATENATE(M621,N621,O621)</f>
        <v>20171114</v>
      </c>
      <c r="H621" s="39" t="n">
        <v>0</v>
      </c>
      <c r="L621" s="39" t="s">
        <v>4</v>
      </c>
      <c r="M621" s="39" t="n">
        <v>2017</v>
      </c>
      <c r="N621" s="39" t="n">
        <v>11</v>
      </c>
      <c r="O621" s="39" t="n">
        <v>14</v>
      </c>
      <c r="P621" s="39" t="n">
        <v>20</v>
      </c>
      <c r="Q621" s="39" t="n">
        <v>22</v>
      </c>
      <c r="R621" s="39" t="n">
        <v>31</v>
      </c>
      <c r="S621" s="39" t="n">
        <v>805</v>
      </c>
      <c r="T621" s="39" t="n">
        <v>1</v>
      </c>
      <c r="U621" s="39" t="s">
        <v>1</v>
      </c>
      <c r="V621" s="39" t="s">
        <v>2</v>
      </c>
    </row>
    <row r="622" customFormat="false" ht="15" hidden="false" customHeight="false" outlineLevel="0" collapsed="false">
      <c r="C622" s="49" t="n">
        <f aca="false">IF(F622=F621,C621,IF(F622=(F621+10),C621,(C621+10)))</f>
        <v>1350</v>
      </c>
      <c r="D622" s="38" t="s">
        <v>320</v>
      </c>
      <c r="E622" s="51" t="n">
        <f aca="false">IF(C621=C622,IF(AND(L622&lt;&gt;"M",L622&lt;&gt;"m-up"),E621+10,E621),10)</f>
        <v>60</v>
      </c>
      <c r="F622" s="39" t="n">
        <f aca="false">R622+(Q622*60)+(P622*3600)</f>
        <v>73351</v>
      </c>
      <c r="G622" s="39" t="str">
        <f aca="false">CONCATENATE(M622,N622,O622)</f>
        <v>20171114</v>
      </c>
      <c r="H622" s="39" t="n">
        <v>27</v>
      </c>
      <c r="L622" s="39" t="s">
        <v>0</v>
      </c>
      <c r="M622" s="39" t="n">
        <v>2017</v>
      </c>
      <c r="N622" s="39" t="n">
        <v>11</v>
      </c>
      <c r="O622" s="39" t="n">
        <v>14</v>
      </c>
      <c r="P622" s="39" t="n">
        <v>20</v>
      </c>
      <c r="Q622" s="39" t="n">
        <v>22</v>
      </c>
      <c r="R622" s="39" t="n">
        <v>31</v>
      </c>
      <c r="S622" s="39" t="n">
        <v>922</v>
      </c>
      <c r="T622" s="39" t="n">
        <v>1</v>
      </c>
      <c r="U622" s="39" t="s">
        <v>1</v>
      </c>
      <c r="V622" s="39" t="s">
        <v>2</v>
      </c>
    </row>
    <row r="623" customFormat="false" ht="15" hidden="false" customHeight="false" outlineLevel="0" collapsed="false">
      <c r="C623" s="49" t="n">
        <f aca="false">IF(F623=F622,C622,IF(F623=(F622+10),C622,(C622+10)))</f>
        <v>1350</v>
      </c>
      <c r="D623" s="38" t="s">
        <v>320</v>
      </c>
      <c r="E623" s="51" t="n">
        <f aca="false">IF(C622=C623,IF(AND(L623&lt;&gt;"M",L623&lt;&gt;"m-up"),E622+10,E622),10)</f>
        <v>60</v>
      </c>
      <c r="F623" s="39" t="n">
        <f aca="false">R623+(Q623*60)+(P623*3600)</f>
        <v>73351</v>
      </c>
      <c r="G623" s="39" t="str">
        <f aca="false">CONCATENATE(M623,N623,O623)</f>
        <v>20171114</v>
      </c>
      <c r="H623" s="39" t="n">
        <v>0</v>
      </c>
      <c r="L623" s="39" t="s">
        <v>4</v>
      </c>
      <c r="M623" s="39" t="n">
        <v>2017</v>
      </c>
      <c r="N623" s="39" t="n">
        <v>11</v>
      </c>
      <c r="O623" s="39" t="n">
        <v>14</v>
      </c>
      <c r="P623" s="39" t="n">
        <v>20</v>
      </c>
      <c r="Q623" s="39" t="n">
        <v>22</v>
      </c>
      <c r="R623" s="39" t="n">
        <v>31</v>
      </c>
      <c r="S623" s="39" t="n">
        <v>938</v>
      </c>
      <c r="T623" s="39" t="n">
        <v>1</v>
      </c>
      <c r="U623" s="39" t="s">
        <v>1</v>
      </c>
      <c r="V623" s="39" t="s">
        <v>2</v>
      </c>
    </row>
    <row r="624" customFormat="false" ht="15" hidden="false" customHeight="false" outlineLevel="0" collapsed="false">
      <c r="C624" s="49" t="n">
        <f aca="false">IF(F624=F623,C623,IF(F624=(F623+10),C623,(C623+10)))</f>
        <v>1360</v>
      </c>
      <c r="D624" s="80" t="s">
        <v>322</v>
      </c>
      <c r="E624" s="51" t="n">
        <f aca="false">IF(C623=C624,IF(AND(L624&lt;&gt;"M",L624&lt;&gt;"m-up"),E623+10,E623),10)</f>
        <v>10</v>
      </c>
      <c r="F624" s="53" t="n">
        <f aca="false">R624+(Q624*60)+(P624*3600)</f>
        <v>73448</v>
      </c>
      <c r="G624" s="53" t="str">
        <f aca="false">CONCATENATE(M624,N624,O624)</f>
        <v>20171114</v>
      </c>
      <c r="H624" s="53" t="n">
        <v>17</v>
      </c>
      <c r="I624" s="53"/>
      <c r="J624" s="53"/>
      <c r="K624" s="53"/>
      <c r="L624" s="53" t="s">
        <v>0</v>
      </c>
      <c r="M624" s="53" t="n">
        <v>2017</v>
      </c>
      <c r="N624" s="53" t="n">
        <v>11</v>
      </c>
      <c r="O624" s="53" t="n">
        <v>14</v>
      </c>
      <c r="P624" s="53" t="n">
        <v>20</v>
      </c>
      <c r="Q624" s="53" t="n">
        <v>24</v>
      </c>
      <c r="R624" s="53" t="n">
        <v>8</v>
      </c>
      <c r="S624" s="53" t="n">
        <v>175</v>
      </c>
      <c r="T624" s="53" t="n">
        <v>1</v>
      </c>
      <c r="U624" s="53" t="s">
        <v>1</v>
      </c>
      <c r="V624" s="53" t="s">
        <v>2</v>
      </c>
      <c r="W624" s="53"/>
      <c r="X624" s="54"/>
    </row>
    <row r="625" customFormat="false" ht="15" hidden="false" customHeight="false" outlineLevel="0" collapsed="false">
      <c r="C625" s="49" t="n">
        <f aca="false">IF(F625=F624,C624,IF(F625=(F624+10),C624,(C624+10)))</f>
        <v>1360</v>
      </c>
      <c r="D625" s="38" t="s">
        <v>322</v>
      </c>
      <c r="E625" s="51" t="n">
        <f aca="false">IF(C624=C625,IF(AND(L625&lt;&gt;"M",L625&lt;&gt;"m-up"),E624+10,E624),10)</f>
        <v>20</v>
      </c>
      <c r="F625" s="39" t="n">
        <f aca="false">R625+(Q625*60)+(P625*3600)</f>
        <v>73448</v>
      </c>
      <c r="G625" s="39" t="str">
        <f aca="false">CONCATENATE(M625,N625,O625)</f>
        <v>20171114</v>
      </c>
      <c r="H625" s="39" t="n">
        <v>33</v>
      </c>
      <c r="L625" s="39" t="s">
        <v>0</v>
      </c>
      <c r="M625" s="39" t="n">
        <v>2017</v>
      </c>
      <c r="N625" s="39" t="n">
        <v>11</v>
      </c>
      <c r="O625" s="39" t="n">
        <v>14</v>
      </c>
      <c r="P625" s="39" t="n">
        <v>20</v>
      </c>
      <c r="Q625" s="39" t="n">
        <v>24</v>
      </c>
      <c r="R625" s="39" t="n">
        <v>8</v>
      </c>
      <c r="S625" s="39" t="n">
        <v>262</v>
      </c>
      <c r="T625" s="39" t="n">
        <v>1</v>
      </c>
      <c r="U625" s="39" t="s">
        <v>1</v>
      </c>
      <c r="V625" s="39" t="s">
        <v>2</v>
      </c>
    </row>
    <row r="626" customFormat="false" ht="15" hidden="false" customHeight="false" outlineLevel="0" collapsed="false">
      <c r="C626" s="49" t="n">
        <f aca="false">IF(F626=F625,C625,IF(F626=(F625+10),C625,(C625+10)))</f>
        <v>1360</v>
      </c>
      <c r="D626" s="38" t="s">
        <v>322</v>
      </c>
      <c r="E626" s="51" t="n">
        <f aca="false">IF(C625=C626,IF(AND(L626&lt;&gt;"M",L626&lt;&gt;"m-up"),E625+10,E625),10)</f>
        <v>30</v>
      </c>
      <c r="F626" s="39" t="n">
        <f aca="false">R626+(Q626*60)+(P626*3600)</f>
        <v>73448</v>
      </c>
      <c r="G626" s="39" t="str">
        <f aca="false">CONCATENATE(M626,N626,O626)</f>
        <v>20171114</v>
      </c>
      <c r="H626" s="39" t="n">
        <v>222</v>
      </c>
      <c r="L626" s="39" t="s">
        <v>0</v>
      </c>
      <c r="M626" s="39" t="n">
        <v>2017</v>
      </c>
      <c r="N626" s="39" t="n">
        <v>11</v>
      </c>
      <c r="O626" s="39" t="n">
        <v>14</v>
      </c>
      <c r="P626" s="39" t="n">
        <v>20</v>
      </c>
      <c r="Q626" s="39" t="n">
        <v>24</v>
      </c>
      <c r="R626" s="39" t="n">
        <v>8</v>
      </c>
      <c r="S626" s="39" t="n">
        <v>305</v>
      </c>
      <c r="T626" s="39" t="n">
        <v>1</v>
      </c>
      <c r="U626" s="39" t="s">
        <v>1</v>
      </c>
      <c r="V626" s="39" t="s">
        <v>2</v>
      </c>
      <c r="X626" s="40" t="s">
        <v>15</v>
      </c>
    </row>
    <row r="627" customFormat="false" ht="15" hidden="false" customHeight="false" outlineLevel="0" collapsed="false">
      <c r="C627" s="49" t="n">
        <f aca="false">IF(F627=F626,C626,IF(F627=(F626+10),C626,(C626+10)))</f>
        <v>1360</v>
      </c>
      <c r="D627" s="38" t="s">
        <v>322</v>
      </c>
      <c r="E627" s="51" t="n">
        <f aca="false">IF(C626=C627,IF(AND(L627&lt;&gt;"M",L627&lt;&gt;"m-up"),E626+10,E626),10)</f>
        <v>30</v>
      </c>
      <c r="F627" s="39" t="n">
        <f aca="false">R627+(Q627*60)+(P627*3600)</f>
        <v>73448</v>
      </c>
      <c r="G627" s="39" t="str">
        <f aca="false">CONCATENATE(M627,N627,O627)</f>
        <v>20171114</v>
      </c>
      <c r="H627" s="39" t="n">
        <v>0</v>
      </c>
      <c r="L627" s="39" t="s">
        <v>4</v>
      </c>
      <c r="M627" s="39" t="n">
        <v>2017</v>
      </c>
      <c r="N627" s="39" t="n">
        <v>11</v>
      </c>
      <c r="O627" s="39" t="n">
        <v>14</v>
      </c>
      <c r="P627" s="39" t="n">
        <v>20</v>
      </c>
      <c r="Q627" s="39" t="n">
        <v>24</v>
      </c>
      <c r="R627" s="39" t="n">
        <v>8</v>
      </c>
      <c r="S627" s="39" t="n">
        <v>502</v>
      </c>
      <c r="T627" s="39" t="n">
        <v>1</v>
      </c>
      <c r="U627" s="39" t="s">
        <v>1</v>
      </c>
      <c r="V627" s="39" t="s">
        <v>2</v>
      </c>
      <c r="X627" s="40" t="s">
        <v>4</v>
      </c>
    </row>
    <row r="628" customFormat="false" ht="15" hidden="false" customHeight="false" outlineLevel="0" collapsed="false">
      <c r="C628" s="49" t="n">
        <f aca="false">IF(F628=F627,C627,IF(F628=(F627+10),C627,(C627+10)))</f>
        <v>1360</v>
      </c>
      <c r="D628" s="38" t="s">
        <v>322</v>
      </c>
      <c r="E628" s="51" t="n">
        <f aca="false">IF(C627=C628,IF(AND(L628&lt;&gt;"M",L628&lt;&gt;"m-up"),E627+10,E627),10)</f>
        <v>40</v>
      </c>
      <c r="F628" s="39" t="n">
        <f aca="false">R628+(Q628*60)+(P628*3600)</f>
        <v>73448</v>
      </c>
      <c r="G628" s="39" t="str">
        <f aca="false">CONCATENATE(M628,N628,O628)</f>
        <v>20171114</v>
      </c>
      <c r="H628" s="39" t="n">
        <v>28</v>
      </c>
      <c r="L628" s="39" t="s">
        <v>0</v>
      </c>
      <c r="M628" s="39" t="n">
        <v>2017</v>
      </c>
      <c r="N628" s="39" t="n">
        <v>11</v>
      </c>
      <c r="O628" s="39" t="n">
        <v>14</v>
      </c>
      <c r="P628" s="39" t="n">
        <v>20</v>
      </c>
      <c r="Q628" s="39" t="n">
        <v>24</v>
      </c>
      <c r="R628" s="39" t="n">
        <v>8</v>
      </c>
      <c r="S628" s="39" t="n">
        <v>564</v>
      </c>
      <c r="T628" s="39" t="n">
        <v>1</v>
      </c>
      <c r="U628" s="39" t="s">
        <v>1</v>
      </c>
      <c r="V628" s="39" t="s">
        <v>2</v>
      </c>
    </row>
    <row r="629" customFormat="false" ht="15" hidden="false" customHeight="false" outlineLevel="0" collapsed="false">
      <c r="C629" s="49" t="n">
        <f aca="false">IF(F629=F628,C628,IF(F629=(F628+10),C628,(C628+10)))</f>
        <v>1360</v>
      </c>
      <c r="D629" s="38" t="s">
        <v>322</v>
      </c>
      <c r="E629" s="51" t="n">
        <f aca="false">IF(C628=C629,IF(AND(L629&lt;&gt;"M",L629&lt;&gt;"m-up"),E628+10,E628),10)</f>
        <v>40</v>
      </c>
      <c r="F629" s="39" t="n">
        <f aca="false">R629+(Q629*60)+(P629*3600)</f>
        <v>73448</v>
      </c>
      <c r="G629" s="39" t="str">
        <f aca="false">CONCATENATE(M629,N629,O629)</f>
        <v>20171114</v>
      </c>
      <c r="H629" s="39" t="n">
        <v>0</v>
      </c>
      <c r="L629" s="39" t="s">
        <v>4</v>
      </c>
      <c r="M629" s="39" t="n">
        <v>2017</v>
      </c>
      <c r="N629" s="39" t="n">
        <v>11</v>
      </c>
      <c r="O629" s="39" t="n">
        <v>14</v>
      </c>
      <c r="P629" s="39" t="n">
        <v>20</v>
      </c>
      <c r="Q629" s="39" t="n">
        <v>24</v>
      </c>
      <c r="R629" s="39" t="n">
        <v>8</v>
      </c>
      <c r="S629" s="39" t="n">
        <v>575</v>
      </c>
      <c r="T629" s="39" t="n">
        <v>1</v>
      </c>
      <c r="U629" s="39" t="s">
        <v>1</v>
      </c>
      <c r="V629" s="39" t="s">
        <v>2</v>
      </c>
      <c r="X629" s="40" t="s">
        <v>4</v>
      </c>
    </row>
    <row r="630" customFormat="false" ht="15" hidden="false" customHeight="false" outlineLevel="0" collapsed="false">
      <c r="C630" s="49" t="n">
        <f aca="false">IF(F630=F629,C629,IF(F630=(F629+10),C629,(C629+10)))</f>
        <v>1360</v>
      </c>
      <c r="D630" s="38" t="s">
        <v>322</v>
      </c>
      <c r="E630" s="51" t="n">
        <f aca="false">IF(C629=C630,IF(AND(L630&lt;&gt;"M",L630&lt;&gt;"m-up"),E629+10,E629),10)</f>
        <v>50</v>
      </c>
      <c r="F630" s="39" t="n">
        <f aca="false">R630+(Q630*60)+(P630*3600)</f>
        <v>73448</v>
      </c>
      <c r="G630" s="39" t="str">
        <f aca="false">CONCATENATE(M630,N630,O630)</f>
        <v>20171114</v>
      </c>
      <c r="H630" s="39" t="n">
        <v>98</v>
      </c>
      <c r="L630" s="39" t="s">
        <v>0</v>
      </c>
      <c r="M630" s="39" t="n">
        <v>2017</v>
      </c>
      <c r="N630" s="39" t="n">
        <v>11</v>
      </c>
      <c r="O630" s="39" t="n">
        <v>14</v>
      </c>
      <c r="P630" s="39" t="n">
        <v>20</v>
      </c>
      <c r="Q630" s="39" t="n">
        <v>24</v>
      </c>
      <c r="R630" s="39" t="n">
        <v>8</v>
      </c>
      <c r="S630" s="39" t="n">
        <v>637</v>
      </c>
      <c r="T630" s="39" t="n">
        <v>1</v>
      </c>
      <c r="U630" s="39" t="s">
        <v>1</v>
      </c>
      <c r="V630" s="39" t="s">
        <v>2</v>
      </c>
    </row>
    <row r="631" customFormat="false" ht="15" hidden="false" customHeight="false" outlineLevel="0" collapsed="false">
      <c r="C631" s="49" t="n">
        <f aca="false">IF(F631=F630,C630,IF(F631=(F630+10),C630,(C630+10)))</f>
        <v>1360</v>
      </c>
      <c r="D631" s="38" t="s">
        <v>322</v>
      </c>
      <c r="E631" s="51" t="n">
        <f aca="false">IF(C630=C631,IF(AND(L631&lt;&gt;"M",L631&lt;&gt;"m-up"),E630+10,E630),10)</f>
        <v>60</v>
      </c>
      <c r="F631" s="39" t="n">
        <f aca="false">R631+(Q631*60)+(P631*3600)</f>
        <v>73448</v>
      </c>
      <c r="G631" s="39" t="str">
        <f aca="false">CONCATENATE(M631,N631,O631)</f>
        <v>20171114</v>
      </c>
      <c r="H631" s="39" t="n">
        <v>12</v>
      </c>
      <c r="L631" s="39" t="s">
        <v>0</v>
      </c>
      <c r="M631" s="39" t="n">
        <v>2017</v>
      </c>
      <c r="N631" s="39" t="n">
        <v>11</v>
      </c>
      <c r="O631" s="39" t="n">
        <v>14</v>
      </c>
      <c r="P631" s="39" t="n">
        <v>20</v>
      </c>
      <c r="Q631" s="39" t="n">
        <v>24</v>
      </c>
      <c r="R631" s="39" t="n">
        <v>8</v>
      </c>
      <c r="S631" s="39" t="n">
        <v>751</v>
      </c>
      <c r="T631" s="39" t="n">
        <v>1</v>
      </c>
      <c r="U631" s="39" t="s">
        <v>1</v>
      </c>
      <c r="V631" s="39" t="s">
        <v>2</v>
      </c>
    </row>
    <row r="632" customFormat="false" ht="15" hidden="false" customHeight="false" outlineLevel="0" collapsed="false">
      <c r="C632" s="49" t="n">
        <f aca="false">IF(F632=F631,C631,IF(F632=(F631+10),C631,(C631+10)))</f>
        <v>1360</v>
      </c>
      <c r="D632" s="38" t="s">
        <v>322</v>
      </c>
      <c r="E632" s="51" t="n">
        <f aca="false">IF(C631=C632,IF(AND(L632&lt;&gt;"M",L632&lt;&gt;"m-up"),E631+10,E631),10)</f>
        <v>70</v>
      </c>
      <c r="F632" s="39" t="n">
        <f aca="false">R632+(Q632*60)+(P632*3600)</f>
        <v>73448</v>
      </c>
      <c r="G632" s="39" t="str">
        <f aca="false">CONCATENATE(M632,N632,O632)</f>
        <v>20171114</v>
      </c>
      <c r="H632" s="39" t="n">
        <v>6</v>
      </c>
      <c r="L632" s="39" t="s">
        <v>0</v>
      </c>
      <c r="M632" s="39" t="n">
        <v>2017</v>
      </c>
      <c r="N632" s="39" t="n">
        <v>11</v>
      </c>
      <c r="O632" s="39" t="n">
        <v>14</v>
      </c>
      <c r="P632" s="39" t="n">
        <v>20</v>
      </c>
      <c r="Q632" s="39" t="n">
        <v>24</v>
      </c>
      <c r="R632" s="39" t="n">
        <v>8</v>
      </c>
      <c r="S632" s="39" t="n">
        <v>810</v>
      </c>
      <c r="T632" s="39" t="n">
        <v>1</v>
      </c>
      <c r="U632" s="39" t="s">
        <v>1</v>
      </c>
      <c r="V632" s="39" t="s">
        <v>2</v>
      </c>
    </row>
    <row r="633" customFormat="false" ht="15" hidden="false" customHeight="false" outlineLevel="0" collapsed="false">
      <c r="C633" s="49" t="n">
        <f aca="false">IF(F633=F632,C632,IF(F633=(F632+10),C632,(C632+10)))</f>
        <v>1360</v>
      </c>
      <c r="D633" s="38" t="s">
        <v>322</v>
      </c>
      <c r="E633" s="51" t="n">
        <f aca="false">IF(C632=C633,IF(AND(L633&lt;&gt;"M",L633&lt;&gt;"m-up"),E632+10,E632),10)</f>
        <v>80</v>
      </c>
      <c r="F633" s="39" t="n">
        <f aca="false">R633+(Q633*60)+(P633*3600)</f>
        <v>73448</v>
      </c>
      <c r="G633" s="39" t="str">
        <f aca="false">CONCATENATE(M633,N633,O633)</f>
        <v>20171114</v>
      </c>
      <c r="H633" s="39" t="n">
        <v>4</v>
      </c>
      <c r="L633" s="39" t="s">
        <v>0</v>
      </c>
      <c r="M633" s="39" t="n">
        <v>2017</v>
      </c>
      <c r="N633" s="39" t="n">
        <v>11</v>
      </c>
      <c r="O633" s="39" t="n">
        <v>14</v>
      </c>
      <c r="P633" s="39" t="n">
        <v>20</v>
      </c>
      <c r="Q633" s="39" t="n">
        <v>24</v>
      </c>
      <c r="R633" s="39" t="n">
        <v>8</v>
      </c>
      <c r="S633" s="39" t="n">
        <v>822</v>
      </c>
      <c r="T633" s="39" t="n">
        <v>1</v>
      </c>
      <c r="U633" s="39" t="s">
        <v>1</v>
      </c>
      <c r="V633" s="39" t="s">
        <v>2</v>
      </c>
    </row>
    <row r="634" customFormat="false" ht="15" hidden="false" customHeight="false" outlineLevel="0" collapsed="false">
      <c r="C634" s="49" t="n">
        <f aca="false">IF(F634=F633,C633,IF(F634=(F633+10),C633,(C633+10)))</f>
        <v>1370</v>
      </c>
      <c r="D634" s="80" t="s">
        <v>323</v>
      </c>
      <c r="E634" s="51" t="n">
        <f aca="false">IF(C633=C634,IF(AND(L634&lt;&gt;"M",L634&lt;&gt;"m-up"),E633+10,E633),10)</f>
        <v>10</v>
      </c>
      <c r="F634" s="53" t="n">
        <f aca="false">R634+(Q634*60)+(P634*3600)</f>
        <v>73487</v>
      </c>
      <c r="G634" s="53" t="str">
        <f aca="false">CONCATENATE(M634,N634,O634)</f>
        <v>20171114</v>
      </c>
      <c r="H634" s="53" t="n">
        <v>7</v>
      </c>
      <c r="I634" s="53"/>
      <c r="J634" s="53"/>
      <c r="K634" s="53"/>
      <c r="L634" s="53" t="s">
        <v>0</v>
      </c>
      <c r="M634" s="53" t="n">
        <v>2017</v>
      </c>
      <c r="N634" s="53" t="n">
        <v>11</v>
      </c>
      <c r="O634" s="53" t="n">
        <v>14</v>
      </c>
      <c r="P634" s="53" t="n">
        <v>20</v>
      </c>
      <c r="Q634" s="53" t="n">
        <v>24</v>
      </c>
      <c r="R634" s="53" t="n">
        <v>47</v>
      </c>
      <c r="S634" s="53" t="n">
        <v>39</v>
      </c>
      <c r="T634" s="53" t="n">
        <v>1</v>
      </c>
      <c r="U634" s="53" t="s">
        <v>1</v>
      </c>
      <c r="V634" s="53" t="s">
        <v>2</v>
      </c>
      <c r="W634" s="53"/>
      <c r="X634" s="54"/>
    </row>
    <row r="635" customFormat="false" ht="15" hidden="false" customHeight="false" outlineLevel="0" collapsed="false">
      <c r="C635" s="49" t="n">
        <f aca="false">IF(F635=F634,C634,IF(F635=(F634+10),C634,(C634+10)))</f>
        <v>1370</v>
      </c>
      <c r="D635" s="38" t="s">
        <v>323</v>
      </c>
      <c r="E635" s="51" t="n">
        <f aca="false">IF(C634=C635,IF(AND(L635&lt;&gt;"M",L635&lt;&gt;"m-up"),E634+10,E634),10)</f>
        <v>20</v>
      </c>
      <c r="F635" s="39" t="n">
        <f aca="false">R635+(Q635*60)+(P635*3600)</f>
        <v>73487</v>
      </c>
      <c r="G635" s="39" t="str">
        <f aca="false">CONCATENATE(M635,N635,O635)</f>
        <v>20171114</v>
      </c>
      <c r="H635" s="39" t="n">
        <v>0</v>
      </c>
      <c r="L635" s="39" t="s">
        <v>16</v>
      </c>
      <c r="M635" s="39" t="n">
        <v>2017</v>
      </c>
      <c r="N635" s="39" t="n">
        <v>11</v>
      </c>
      <c r="O635" s="39" t="n">
        <v>14</v>
      </c>
      <c r="P635" s="39" t="n">
        <v>20</v>
      </c>
      <c r="Q635" s="39" t="n">
        <v>24</v>
      </c>
      <c r="R635" s="39" t="n">
        <v>47</v>
      </c>
      <c r="S635" s="39" t="n">
        <v>54</v>
      </c>
      <c r="U635" s="39" t="s">
        <v>1</v>
      </c>
      <c r="V635" s="39" t="s">
        <v>2</v>
      </c>
    </row>
    <row r="636" customFormat="false" ht="15" hidden="false" customHeight="false" outlineLevel="0" collapsed="false">
      <c r="C636" s="49" t="n">
        <f aca="false">IF(F636=F635,C635,IF(F636=(F635+10),C635,(C635+10)))</f>
        <v>1370</v>
      </c>
      <c r="D636" s="38" t="s">
        <v>323</v>
      </c>
      <c r="E636" s="51" t="n">
        <f aca="false">IF(C635=C636,IF(AND(L636&lt;&gt;"M",L636&lt;&gt;"m-up"),E635+10,E635),10)</f>
        <v>30</v>
      </c>
      <c r="F636" s="39" t="n">
        <f aca="false">R636+(Q636*60)+(P636*3600)</f>
        <v>73487</v>
      </c>
      <c r="G636" s="39" t="str">
        <f aca="false">CONCATENATE(M636,N636,O636)</f>
        <v>20171114</v>
      </c>
      <c r="H636" s="39" t="n">
        <v>12</v>
      </c>
      <c r="L636" s="39" t="s">
        <v>0</v>
      </c>
      <c r="M636" s="39" t="n">
        <v>2017</v>
      </c>
      <c r="N636" s="39" t="n">
        <v>11</v>
      </c>
      <c r="O636" s="39" t="n">
        <v>14</v>
      </c>
      <c r="P636" s="39" t="n">
        <v>20</v>
      </c>
      <c r="Q636" s="39" t="n">
        <v>24</v>
      </c>
      <c r="R636" s="39" t="n">
        <v>47</v>
      </c>
      <c r="S636" s="39" t="n">
        <v>68</v>
      </c>
      <c r="T636" s="39" t="n">
        <v>1</v>
      </c>
      <c r="U636" s="39" t="s">
        <v>1</v>
      </c>
      <c r="V636" s="39" t="s">
        <v>2</v>
      </c>
    </row>
    <row r="637" customFormat="false" ht="15" hidden="false" customHeight="false" outlineLevel="0" collapsed="false">
      <c r="C637" s="49" t="n">
        <f aca="false">IF(F637=F636,C636,IF(F637=(F636+10),C636,(C636+10)))</f>
        <v>1370</v>
      </c>
      <c r="D637" s="38" t="s">
        <v>323</v>
      </c>
      <c r="E637" s="51" t="n">
        <f aca="false">IF(C636=C637,IF(AND(L637&lt;&gt;"M",L637&lt;&gt;"m-up"),E636+10,E636),10)</f>
        <v>40</v>
      </c>
      <c r="F637" s="39" t="n">
        <f aca="false">R637+(Q637*60)+(P637*3600)</f>
        <v>73487</v>
      </c>
      <c r="G637" s="39" t="str">
        <f aca="false">CONCATENATE(M637,N637,O637)</f>
        <v>20171114</v>
      </c>
      <c r="H637" s="39" t="n">
        <v>10</v>
      </c>
      <c r="L637" s="39" t="s">
        <v>0</v>
      </c>
      <c r="M637" s="39" t="n">
        <v>2017</v>
      </c>
      <c r="N637" s="39" t="n">
        <v>11</v>
      </c>
      <c r="O637" s="39" t="n">
        <v>14</v>
      </c>
      <c r="P637" s="39" t="n">
        <v>20</v>
      </c>
      <c r="Q637" s="39" t="n">
        <v>24</v>
      </c>
      <c r="R637" s="39" t="n">
        <v>47</v>
      </c>
      <c r="S637" s="39" t="n">
        <v>100</v>
      </c>
      <c r="T637" s="39" t="n">
        <v>1</v>
      </c>
      <c r="U637" s="39" t="s">
        <v>1</v>
      </c>
      <c r="V637" s="39" t="s">
        <v>2</v>
      </c>
      <c r="X637" s="98" t="s">
        <v>305</v>
      </c>
      <c r="Y637" s="40" t="s">
        <v>324</v>
      </c>
      <c r="Z637" s="99" t="n">
        <v>-26.252</v>
      </c>
      <c r="AA637" s="99" t="n">
        <v>28.2096</v>
      </c>
      <c r="AB637" s="40" t="n">
        <v>-13</v>
      </c>
    </row>
    <row r="638" customFormat="false" ht="15" hidden="false" customHeight="false" outlineLevel="0" collapsed="false">
      <c r="C638" s="49" t="n">
        <f aca="false">IF(F638=F637,C637,IF(F638=(F637+10),C637,(C637+10)))</f>
        <v>1370</v>
      </c>
      <c r="D638" s="38" t="s">
        <v>323</v>
      </c>
      <c r="E638" s="51" t="n">
        <f aca="false">IF(C637=C638,IF(AND(L638&lt;&gt;"M",L638&lt;&gt;"m-up"),E637+10,E637),10)</f>
        <v>50</v>
      </c>
      <c r="F638" s="39" t="n">
        <f aca="false">R638+(Q638*60)+(P638*3600)</f>
        <v>73487</v>
      </c>
      <c r="G638" s="39" t="str">
        <f aca="false">CONCATENATE(M638,N638,O638)</f>
        <v>20171114</v>
      </c>
      <c r="H638" s="39" t="n">
        <v>0</v>
      </c>
      <c r="L638" s="39" t="s">
        <v>16</v>
      </c>
      <c r="M638" s="39" t="n">
        <v>2017</v>
      </c>
      <c r="N638" s="39" t="n">
        <v>11</v>
      </c>
      <c r="O638" s="39" t="n">
        <v>14</v>
      </c>
      <c r="P638" s="39" t="n">
        <v>20</v>
      </c>
      <c r="Q638" s="39" t="n">
        <v>24</v>
      </c>
      <c r="R638" s="39" t="n">
        <v>47</v>
      </c>
      <c r="S638" s="39" t="n">
        <v>123</v>
      </c>
      <c r="U638" s="39" t="s">
        <v>1</v>
      </c>
      <c r="V638" s="39" t="s">
        <v>2</v>
      </c>
    </row>
    <row r="639" customFormat="false" ht="15" hidden="false" customHeight="false" outlineLevel="0" collapsed="false">
      <c r="C639" s="49" t="n">
        <f aca="false">IF(F639=F638,C638,IF(F639=(F638+10),C638,(C638+10)))</f>
        <v>1370</v>
      </c>
      <c r="D639" s="38" t="s">
        <v>323</v>
      </c>
      <c r="E639" s="51" t="n">
        <f aca="false">IF(C638=C639,IF(AND(L639&lt;&gt;"M",L639&lt;&gt;"m-up"),E638+10,E638),10)</f>
        <v>60</v>
      </c>
      <c r="F639" s="39" t="n">
        <f aca="false">R639+(Q639*60)+(P639*3600)</f>
        <v>73487</v>
      </c>
      <c r="G639" s="39" t="str">
        <f aca="false">CONCATENATE(M639,N639,O639)</f>
        <v>20171114</v>
      </c>
      <c r="H639" s="39" t="n">
        <v>9</v>
      </c>
      <c r="L639" s="39" t="s">
        <v>0</v>
      </c>
      <c r="M639" s="39" t="n">
        <v>2017</v>
      </c>
      <c r="N639" s="39" t="n">
        <v>11</v>
      </c>
      <c r="O639" s="39" t="n">
        <v>14</v>
      </c>
      <c r="P639" s="39" t="n">
        <v>20</v>
      </c>
      <c r="Q639" s="39" t="n">
        <v>24</v>
      </c>
      <c r="R639" s="39" t="n">
        <v>47</v>
      </c>
      <c r="S639" s="39" t="n">
        <v>137</v>
      </c>
      <c r="T639" s="39" t="n">
        <v>1</v>
      </c>
      <c r="U639" s="39" t="s">
        <v>1</v>
      </c>
      <c r="V639" s="39" t="s">
        <v>2</v>
      </c>
    </row>
    <row r="640" customFormat="false" ht="15" hidden="false" customHeight="false" outlineLevel="0" collapsed="false">
      <c r="C640" s="49" t="n">
        <f aca="false">IF(F640=F639,C639,IF(F640=(F639+10),C639,(C639+10)))</f>
        <v>1370</v>
      </c>
      <c r="D640" s="38" t="s">
        <v>323</v>
      </c>
      <c r="E640" s="51" t="n">
        <f aca="false">IF(C639=C640,IF(AND(L640&lt;&gt;"M",L640&lt;&gt;"m-up"),E639+10,E639),10)</f>
        <v>70</v>
      </c>
      <c r="F640" s="39" t="n">
        <f aca="false">R640+(Q640*60)+(P640*3600)</f>
        <v>73487</v>
      </c>
      <c r="G640" s="39" t="str">
        <f aca="false">CONCATENATE(M640,N640,O640)</f>
        <v>20171114</v>
      </c>
      <c r="H640" s="39" t="n">
        <v>0</v>
      </c>
      <c r="L640" s="39" t="s">
        <v>16</v>
      </c>
      <c r="M640" s="39" t="n">
        <v>2017</v>
      </c>
      <c r="N640" s="39" t="n">
        <v>11</v>
      </c>
      <c r="O640" s="39" t="n">
        <v>14</v>
      </c>
      <c r="P640" s="39" t="n">
        <v>20</v>
      </c>
      <c r="Q640" s="39" t="n">
        <v>24</v>
      </c>
      <c r="R640" s="39" t="n">
        <v>47</v>
      </c>
      <c r="S640" s="39" t="n">
        <v>153</v>
      </c>
      <c r="U640" s="39" t="s">
        <v>1</v>
      </c>
      <c r="V640" s="39" t="s">
        <v>2</v>
      </c>
      <c r="X640" s="24" t="s">
        <v>51</v>
      </c>
    </row>
    <row r="641" customFormat="false" ht="15" hidden="false" customHeight="false" outlineLevel="0" collapsed="false">
      <c r="C641" s="49" t="n">
        <f aca="false">IF(F641=F640,C640,IF(F641=(F640+10),C640,(C640+10)))</f>
        <v>1370</v>
      </c>
      <c r="D641" s="38" t="s">
        <v>323</v>
      </c>
      <c r="E641" s="51" t="n">
        <f aca="false">IF(C640=C641,IF(AND(L641&lt;&gt;"M",L641&lt;&gt;"m-up"),E640+10,E640),10)</f>
        <v>80</v>
      </c>
      <c r="F641" s="39" t="n">
        <f aca="false">R641+(Q641*60)+(P641*3600)</f>
        <v>73487</v>
      </c>
      <c r="G641" s="39" t="str">
        <f aca="false">CONCATENATE(M641,N641,O641)</f>
        <v>20171114</v>
      </c>
      <c r="H641" s="39" t="n">
        <v>28</v>
      </c>
      <c r="L641" s="39" t="s">
        <v>0</v>
      </c>
      <c r="M641" s="39" t="n">
        <v>2017</v>
      </c>
      <c r="N641" s="39" t="n">
        <v>11</v>
      </c>
      <c r="O641" s="39" t="n">
        <v>14</v>
      </c>
      <c r="P641" s="39" t="n">
        <v>20</v>
      </c>
      <c r="Q641" s="39" t="n">
        <v>24</v>
      </c>
      <c r="R641" s="39" t="n">
        <v>47</v>
      </c>
      <c r="S641" s="39" t="n">
        <v>320</v>
      </c>
      <c r="T641" s="39" t="n">
        <v>1</v>
      </c>
      <c r="U641" s="39" t="s">
        <v>1</v>
      </c>
      <c r="V641" s="39" t="s">
        <v>2</v>
      </c>
      <c r="X641" s="40" t="s">
        <v>52</v>
      </c>
    </row>
    <row r="642" customFormat="false" ht="15" hidden="false" customHeight="false" outlineLevel="0" collapsed="false">
      <c r="C642" s="49" t="n">
        <f aca="false">IF(F642=F641,C641,IF(F642=(F641+10),C641,(C641+10)))</f>
        <v>1370</v>
      </c>
      <c r="D642" s="38" t="s">
        <v>323</v>
      </c>
      <c r="E642" s="51" t="n">
        <f aca="false">IF(C641=C642,IF(AND(L642&lt;&gt;"M",L642&lt;&gt;"m-up"),E641+10,E641),10)</f>
        <v>90</v>
      </c>
      <c r="F642" s="39" t="n">
        <f aca="false">R642+(Q642*60)+(P642*3600)</f>
        <v>73487</v>
      </c>
      <c r="G642" s="39" t="str">
        <f aca="false">CONCATENATE(M642,N642,O642)</f>
        <v>20171114</v>
      </c>
      <c r="H642" s="39" t="n">
        <v>324</v>
      </c>
      <c r="L642" s="39" t="s">
        <v>0</v>
      </c>
      <c r="M642" s="39" t="n">
        <v>2017</v>
      </c>
      <c r="N642" s="39" t="n">
        <v>11</v>
      </c>
      <c r="O642" s="39" t="n">
        <v>14</v>
      </c>
      <c r="P642" s="39" t="n">
        <v>20</v>
      </c>
      <c r="Q642" s="39" t="n">
        <v>24</v>
      </c>
      <c r="R642" s="39" t="n">
        <v>47</v>
      </c>
      <c r="S642" s="39" t="n">
        <v>361</v>
      </c>
      <c r="T642" s="39" t="n">
        <v>1</v>
      </c>
      <c r="U642" s="39" t="s">
        <v>1</v>
      </c>
      <c r="V642" s="39" t="s">
        <v>2</v>
      </c>
    </row>
    <row r="643" customFormat="false" ht="15" hidden="false" customHeight="false" outlineLevel="0" collapsed="false">
      <c r="C643" s="49" t="n">
        <f aca="false">IF(F643=F642,C642,IF(F643=(F642+10),C642,(C642+10)))</f>
        <v>1370</v>
      </c>
      <c r="D643" s="38" t="s">
        <v>323</v>
      </c>
      <c r="E643" s="51" t="n">
        <f aca="false">IF(C642=C643,IF(AND(L643&lt;&gt;"M",L643&lt;&gt;"m-up"),E642+10,E642),10)</f>
        <v>90</v>
      </c>
      <c r="F643" s="39" t="n">
        <f aca="false">R643+(Q643*60)+(P643*3600)</f>
        <v>73487</v>
      </c>
      <c r="G643" s="39" t="str">
        <f aca="false">CONCATENATE(M643,N643,O643)</f>
        <v>20171114</v>
      </c>
      <c r="H643" s="39" t="n">
        <v>0</v>
      </c>
      <c r="L643" s="39" t="s">
        <v>4</v>
      </c>
      <c r="M643" s="39" t="n">
        <v>2017</v>
      </c>
      <c r="N643" s="39" t="n">
        <v>11</v>
      </c>
      <c r="O643" s="39" t="n">
        <v>14</v>
      </c>
      <c r="P643" s="39" t="n">
        <v>20</v>
      </c>
      <c r="Q643" s="39" t="n">
        <v>24</v>
      </c>
      <c r="R643" s="39" t="n">
        <v>47</v>
      </c>
      <c r="S643" s="39" t="n">
        <v>365</v>
      </c>
      <c r="T643" s="39" t="n">
        <v>1</v>
      </c>
      <c r="U643" s="39" t="s">
        <v>1</v>
      </c>
      <c r="V643" s="39" t="s">
        <v>2</v>
      </c>
    </row>
    <row r="644" customFormat="false" ht="15" hidden="false" customHeight="false" outlineLevel="0" collapsed="false">
      <c r="C644" s="49" t="n">
        <f aca="false">IF(F644=F643,C643,IF(F644=(F643+10),C643,(C643+10)))</f>
        <v>1370</v>
      </c>
      <c r="D644" s="38" t="s">
        <v>323</v>
      </c>
      <c r="E644" s="51" t="n">
        <f aca="false">IF(C643=C644,IF(AND(L644&lt;&gt;"M",L644&lt;&gt;"m-up"),E643+10,E643),10)</f>
        <v>90</v>
      </c>
      <c r="F644" s="39" t="n">
        <f aca="false">R644+(Q644*60)+(P644*3600)</f>
        <v>73487</v>
      </c>
      <c r="G644" s="39" t="str">
        <f aca="false">CONCATENATE(M644,N644,O644)</f>
        <v>20171114</v>
      </c>
      <c r="H644" s="39" t="n">
        <v>0</v>
      </c>
      <c r="L644" s="39" t="s">
        <v>4</v>
      </c>
      <c r="M644" s="39" t="n">
        <v>2017</v>
      </c>
      <c r="N644" s="39" t="n">
        <v>11</v>
      </c>
      <c r="O644" s="39" t="n">
        <v>14</v>
      </c>
      <c r="P644" s="39" t="n">
        <v>20</v>
      </c>
      <c r="Q644" s="39" t="n">
        <v>24</v>
      </c>
      <c r="R644" s="39" t="n">
        <v>47</v>
      </c>
      <c r="S644" s="39" t="n">
        <v>372</v>
      </c>
      <c r="T644" s="39" t="n">
        <v>1</v>
      </c>
      <c r="U644" s="39" t="s">
        <v>1</v>
      </c>
      <c r="V644" s="39" t="s">
        <v>2</v>
      </c>
    </row>
    <row r="645" customFormat="false" ht="15" hidden="false" customHeight="false" outlineLevel="0" collapsed="false">
      <c r="C645" s="49" t="n">
        <f aca="false">IF(F645=F644,C644,IF(F645=(F644+10),C644,(C644+10)))</f>
        <v>1370</v>
      </c>
      <c r="D645" s="38" t="s">
        <v>323</v>
      </c>
      <c r="E645" s="51" t="n">
        <f aca="false">IF(C644=C645,IF(AND(L645&lt;&gt;"M",L645&lt;&gt;"m-up"),E644+10,E644),10)</f>
        <v>90</v>
      </c>
      <c r="F645" s="39" t="n">
        <f aca="false">R645+(Q645*60)+(P645*3600)</f>
        <v>73487</v>
      </c>
      <c r="G645" s="39" t="str">
        <f aca="false">CONCATENATE(M645,N645,O645)</f>
        <v>20171114</v>
      </c>
      <c r="H645" s="39" t="n">
        <v>0</v>
      </c>
      <c r="L645" s="39" t="s">
        <v>4</v>
      </c>
      <c r="M645" s="39" t="n">
        <v>2017</v>
      </c>
      <c r="N645" s="39" t="n">
        <v>11</v>
      </c>
      <c r="O645" s="39" t="n">
        <v>14</v>
      </c>
      <c r="P645" s="39" t="n">
        <v>20</v>
      </c>
      <c r="Q645" s="39" t="n">
        <v>24</v>
      </c>
      <c r="R645" s="39" t="n">
        <v>47</v>
      </c>
      <c r="S645" s="39" t="n">
        <v>378</v>
      </c>
      <c r="T645" s="39" t="n">
        <v>1</v>
      </c>
      <c r="U645" s="39" t="s">
        <v>1</v>
      </c>
      <c r="V645" s="39" t="s">
        <v>2</v>
      </c>
    </row>
    <row r="646" customFormat="false" ht="15" hidden="false" customHeight="false" outlineLevel="0" collapsed="false">
      <c r="C646" s="49" t="n">
        <f aca="false">IF(F646=F645,C645,IF(F646=(F645+10),C645,(C645+10)))</f>
        <v>1370</v>
      </c>
      <c r="D646" s="38" t="s">
        <v>323</v>
      </c>
      <c r="E646" s="51" t="n">
        <f aca="false">IF(C645=C646,IF(AND(L646&lt;&gt;"M",L646&lt;&gt;"m-up"),E645+10,E645),10)</f>
        <v>90</v>
      </c>
      <c r="F646" s="39" t="n">
        <f aca="false">R646+(Q646*60)+(P646*3600)</f>
        <v>73487</v>
      </c>
      <c r="G646" s="39" t="str">
        <f aca="false">CONCATENATE(M646,N646,O646)</f>
        <v>20171114</v>
      </c>
      <c r="H646" s="39" t="n">
        <v>0</v>
      </c>
      <c r="L646" s="39" t="s">
        <v>4</v>
      </c>
      <c r="M646" s="39" t="n">
        <v>2017</v>
      </c>
      <c r="N646" s="39" t="n">
        <v>11</v>
      </c>
      <c r="O646" s="39" t="n">
        <v>14</v>
      </c>
      <c r="P646" s="39" t="n">
        <v>20</v>
      </c>
      <c r="Q646" s="39" t="n">
        <v>24</v>
      </c>
      <c r="R646" s="39" t="n">
        <v>47</v>
      </c>
      <c r="S646" s="39" t="n">
        <v>388</v>
      </c>
      <c r="T646" s="39" t="n">
        <v>1</v>
      </c>
      <c r="U646" s="39" t="s">
        <v>1</v>
      </c>
      <c r="V646" s="39" t="s">
        <v>2</v>
      </c>
    </row>
    <row r="647" customFormat="false" ht="15" hidden="false" customHeight="false" outlineLevel="0" collapsed="false">
      <c r="C647" s="49" t="n">
        <f aca="false">IF(F647=F646,C646,IF(F647=(F646+10),C646,(C646+10)))</f>
        <v>1370</v>
      </c>
      <c r="D647" s="38" t="s">
        <v>323</v>
      </c>
      <c r="E647" s="51" t="n">
        <f aca="false">IF(C646=C647,IF(AND(L647&lt;&gt;"M",L647&lt;&gt;"m-up"),E646+10,E646),10)</f>
        <v>100</v>
      </c>
      <c r="F647" s="39" t="n">
        <f aca="false">R647+(Q647*60)+(P647*3600)</f>
        <v>73487</v>
      </c>
      <c r="G647" s="39" t="str">
        <f aca="false">CONCATENATE(M647,N647,O647)</f>
        <v>20171114</v>
      </c>
      <c r="H647" s="39" t="n">
        <v>64</v>
      </c>
      <c r="L647" s="39" t="s">
        <v>0</v>
      </c>
      <c r="M647" s="39" t="n">
        <v>2017</v>
      </c>
      <c r="N647" s="39" t="n">
        <v>11</v>
      </c>
      <c r="O647" s="39" t="n">
        <v>14</v>
      </c>
      <c r="P647" s="39" t="n">
        <v>20</v>
      </c>
      <c r="Q647" s="39" t="n">
        <v>24</v>
      </c>
      <c r="R647" s="39" t="n">
        <v>47</v>
      </c>
      <c r="S647" s="39" t="n">
        <v>704</v>
      </c>
      <c r="T647" s="39" t="n">
        <v>1</v>
      </c>
      <c r="U647" s="39" t="s">
        <v>1</v>
      </c>
      <c r="V647" s="39" t="s">
        <v>2</v>
      </c>
      <c r="X647" s="40" t="s">
        <v>325</v>
      </c>
      <c r="Y647" s="40" t="n">
        <v>1</v>
      </c>
      <c r="Z647" s="67" t="n">
        <v>-26.1864</v>
      </c>
      <c r="AA647" s="67" t="n">
        <v>28.2417</v>
      </c>
      <c r="AB647" s="40" t="n">
        <v>-13</v>
      </c>
      <c r="AC647" s="106" t="n">
        <f aca="false">ABS(AB647)</f>
        <v>13</v>
      </c>
      <c r="AD647" s="68" t="n">
        <f aca="false">IF(Z647 &lt;&gt; "",111.3*DEGREES(ACOS(SIN(RADIANS(Z647))*SIN(RADIANS(-26.191612))+(COS(RADIANS(Z647))*COS(RADIANS(-26.191612))*COS(RADIANS(AA647-28.027021))))),"")</f>
        <v>21.4487548595154</v>
      </c>
      <c r="AE647" s="107" t="e">
        <f aca="false">IF(Z647 &lt;&gt; "",111.3*DEGREES(ACOS(SIN(RADIANS(Z647))*SIN(RADIANS(#REF!))+(COS(RADIANS(Z647))*COS(RADIANS(#REF!))*COS(RADIANS(AA647-#REF!))))),"")</f>
        <v>#REF!</v>
      </c>
    </row>
    <row r="648" customFormat="false" ht="15" hidden="false" customHeight="false" outlineLevel="0" collapsed="false">
      <c r="C648" s="49" t="n">
        <f aca="false">IF(F648=F647,C647,IF(F648=(F647+10),C647,(C647+10)))</f>
        <v>1380</v>
      </c>
      <c r="D648" s="80" t="s">
        <v>326</v>
      </c>
      <c r="E648" s="51" t="n">
        <f aca="false">IF(C647=C648,IF(AND(L648&lt;&gt;"M",L648&lt;&gt;"m-up"),E647+10,E647),10)</f>
        <v>10</v>
      </c>
      <c r="F648" s="53" t="n">
        <f aca="false">R648+(Q648*60)+(P648*3600)</f>
        <v>73523</v>
      </c>
      <c r="G648" s="53" t="str">
        <f aca="false">CONCATENATE(M648,N648,O648)</f>
        <v>20171114</v>
      </c>
      <c r="H648" s="53" t="n">
        <v>16</v>
      </c>
      <c r="I648" s="53"/>
      <c r="J648" s="53"/>
      <c r="K648" s="53"/>
      <c r="L648" s="53" t="s">
        <v>0</v>
      </c>
      <c r="M648" s="53" t="n">
        <v>2017</v>
      </c>
      <c r="N648" s="53" t="n">
        <v>11</v>
      </c>
      <c r="O648" s="53" t="n">
        <v>14</v>
      </c>
      <c r="P648" s="53" t="n">
        <v>20</v>
      </c>
      <c r="Q648" s="53" t="n">
        <v>25</v>
      </c>
      <c r="R648" s="53" t="n">
        <v>23</v>
      </c>
      <c r="S648" s="53" t="n">
        <v>283</v>
      </c>
      <c r="T648" s="53" t="n">
        <v>1</v>
      </c>
      <c r="U648" s="53" t="s">
        <v>1</v>
      </c>
      <c r="V648" s="53" t="s">
        <v>2</v>
      </c>
      <c r="W648" s="53"/>
      <c r="X648" s="54"/>
    </row>
    <row r="649" customFormat="false" ht="15" hidden="false" customHeight="false" outlineLevel="0" collapsed="false">
      <c r="C649" s="49" t="n">
        <f aca="false">IF(F649=F648,C648,IF(F649=(F648+10),C648,(C648+10)))</f>
        <v>1380</v>
      </c>
      <c r="D649" s="38" t="s">
        <v>326</v>
      </c>
      <c r="E649" s="51" t="n">
        <f aca="false">IF(C648=C649,IF(AND(L649&lt;&gt;"M",L649&lt;&gt;"m-up"),E648+10,E648),10)</f>
        <v>20</v>
      </c>
      <c r="F649" s="39" t="n">
        <f aca="false">R649+(Q649*60)+(P649*3600)</f>
        <v>73523</v>
      </c>
      <c r="G649" s="39" t="str">
        <f aca="false">CONCATENATE(M649,N649,O649)</f>
        <v>20171114</v>
      </c>
      <c r="H649" s="39" t="n">
        <v>0</v>
      </c>
      <c r="L649" s="39" t="s">
        <v>16</v>
      </c>
      <c r="M649" s="39" t="n">
        <v>2017</v>
      </c>
      <c r="N649" s="39" t="n">
        <v>11</v>
      </c>
      <c r="O649" s="39" t="n">
        <v>14</v>
      </c>
      <c r="P649" s="39" t="n">
        <v>20</v>
      </c>
      <c r="Q649" s="39" t="n">
        <v>25</v>
      </c>
      <c r="R649" s="39" t="n">
        <v>23</v>
      </c>
      <c r="S649" s="39" t="n">
        <v>370</v>
      </c>
      <c r="U649" s="39" t="s">
        <v>1</v>
      </c>
      <c r="V649" s="39" t="s">
        <v>2</v>
      </c>
    </row>
    <row r="650" customFormat="false" ht="15" hidden="false" customHeight="false" outlineLevel="0" collapsed="false">
      <c r="A650" s="73"/>
      <c r="B650" s="73"/>
      <c r="C650" s="49" t="n">
        <f aca="false">IF(F650=F649,C649,IF(F650=(F649+10),C649,(C649+10)))</f>
        <v>1390</v>
      </c>
      <c r="D650" s="74" t="s">
        <v>327</v>
      </c>
      <c r="E650" s="51" t="n">
        <f aca="false">IF(C649=C650,IF(AND(L650&lt;&gt;"M",L650&lt;&gt;"m-up"),E649+10,E649),10)</f>
        <v>10</v>
      </c>
      <c r="F650" s="75" t="n">
        <f aca="false">R650+(Q650*60)+(P650*3600)</f>
        <v>73549</v>
      </c>
      <c r="G650" s="75" t="str">
        <f aca="false">CONCATENATE(M650,N650,O650)</f>
        <v>20171114</v>
      </c>
      <c r="H650" s="75" t="n">
        <v>5</v>
      </c>
      <c r="I650" s="75"/>
      <c r="J650" s="75"/>
      <c r="K650" s="75"/>
      <c r="L650" s="75" t="s">
        <v>0</v>
      </c>
      <c r="M650" s="75" t="n">
        <v>2017</v>
      </c>
      <c r="N650" s="75" t="n">
        <v>11</v>
      </c>
      <c r="O650" s="75" t="n">
        <v>14</v>
      </c>
      <c r="P650" s="75" t="n">
        <v>20</v>
      </c>
      <c r="Q650" s="75" t="n">
        <v>25</v>
      </c>
      <c r="R650" s="75" t="n">
        <v>49</v>
      </c>
      <c r="S650" s="75" t="n">
        <v>995</v>
      </c>
      <c r="T650" s="75" t="n">
        <v>1</v>
      </c>
      <c r="U650" s="75" t="s">
        <v>1</v>
      </c>
      <c r="V650" s="75" t="s">
        <v>2</v>
      </c>
      <c r="W650" s="75"/>
      <c r="X650" s="60"/>
      <c r="WK650" s="60"/>
      <c r="WL650" s="60"/>
      <c r="WM650" s="60"/>
      <c r="WN650" s="60"/>
      <c r="WO650" s="60"/>
      <c r="WP650" s="60"/>
      <c r="WQ650" s="60"/>
      <c r="WR650" s="60"/>
      <c r="WS650" s="60"/>
      <c r="WT650" s="60"/>
      <c r="WU650" s="60"/>
      <c r="WV650" s="60"/>
      <c r="WW650" s="60"/>
      <c r="WX650" s="60"/>
      <c r="WY650" s="60"/>
      <c r="WZ650" s="60"/>
      <c r="XA650" s="60"/>
      <c r="XB650" s="60"/>
      <c r="XC650" s="60"/>
      <c r="XD650" s="60"/>
      <c r="XE650" s="60"/>
      <c r="XF650" s="60"/>
      <c r="XG650" s="60"/>
      <c r="XH650" s="60"/>
      <c r="XI650" s="60"/>
      <c r="XJ650" s="60"/>
      <c r="XK650" s="60"/>
      <c r="XL650" s="60"/>
      <c r="XM650" s="60"/>
      <c r="XN650" s="60"/>
      <c r="XO650" s="60"/>
      <c r="XP650" s="60"/>
      <c r="XQ650" s="60"/>
      <c r="XR650" s="60"/>
      <c r="XS650" s="60"/>
      <c r="XT650" s="60"/>
      <c r="XU650" s="60"/>
      <c r="XV650" s="60"/>
      <c r="XW650" s="60"/>
      <c r="XX650" s="60"/>
      <c r="XY650" s="60"/>
      <c r="XZ650" s="60"/>
      <c r="YA650" s="60"/>
      <c r="YB650" s="60"/>
      <c r="YC650" s="60"/>
      <c r="YD650" s="60"/>
      <c r="YE650" s="60"/>
      <c r="YF650" s="60"/>
      <c r="YG650" s="60"/>
      <c r="YH650" s="60"/>
      <c r="YI650" s="60"/>
      <c r="YJ650" s="60"/>
      <c r="YK650" s="60"/>
      <c r="YL650" s="60"/>
      <c r="YM650" s="60"/>
      <c r="YN650" s="60"/>
      <c r="YO650" s="60"/>
      <c r="YP650" s="60"/>
      <c r="YQ650" s="60"/>
      <c r="YR650" s="60"/>
      <c r="YS650" s="60"/>
      <c r="YT650" s="60"/>
      <c r="YU650" s="60"/>
      <c r="YV650" s="60"/>
      <c r="YW650" s="60"/>
      <c r="YX650" s="60"/>
      <c r="YY650" s="60"/>
      <c r="YZ650" s="60"/>
      <c r="ZA650" s="60"/>
      <c r="ZB650" s="60"/>
      <c r="ZC650" s="60"/>
      <c r="ZD650" s="60"/>
      <c r="ZE650" s="60"/>
      <c r="ZF650" s="60"/>
      <c r="ZG650" s="60"/>
      <c r="ZH650" s="60"/>
      <c r="ZI650" s="60"/>
      <c r="ZJ650" s="60"/>
      <c r="ZK650" s="60"/>
      <c r="ZL650" s="60"/>
      <c r="ZM650" s="60"/>
      <c r="ZN650" s="60"/>
      <c r="ZO650" s="60"/>
      <c r="ZP650" s="60"/>
      <c r="ZQ650" s="60"/>
      <c r="ZR650" s="60"/>
      <c r="ZS650" s="60"/>
      <c r="ZT650" s="60"/>
      <c r="ZU650" s="60"/>
      <c r="ZV650" s="60"/>
      <c r="ZW650" s="60"/>
      <c r="ZX650" s="60"/>
      <c r="ZY650" s="60"/>
      <c r="ZZ650" s="60"/>
      <c r="AAA650" s="60"/>
      <c r="AAB650" s="60"/>
      <c r="AAC650" s="60"/>
      <c r="AAD650" s="60"/>
      <c r="AAE650" s="60"/>
      <c r="AAF650" s="60"/>
      <c r="AAG650" s="60"/>
      <c r="AAH650" s="60"/>
      <c r="AAI650" s="60"/>
      <c r="AAJ650" s="60"/>
      <c r="AAK650" s="60"/>
      <c r="AAL650" s="60"/>
      <c r="AAM650" s="60"/>
      <c r="AAN650" s="60"/>
      <c r="AAO650" s="60"/>
      <c r="AAP650" s="60"/>
      <c r="AAQ650" s="60"/>
      <c r="AAR650" s="60"/>
      <c r="AAS650" s="60"/>
      <c r="AAT650" s="60"/>
      <c r="AAU650" s="60"/>
      <c r="AAV650" s="60"/>
      <c r="AAW650" s="60"/>
      <c r="AAX650" s="60"/>
      <c r="AAY650" s="60"/>
      <c r="AAZ650" s="60"/>
      <c r="ABA650" s="60"/>
      <c r="ABB650" s="60"/>
      <c r="ABC650" s="60"/>
      <c r="ABD650" s="60"/>
      <c r="ABE650" s="60"/>
      <c r="ABF650" s="60"/>
      <c r="ABG650" s="60"/>
      <c r="ABH650" s="60"/>
      <c r="ABI650" s="60"/>
      <c r="ABJ650" s="60"/>
      <c r="ABK650" s="60"/>
      <c r="ABL650" s="60"/>
      <c r="ABM650" s="60"/>
      <c r="ABN650" s="60"/>
      <c r="ABO650" s="60"/>
      <c r="ABP650" s="60"/>
      <c r="ABQ650" s="60"/>
      <c r="ABR650" s="60"/>
      <c r="ABS650" s="60"/>
      <c r="ABT650" s="60"/>
      <c r="ABU650" s="60"/>
      <c r="ABV650" s="60"/>
      <c r="ABW650" s="60"/>
      <c r="ABX650" s="60"/>
      <c r="ABY650" s="60"/>
      <c r="ABZ650" s="60"/>
      <c r="ACA650" s="60"/>
      <c r="ACB650" s="60"/>
      <c r="ACC650" s="60"/>
      <c r="ACD650" s="60"/>
      <c r="ACE650" s="60"/>
      <c r="ACF650" s="60"/>
      <c r="ACG650" s="60"/>
      <c r="ACH650" s="60"/>
      <c r="ACI650" s="60"/>
      <c r="ACJ650" s="60"/>
      <c r="ACK650" s="60"/>
      <c r="ACL650" s="60"/>
      <c r="ACM650" s="60"/>
      <c r="ACN650" s="60"/>
      <c r="ACO650" s="60"/>
      <c r="ACP650" s="60"/>
      <c r="ACQ650" s="60"/>
      <c r="ACR650" s="60"/>
      <c r="ACS650" s="60"/>
      <c r="ACT650" s="60"/>
      <c r="ACU650" s="60"/>
      <c r="ACV650" s="60"/>
      <c r="ACW650" s="60"/>
      <c r="ACX650" s="60"/>
      <c r="ACY650" s="60"/>
      <c r="ACZ650" s="60"/>
      <c r="ADA650" s="60"/>
      <c r="ADB650" s="60"/>
      <c r="ADC650" s="60"/>
      <c r="ADD650" s="60"/>
      <c r="ADE650" s="60"/>
      <c r="ADF650" s="60"/>
      <c r="ADG650" s="60"/>
      <c r="ADH650" s="60"/>
      <c r="ADI650" s="60"/>
      <c r="ADJ650" s="60"/>
      <c r="ADK650" s="60"/>
      <c r="ADL650" s="60"/>
      <c r="ADM650" s="60"/>
      <c r="ADN650" s="60"/>
      <c r="ADO650" s="60"/>
      <c r="ADP650" s="60"/>
      <c r="ADQ650" s="60"/>
      <c r="ADR650" s="60"/>
      <c r="ADS650" s="60"/>
      <c r="ADT650" s="60"/>
      <c r="ADU650" s="60"/>
      <c r="ADV650" s="60"/>
      <c r="ADW650" s="60"/>
      <c r="ADX650" s="60"/>
      <c r="ADY650" s="60"/>
      <c r="ADZ650" s="60"/>
      <c r="AEA650" s="60"/>
      <c r="AEB650" s="60"/>
      <c r="AEC650" s="60"/>
      <c r="AED650" s="60"/>
      <c r="AEE650" s="60"/>
      <c r="AEF650" s="60"/>
      <c r="AEG650" s="60"/>
      <c r="AEH650" s="60"/>
      <c r="AEI650" s="60"/>
      <c r="AEJ650" s="60"/>
      <c r="AEK650" s="60"/>
      <c r="AEL650" s="60"/>
      <c r="AEM650" s="60"/>
      <c r="AEN650" s="60"/>
      <c r="AEO650" s="60"/>
      <c r="AEP650" s="60"/>
      <c r="AEQ650" s="60"/>
      <c r="AER650" s="60"/>
      <c r="AES650" s="60"/>
      <c r="AET650" s="60"/>
      <c r="AEU650" s="60"/>
      <c r="AEV650" s="60"/>
      <c r="AEW650" s="60"/>
      <c r="AEX650" s="60"/>
      <c r="AEY650" s="60"/>
      <c r="AEZ650" s="60"/>
      <c r="AFA650" s="60"/>
      <c r="AFB650" s="60"/>
      <c r="AFC650" s="60"/>
      <c r="AFD650" s="60"/>
      <c r="AFE650" s="60"/>
      <c r="AFF650" s="60"/>
      <c r="AFG650" s="60"/>
      <c r="AFH650" s="60"/>
      <c r="AFI650" s="60"/>
      <c r="AFJ650" s="60"/>
      <c r="AFK650" s="60"/>
      <c r="AFL650" s="60"/>
      <c r="AFM650" s="60"/>
      <c r="AFN650" s="60"/>
      <c r="AFO650" s="60"/>
      <c r="AFP650" s="60"/>
      <c r="AFQ650" s="60"/>
      <c r="AFR650" s="60"/>
      <c r="AFS650" s="60"/>
      <c r="AFT650" s="60"/>
      <c r="AFU650" s="60"/>
      <c r="AFV650" s="60"/>
      <c r="AFW650" s="60"/>
      <c r="AFX650" s="60"/>
      <c r="AFY650" s="60"/>
      <c r="AFZ650" s="60"/>
      <c r="AGA650" s="60"/>
      <c r="AGB650" s="60"/>
      <c r="AGC650" s="60"/>
      <c r="AGD650" s="60"/>
      <c r="AGE650" s="60"/>
      <c r="AGF650" s="60"/>
      <c r="AGG650" s="60"/>
      <c r="AGH650" s="60"/>
      <c r="AGI650" s="60"/>
      <c r="AGJ650" s="60"/>
      <c r="AGK650" s="60"/>
      <c r="AGL650" s="60"/>
      <c r="AGM650" s="60"/>
      <c r="AGN650" s="60"/>
      <c r="AGO650" s="60"/>
      <c r="AGP650" s="60"/>
      <c r="AGQ650" s="60"/>
      <c r="AGR650" s="60"/>
      <c r="AGS650" s="60"/>
      <c r="AGT650" s="60"/>
      <c r="AGU650" s="60"/>
      <c r="AGV650" s="60"/>
      <c r="AGW650" s="60"/>
      <c r="AGX650" s="60"/>
      <c r="AGY650" s="60"/>
      <c r="AGZ650" s="60"/>
      <c r="AHA650" s="60"/>
      <c r="AHB650" s="60"/>
      <c r="AHC650" s="60"/>
      <c r="AHD650" s="60"/>
      <c r="AHE650" s="60"/>
      <c r="AHF650" s="60"/>
      <c r="AHG650" s="60"/>
      <c r="AHH650" s="60"/>
      <c r="AHI650" s="60"/>
      <c r="AHJ650" s="60"/>
      <c r="AHK650" s="60"/>
      <c r="AHL650" s="60"/>
      <c r="AHM650" s="60"/>
      <c r="AHN650" s="60"/>
      <c r="AHO650" s="60"/>
      <c r="AHP650" s="60"/>
      <c r="AHQ650" s="60"/>
      <c r="AHR650" s="60"/>
      <c r="AHS650" s="60"/>
      <c r="AHT650" s="60"/>
      <c r="AHU650" s="60"/>
      <c r="AHV650" s="60"/>
      <c r="AHW650" s="60"/>
      <c r="AHX650" s="60"/>
      <c r="AHY650" s="60"/>
      <c r="AHZ650" s="60"/>
      <c r="AIA650" s="60"/>
      <c r="AIB650" s="60"/>
      <c r="AIC650" s="60"/>
      <c r="AID650" s="60"/>
      <c r="AIE650" s="60"/>
      <c r="AIF650" s="60"/>
      <c r="AIG650" s="60"/>
      <c r="AIH650" s="60"/>
      <c r="AII650" s="60"/>
      <c r="AIJ650" s="60"/>
      <c r="AIK650" s="60"/>
      <c r="AIL650" s="60"/>
      <c r="AIM650" s="60"/>
      <c r="AIN650" s="60"/>
      <c r="AIO650" s="60"/>
      <c r="AIP650" s="60"/>
      <c r="AIQ650" s="60"/>
      <c r="AIR650" s="60"/>
      <c r="AIS650" s="60"/>
      <c r="AIT650" s="60"/>
      <c r="AIU650" s="60"/>
      <c r="AIV650" s="60"/>
      <c r="AIW650" s="60"/>
      <c r="AIX650" s="60"/>
      <c r="AIY650" s="60"/>
      <c r="AIZ650" s="60"/>
      <c r="AJA650" s="60"/>
      <c r="AJB650" s="60"/>
      <c r="AJC650" s="60"/>
      <c r="AJD650" s="60"/>
      <c r="AJE650" s="60"/>
      <c r="AJF650" s="60"/>
      <c r="AJG650" s="60"/>
      <c r="AJH650" s="60"/>
      <c r="AJI650" s="60"/>
      <c r="AJJ650" s="60"/>
      <c r="AJK650" s="60"/>
      <c r="AJL650" s="60"/>
      <c r="AJM650" s="60"/>
      <c r="AJN650" s="60"/>
      <c r="AJO650" s="60"/>
      <c r="AJP650" s="60"/>
      <c r="AJQ650" s="60"/>
      <c r="AJR650" s="60"/>
      <c r="AJS650" s="60"/>
      <c r="AJT650" s="60"/>
      <c r="AJU650" s="60"/>
      <c r="AJV650" s="60"/>
      <c r="AJW650" s="60"/>
      <c r="AJX650" s="60"/>
      <c r="AJY650" s="60"/>
      <c r="AJZ650" s="60"/>
      <c r="AKA650" s="60"/>
      <c r="AKB650" s="60"/>
      <c r="AKC650" s="60"/>
      <c r="AKD650" s="60"/>
      <c r="AKE650" s="60"/>
      <c r="AKF650" s="60"/>
      <c r="AKG650" s="60"/>
      <c r="AKH650" s="60"/>
      <c r="AKI650" s="60"/>
      <c r="AKJ650" s="60"/>
      <c r="AKK650" s="60"/>
      <c r="AKL650" s="60"/>
      <c r="AKM650" s="60"/>
      <c r="AKN650" s="60"/>
      <c r="AKO650" s="60"/>
      <c r="AKP650" s="60"/>
      <c r="AKQ650" s="60"/>
      <c r="AKR650" s="60"/>
      <c r="AKS650" s="60"/>
      <c r="AKT650" s="60"/>
      <c r="AKU650" s="60"/>
      <c r="AKV650" s="60"/>
      <c r="AKW650" s="60"/>
      <c r="AKX650" s="60"/>
      <c r="AKY650" s="60"/>
      <c r="AKZ650" s="60"/>
      <c r="ALA650" s="60"/>
      <c r="ALB650" s="60"/>
      <c r="ALC650" s="60"/>
      <c r="ALD650" s="60"/>
      <c r="ALE650" s="60"/>
      <c r="ALF650" s="60"/>
      <c r="ALG650" s="60"/>
      <c r="ALH650" s="60"/>
      <c r="ALI650" s="60"/>
      <c r="ALJ650" s="60"/>
      <c r="ALK650" s="60"/>
      <c r="ALL650" s="60"/>
      <c r="ALM650" s="60"/>
      <c r="ALN650" s="60"/>
      <c r="ALO650" s="60"/>
      <c r="ALP650" s="60"/>
      <c r="ALQ650" s="60"/>
      <c r="ALR650" s="60"/>
      <c r="ALS650" s="60"/>
      <c r="ALT650" s="60"/>
      <c r="ALU650" s="60"/>
      <c r="ALV650" s="60"/>
      <c r="ALW650" s="60"/>
      <c r="ALX650" s="60"/>
      <c r="ALY650" s="60"/>
      <c r="ALZ650" s="60"/>
      <c r="AMA650" s="60"/>
      <c r="AMB650" s="60"/>
      <c r="AMC650" s="60"/>
      <c r="AMD650" s="60"/>
      <c r="AME650" s="60"/>
      <c r="AMF650" s="60"/>
      <c r="AMG650" s="60"/>
      <c r="AMH650" s="60"/>
      <c r="AMI650" s="60"/>
      <c r="AMJ650" s="60"/>
    </row>
    <row r="651" customFormat="false" ht="15" hidden="false" customHeight="false" outlineLevel="0" collapsed="false">
      <c r="C651" s="49" t="n">
        <f aca="false">IF(F651=F650,C650,IF(F651=(F650+10),C650,(C650+10)))</f>
        <v>1400</v>
      </c>
      <c r="D651" s="38" t="s">
        <v>327</v>
      </c>
      <c r="E651" s="51" t="n">
        <f aca="false">IF(C650=C651,IF(AND(L651&lt;&gt;"M",L651&lt;&gt;"m-up"),E650+10,E650),10)</f>
        <v>10</v>
      </c>
      <c r="F651" s="39" t="n">
        <f aca="false">R651+(Q651*60)+(P651*3600)</f>
        <v>73550</v>
      </c>
      <c r="G651" s="39" t="str">
        <f aca="false">CONCATENATE(M651,N651,O651)</f>
        <v>20171114</v>
      </c>
      <c r="H651" s="39" t="n">
        <v>6</v>
      </c>
      <c r="L651" s="39" t="s">
        <v>0</v>
      </c>
      <c r="M651" s="39" t="n">
        <v>2017</v>
      </c>
      <c r="N651" s="39" t="n">
        <v>11</v>
      </c>
      <c r="O651" s="39" t="n">
        <v>14</v>
      </c>
      <c r="P651" s="39" t="n">
        <v>20</v>
      </c>
      <c r="Q651" s="39" t="n">
        <v>25</v>
      </c>
      <c r="R651" s="39" t="n">
        <v>50</v>
      </c>
      <c r="S651" s="39" t="n">
        <v>41</v>
      </c>
      <c r="T651" s="39" t="n">
        <v>1</v>
      </c>
      <c r="U651" s="39" t="s">
        <v>1</v>
      </c>
      <c r="V651" s="39" t="s">
        <v>2</v>
      </c>
    </row>
    <row r="652" customFormat="false" ht="15" hidden="false" customHeight="false" outlineLevel="0" collapsed="false">
      <c r="C652" s="49" t="n">
        <f aca="false">IF(F652=F651,C651,IF(F652=(F651+10),C651,(C651+10)))</f>
        <v>1400</v>
      </c>
      <c r="D652" s="38" t="s">
        <v>327</v>
      </c>
      <c r="E652" s="51" t="n">
        <f aca="false">IF(C651=C652,IF(AND(L652&lt;&gt;"M",L652&lt;&gt;"m-up"),E651+10,E651),10)</f>
        <v>20</v>
      </c>
      <c r="F652" s="39" t="n">
        <f aca="false">R652+(Q652*60)+(P652*3600)</f>
        <v>73550</v>
      </c>
      <c r="G652" s="39" t="str">
        <f aca="false">CONCATENATE(M652,N652,O652)</f>
        <v>20171114</v>
      </c>
      <c r="H652" s="39" t="n">
        <v>7</v>
      </c>
      <c r="L652" s="39" t="s">
        <v>0</v>
      </c>
      <c r="M652" s="39" t="n">
        <v>2017</v>
      </c>
      <c r="N652" s="39" t="n">
        <v>11</v>
      </c>
      <c r="O652" s="39" t="n">
        <v>14</v>
      </c>
      <c r="P652" s="39" t="n">
        <v>20</v>
      </c>
      <c r="Q652" s="39" t="n">
        <v>25</v>
      </c>
      <c r="R652" s="39" t="n">
        <v>50</v>
      </c>
      <c r="S652" s="39" t="n">
        <v>70</v>
      </c>
      <c r="T652" s="39" t="n">
        <v>1</v>
      </c>
      <c r="U652" s="39" t="s">
        <v>1</v>
      </c>
      <c r="V652" s="39" t="s">
        <v>2</v>
      </c>
    </row>
    <row r="653" customFormat="false" ht="15" hidden="false" customHeight="false" outlineLevel="0" collapsed="false">
      <c r="C653" s="49" t="n">
        <f aca="false">IF(F653=F652,C652,IF(F653=(F652+10),C652,(C652+10)))</f>
        <v>1400</v>
      </c>
      <c r="D653" s="38" t="s">
        <v>327</v>
      </c>
      <c r="E653" s="51" t="n">
        <f aca="false">IF(C652=C653,IF(AND(L653&lt;&gt;"M",L653&lt;&gt;"m-up"),E652+10,E652),10)</f>
        <v>30</v>
      </c>
      <c r="F653" s="39" t="n">
        <f aca="false">R653+(Q653*60)+(P653*3600)</f>
        <v>73550</v>
      </c>
      <c r="G653" s="39" t="str">
        <f aca="false">CONCATENATE(M653,N653,O653)</f>
        <v>20171114</v>
      </c>
      <c r="H653" s="39" t="n">
        <v>9</v>
      </c>
      <c r="L653" s="39" t="s">
        <v>0</v>
      </c>
      <c r="M653" s="39" t="n">
        <v>2017</v>
      </c>
      <c r="N653" s="39" t="n">
        <v>11</v>
      </c>
      <c r="O653" s="39" t="n">
        <v>14</v>
      </c>
      <c r="P653" s="39" t="n">
        <v>20</v>
      </c>
      <c r="Q653" s="39" t="n">
        <v>25</v>
      </c>
      <c r="R653" s="39" t="n">
        <v>50</v>
      </c>
      <c r="S653" s="39" t="n">
        <v>157</v>
      </c>
      <c r="T653" s="39" t="n">
        <v>1</v>
      </c>
      <c r="U653" s="39" t="s">
        <v>1</v>
      </c>
      <c r="V653" s="39" t="s">
        <v>2</v>
      </c>
      <c r="X653" s="40" t="s">
        <v>328</v>
      </c>
    </row>
    <row r="654" customFormat="false" ht="15" hidden="false" customHeight="false" outlineLevel="0" collapsed="false">
      <c r="C654" s="49" t="n">
        <f aca="false">IF(F654=F653,C653,IF(F654=(F653+10),C653,(C653+10)))</f>
        <v>1400</v>
      </c>
      <c r="D654" s="38" t="s">
        <v>327</v>
      </c>
      <c r="E654" s="51" t="n">
        <f aca="false">IF(C653=C654,IF(AND(L654&lt;&gt;"M",L654&lt;&gt;"m-up"),E653+10,E653),10)</f>
        <v>40</v>
      </c>
      <c r="F654" s="39" t="n">
        <f aca="false">R654+(Q654*60)+(P654*3600)</f>
        <v>73550</v>
      </c>
      <c r="G654" s="39" t="str">
        <f aca="false">CONCATENATE(M654,N654,O654)</f>
        <v>20171114</v>
      </c>
      <c r="H654" s="39" t="n">
        <v>929</v>
      </c>
      <c r="L654" s="39" t="s">
        <v>0</v>
      </c>
      <c r="M654" s="39" t="n">
        <v>2017</v>
      </c>
      <c r="N654" s="39" t="n">
        <v>11</v>
      </c>
      <c r="O654" s="39" t="n">
        <v>14</v>
      </c>
      <c r="P654" s="39" t="n">
        <v>20</v>
      </c>
      <c r="Q654" s="39" t="n">
        <v>25</v>
      </c>
      <c r="R654" s="39" t="n">
        <v>50</v>
      </c>
      <c r="S654" s="39" t="n">
        <v>223</v>
      </c>
      <c r="T654" s="39" t="n">
        <v>1</v>
      </c>
      <c r="U654" s="39" t="s">
        <v>1</v>
      </c>
      <c r="V654" s="39" t="s">
        <v>43</v>
      </c>
    </row>
    <row r="655" customFormat="false" ht="15" hidden="false" customHeight="false" outlineLevel="0" collapsed="false">
      <c r="C655" s="49" t="n">
        <f aca="false">IF(F655=F654,C654,IF(F655=(F654+10),C654,(C654+10)))</f>
        <v>1400</v>
      </c>
      <c r="D655" s="38" t="s">
        <v>327</v>
      </c>
      <c r="E655" s="51" t="n">
        <f aca="false">IF(C654=C655,IF(AND(L655&lt;&gt;"M",L655&lt;&gt;"m-up"),E654+10,E654),10)</f>
        <v>40</v>
      </c>
      <c r="F655" s="39" t="n">
        <f aca="false">R655+(Q655*60)+(P655*3600)</f>
        <v>73550</v>
      </c>
      <c r="G655" s="39" t="str">
        <f aca="false">CONCATENATE(M655,N655,O655)</f>
        <v>20171114</v>
      </c>
      <c r="H655" s="39" t="n">
        <v>0</v>
      </c>
      <c r="L655" s="39" t="s">
        <v>4</v>
      </c>
      <c r="M655" s="39" t="n">
        <v>2017</v>
      </c>
      <c r="N655" s="39" t="n">
        <v>11</v>
      </c>
      <c r="O655" s="39" t="n">
        <v>14</v>
      </c>
      <c r="P655" s="39" t="n">
        <v>20</v>
      </c>
      <c r="Q655" s="39" t="n">
        <v>25</v>
      </c>
      <c r="R655" s="39" t="n">
        <v>50</v>
      </c>
      <c r="S655" s="39" t="n">
        <v>226</v>
      </c>
      <c r="T655" s="39" t="n">
        <v>1</v>
      </c>
      <c r="U655" s="39" t="s">
        <v>1</v>
      </c>
      <c r="V655" s="39" t="s">
        <v>43</v>
      </c>
      <c r="X655" s="40" t="s">
        <v>53</v>
      </c>
    </row>
    <row r="656" customFormat="false" ht="15" hidden="false" customHeight="false" outlineLevel="0" collapsed="false">
      <c r="C656" s="49" t="n">
        <f aca="false">IF(F656=F655,C655,IF(F656=(F655+10),C655,(C655+10)))</f>
        <v>1410</v>
      </c>
      <c r="D656" s="38" t="s">
        <v>327</v>
      </c>
      <c r="E656" s="51" t="n">
        <f aca="false">IF(C655=C656,IF(AND(L656&lt;&gt;"M",L656&lt;&gt;"m-up"),E655+10,E655),10)</f>
        <v>10</v>
      </c>
      <c r="F656" s="39" t="n">
        <f aca="false">R656+(Q656*60)+(P656*3600)</f>
        <v>73551</v>
      </c>
      <c r="G656" s="39" t="str">
        <f aca="false">CONCATENATE(M656,N656,O656)</f>
        <v>20171114</v>
      </c>
      <c r="H656" s="39" t="n">
        <v>0</v>
      </c>
      <c r="L656" s="39" t="s">
        <v>4</v>
      </c>
      <c r="M656" s="39" t="n">
        <v>2017</v>
      </c>
      <c r="N656" s="39" t="n">
        <v>11</v>
      </c>
      <c r="O656" s="39" t="n">
        <v>14</v>
      </c>
      <c r="P656" s="39" t="n">
        <v>20</v>
      </c>
      <c r="Q656" s="39" t="n">
        <v>25</v>
      </c>
      <c r="R656" s="39" t="n">
        <v>51</v>
      </c>
      <c r="S656" s="39" t="n">
        <v>18</v>
      </c>
      <c r="T656" s="39" t="n">
        <v>1</v>
      </c>
      <c r="U656" s="39" t="s">
        <v>1</v>
      </c>
      <c r="V656" s="39" t="s">
        <v>43</v>
      </c>
    </row>
    <row r="657" customFormat="false" ht="15" hidden="false" customHeight="false" outlineLevel="0" collapsed="false">
      <c r="C657" s="49" t="n">
        <f aca="false">IF(F657=F656,C656,IF(F657=(F656+10),C656,(C656+10)))</f>
        <v>1410</v>
      </c>
      <c r="D657" s="38" t="s">
        <v>327</v>
      </c>
      <c r="E657" s="51" t="n">
        <f aca="false">IF(C656=C657,IF(AND(L657&lt;&gt;"M",L657&lt;&gt;"m-up"),E656+10,E656),10)</f>
        <v>10</v>
      </c>
      <c r="F657" s="39" t="n">
        <f aca="false">R657+(Q657*60)+(P657*3600)</f>
        <v>73551</v>
      </c>
      <c r="G657" s="39" t="str">
        <f aca="false">CONCATENATE(M657,N657,O657)</f>
        <v>20171114</v>
      </c>
      <c r="H657" s="39" t="n">
        <v>0</v>
      </c>
      <c r="L657" s="39" t="s">
        <v>4</v>
      </c>
      <c r="M657" s="39" t="n">
        <v>2017</v>
      </c>
      <c r="N657" s="39" t="n">
        <v>11</v>
      </c>
      <c r="O657" s="39" t="n">
        <v>14</v>
      </c>
      <c r="P657" s="39" t="n">
        <v>20</v>
      </c>
      <c r="Q657" s="39" t="n">
        <v>25</v>
      </c>
      <c r="R657" s="39" t="n">
        <v>51</v>
      </c>
      <c r="S657" s="39" t="n">
        <v>31</v>
      </c>
      <c r="T657" s="39" t="n">
        <v>1</v>
      </c>
      <c r="U657" s="39" t="s">
        <v>1</v>
      </c>
      <c r="V657" s="39" t="s">
        <v>43</v>
      </c>
    </row>
    <row r="658" customFormat="false" ht="15" hidden="false" customHeight="false" outlineLevel="0" collapsed="false">
      <c r="C658" s="49" t="n">
        <f aca="false">IF(F658=F657,C657,IF(F658=(F657+10),C657,(C657+10)))</f>
        <v>1410</v>
      </c>
      <c r="D658" s="38" t="s">
        <v>327</v>
      </c>
      <c r="E658" s="51" t="n">
        <f aca="false">IF(C657=C658,IF(AND(L658&lt;&gt;"M",L658&lt;&gt;"m-up"),E657+10,E657),10)</f>
        <v>10</v>
      </c>
      <c r="F658" s="39" t="n">
        <f aca="false">R658+(Q658*60)+(P658*3600)</f>
        <v>73551</v>
      </c>
      <c r="G658" s="39" t="str">
        <f aca="false">CONCATENATE(M658,N658,O658)</f>
        <v>20171114</v>
      </c>
      <c r="H658" s="39" t="n">
        <v>0</v>
      </c>
      <c r="L658" s="39" t="s">
        <v>4</v>
      </c>
      <c r="M658" s="39" t="n">
        <v>2017</v>
      </c>
      <c r="N658" s="39" t="n">
        <v>11</v>
      </c>
      <c r="O658" s="39" t="n">
        <v>14</v>
      </c>
      <c r="P658" s="39" t="n">
        <v>20</v>
      </c>
      <c r="Q658" s="39" t="n">
        <v>25</v>
      </c>
      <c r="R658" s="39" t="n">
        <v>51</v>
      </c>
      <c r="S658" s="39" t="n">
        <v>37</v>
      </c>
      <c r="T658" s="39" t="n">
        <v>1</v>
      </c>
      <c r="U658" s="39" t="s">
        <v>1</v>
      </c>
      <c r="V658" s="39" t="s">
        <v>43</v>
      </c>
      <c r="X658" s="40" t="s">
        <v>54</v>
      </c>
    </row>
    <row r="659" customFormat="false" ht="15" hidden="false" customHeight="false" outlineLevel="0" collapsed="false">
      <c r="C659" s="49" t="n">
        <f aca="false">IF(F659=F658,C658,IF(F659=(F658+10),C658,(C658+10)))</f>
        <v>1420</v>
      </c>
      <c r="D659" s="80" t="s">
        <v>329</v>
      </c>
      <c r="E659" s="51" t="n">
        <f aca="false">IF(C658=C659,IF(AND(L659&lt;&gt;"M",L659&lt;&gt;"m-up"),E658+10,E658),10)</f>
        <v>10</v>
      </c>
      <c r="F659" s="53" t="n">
        <f aca="false">R659+(Q659*60)+(P659*3600)</f>
        <v>73655</v>
      </c>
      <c r="G659" s="53" t="str">
        <f aca="false">CONCATENATE(M659,N659,O659)</f>
        <v>20171114</v>
      </c>
      <c r="H659" s="53" t="n">
        <v>9</v>
      </c>
      <c r="I659" s="53"/>
      <c r="J659" s="53"/>
      <c r="K659" s="53"/>
      <c r="L659" s="53" t="s">
        <v>0</v>
      </c>
      <c r="M659" s="53" t="n">
        <v>2017</v>
      </c>
      <c r="N659" s="53" t="n">
        <v>11</v>
      </c>
      <c r="O659" s="53" t="n">
        <v>14</v>
      </c>
      <c r="P659" s="53" t="n">
        <v>20</v>
      </c>
      <c r="Q659" s="53" t="n">
        <v>27</v>
      </c>
      <c r="R659" s="53" t="n">
        <v>35</v>
      </c>
      <c r="S659" s="53" t="n">
        <v>868</v>
      </c>
      <c r="T659" s="53" t="n">
        <v>1</v>
      </c>
      <c r="U659" s="53" t="s">
        <v>1</v>
      </c>
      <c r="V659" s="53" t="s">
        <v>2</v>
      </c>
      <c r="W659" s="53"/>
      <c r="X659" s="54"/>
    </row>
    <row r="660" customFormat="false" ht="15" hidden="false" customHeight="false" outlineLevel="0" collapsed="false">
      <c r="C660" s="49" t="n">
        <f aca="false">IF(F660=F659,C659,IF(F660=(F659+10),C659,(C659+10)))</f>
        <v>1420</v>
      </c>
      <c r="D660" s="38" t="s">
        <v>329</v>
      </c>
      <c r="E660" s="51" t="n">
        <f aca="false">IF(C659=C660,IF(AND(L660&lt;&gt;"M",L660&lt;&gt;"m-up"),E659+10,E659),10)</f>
        <v>20</v>
      </c>
      <c r="F660" s="39" t="n">
        <f aca="false">R660+(Q660*60)+(P660*3600)</f>
        <v>73655</v>
      </c>
      <c r="G660" s="39" t="str">
        <f aca="false">CONCATENATE(M660,N660,O660)</f>
        <v>20171114</v>
      </c>
      <c r="H660" s="39" t="n">
        <v>0</v>
      </c>
      <c r="L660" s="39" t="s">
        <v>16</v>
      </c>
      <c r="M660" s="39" t="n">
        <v>2017</v>
      </c>
      <c r="N660" s="39" t="n">
        <v>11</v>
      </c>
      <c r="O660" s="39" t="n">
        <v>14</v>
      </c>
      <c r="P660" s="39" t="n">
        <v>20</v>
      </c>
      <c r="Q660" s="39" t="n">
        <v>27</v>
      </c>
      <c r="R660" s="39" t="n">
        <v>35</v>
      </c>
      <c r="S660" s="39" t="n">
        <v>884</v>
      </c>
      <c r="U660" s="39" t="s">
        <v>1</v>
      </c>
      <c r="V660" s="39" t="s">
        <v>2</v>
      </c>
    </row>
    <row r="661" customFormat="false" ht="15" hidden="false" customHeight="false" outlineLevel="0" collapsed="false">
      <c r="C661" s="49" t="n">
        <f aca="false">IF(F661=F660,C660,IF(F661=(F660+10),C660,(C660+10)))</f>
        <v>1420</v>
      </c>
      <c r="D661" s="38" t="s">
        <v>329</v>
      </c>
      <c r="E661" s="51" t="n">
        <f aca="false">IF(C660=C661,IF(AND(L661&lt;&gt;"M",L661&lt;&gt;"m-up"),E660+10,E660),10)</f>
        <v>30</v>
      </c>
      <c r="F661" s="39" t="n">
        <f aca="false">R661+(Q661*60)+(P661*3600)</f>
        <v>73655</v>
      </c>
      <c r="G661" s="39" t="str">
        <f aca="false">CONCATENATE(M661,N661,O661)</f>
        <v>20171114</v>
      </c>
      <c r="H661" s="39" t="n">
        <v>6</v>
      </c>
      <c r="L661" s="39" t="s">
        <v>0</v>
      </c>
      <c r="M661" s="39" t="n">
        <v>2017</v>
      </c>
      <c r="N661" s="39" t="n">
        <v>11</v>
      </c>
      <c r="O661" s="39" t="n">
        <v>14</v>
      </c>
      <c r="P661" s="39" t="n">
        <v>20</v>
      </c>
      <c r="Q661" s="39" t="n">
        <v>27</v>
      </c>
      <c r="R661" s="39" t="n">
        <v>35</v>
      </c>
      <c r="S661" s="39" t="n">
        <v>923</v>
      </c>
      <c r="T661" s="39" t="n">
        <v>1</v>
      </c>
      <c r="U661" s="39" t="s">
        <v>1</v>
      </c>
      <c r="V661" s="39" t="s">
        <v>2</v>
      </c>
    </row>
    <row r="662" customFormat="false" ht="15" hidden="false" customHeight="false" outlineLevel="0" collapsed="false">
      <c r="C662" s="49" t="n">
        <f aca="false">IF(F662=F661,C661,IF(F662=(F661+10),C661,(C661+10)))</f>
        <v>1420</v>
      </c>
      <c r="D662" s="38" t="s">
        <v>329</v>
      </c>
      <c r="E662" s="51" t="n">
        <f aca="false">IF(C661=C662,IF(AND(L662&lt;&gt;"M",L662&lt;&gt;"m-up"),E661+10,E661),10)</f>
        <v>40</v>
      </c>
      <c r="F662" s="39" t="n">
        <f aca="false">R662+(Q662*60)+(P662*3600)</f>
        <v>73655</v>
      </c>
      <c r="G662" s="39" t="str">
        <f aca="false">CONCATENATE(M662,N662,O662)</f>
        <v>20171114</v>
      </c>
      <c r="H662" s="39" t="n">
        <v>5</v>
      </c>
      <c r="L662" s="39" t="s">
        <v>0</v>
      </c>
      <c r="M662" s="39" t="n">
        <v>2017</v>
      </c>
      <c r="N662" s="39" t="n">
        <v>11</v>
      </c>
      <c r="O662" s="39" t="n">
        <v>14</v>
      </c>
      <c r="P662" s="39" t="n">
        <v>20</v>
      </c>
      <c r="Q662" s="39" t="n">
        <v>27</v>
      </c>
      <c r="R662" s="39" t="n">
        <v>35</v>
      </c>
      <c r="S662" s="39" t="n">
        <v>952</v>
      </c>
      <c r="T662" s="39" t="n">
        <v>1</v>
      </c>
      <c r="U662" s="39" t="s">
        <v>1</v>
      </c>
      <c r="V662" s="39" t="s">
        <v>2</v>
      </c>
    </row>
    <row r="663" customFormat="false" ht="15" hidden="false" customHeight="false" outlineLevel="0" collapsed="false">
      <c r="C663" s="49" t="n">
        <f aca="false">IF(F663=F662,C662,IF(F663=(F662+10),C662,(C662+10)))</f>
        <v>1420</v>
      </c>
      <c r="D663" s="38" t="s">
        <v>329</v>
      </c>
      <c r="E663" s="51" t="n">
        <f aca="false">IF(C662=C663,IF(AND(L663&lt;&gt;"M",L663&lt;&gt;"m-up"),E662+10,E662),10)</f>
        <v>50</v>
      </c>
      <c r="F663" s="39" t="n">
        <f aca="false">R663+(Q663*60)+(P663*3600)</f>
        <v>73655</v>
      </c>
      <c r="G663" s="39" t="str">
        <f aca="false">CONCATENATE(M663,N663,O663)</f>
        <v>20171114</v>
      </c>
      <c r="H663" s="39" t="n">
        <v>6</v>
      </c>
      <c r="L663" s="39" t="s">
        <v>0</v>
      </c>
      <c r="M663" s="39" t="n">
        <v>2017</v>
      </c>
      <c r="N663" s="39" t="n">
        <v>11</v>
      </c>
      <c r="O663" s="39" t="n">
        <v>14</v>
      </c>
      <c r="P663" s="39" t="n">
        <v>20</v>
      </c>
      <c r="Q663" s="39" t="n">
        <v>27</v>
      </c>
      <c r="R663" s="39" t="n">
        <v>35</v>
      </c>
      <c r="S663" s="39" t="n">
        <v>978</v>
      </c>
      <c r="T663" s="39" t="n">
        <v>1</v>
      </c>
      <c r="U663" s="39" t="s">
        <v>1</v>
      </c>
      <c r="V663" s="39" t="s">
        <v>2</v>
      </c>
    </row>
    <row r="664" customFormat="false" ht="15" hidden="false" customHeight="false" outlineLevel="0" collapsed="false">
      <c r="C664" s="49" t="n">
        <f aca="false">IF(F664=F663,C663,IF(F664=(F663+10),C663,(C663+10)))</f>
        <v>1430</v>
      </c>
      <c r="D664" s="38" t="s">
        <v>329</v>
      </c>
      <c r="E664" s="51" t="n">
        <f aca="false">IF(C663=C664,IF(AND(L664&lt;&gt;"M",L664&lt;&gt;"m-up"),E663+10,E663),10)</f>
        <v>10</v>
      </c>
      <c r="F664" s="39" t="n">
        <f aca="false">R664+(Q664*60)+(P664*3600)</f>
        <v>73656</v>
      </c>
      <c r="G664" s="39" t="str">
        <f aca="false">CONCATENATE(M664,N664,O664)</f>
        <v>20171114</v>
      </c>
      <c r="H664" s="39" t="n">
        <v>6</v>
      </c>
      <c r="L664" s="39" t="s">
        <v>0</v>
      </c>
      <c r="M664" s="39" t="n">
        <v>2017</v>
      </c>
      <c r="N664" s="39" t="n">
        <v>11</v>
      </c>
      <c r="O664" s="39" t="n">
        <v>14</v>
      </c>
      <c r="P664" s="39" t="n">
        <v>20</v>
      </c>
      <c r="Q664" s="39" t="n">
        <v>27</v>
      </c>
      <c r="R664" s="39" t="n">
        <v>36</v>
      </c>
      <c r="S664" s="39" t="n">
        <v>1</v>
      </c>
      <c r="T664" s="39" t="n">
        <v>1</v>
      </c>
      <c r="U664" s="39" t="s">
        <v>1</v>
      </c>
      <c r="V664" s="39" t="s">
        <v>2</v>
      </c>
    </row>
    <row r="665" customFormat="false" ht="15" hidden="false" customHeight="false" outlineLevel="0" collapsed="false">
      <c r="C665" s="49" t="n">
        <f aca="false">IF(F665=F664,C664,IF(F665=(F664+10),C664,(C664+10)))</f>
        <v>1430</v>
      </c>
      <c r="D665" s="38" t="s">
        <v>329</v>
      </c>
      <c r="E665" s="51" t="n">
        <f aca="false">IF(C664=C665,IF(AND(L665&lt;&gt;"M",L665&lt;&gt;"m-up"),E664+10,E664),10)</f>
        <v>20</v>
      </c>
      <c r="F665" s="39" t="n">
        <f aca="false">R665+(Q665*60)+(P665*3600)</f>
        <v>73656</v>
      </c>
      <c r="G665" s="39" t="str">
        <f aca="false">CONCATENATE(M665,N665,O665)</f>
        <v>20171114</v>
      </c>
      <c r="H665" s="39" t="n">
        <v>236</v>
      </c>
      <c r="L665" s="39" t="s">
        <v>0</v>
      </c>
      <c r="M665" s="39" t="n">
        <v>2017</v>
      </c>
      <c r="N665" s="39" t="n">
        <v>11</v>
      </c>
      <c r="O665" s="39" t="n">
        <v>14</v>
      </c>
      <c r="P665" s="39" t="n">
        <v>20</v>
      </c>
      <c r="Q665" s="39" t="n">
        <v>27</v>
      </c>
      <c r="R665" s="39" t="n">
        <v>36</v>
      </c>
      <c r="S665" s="39" t="n">
        <v>21</v>
      </c>
      <c r="T665" s="39" t="n">
        <v>1</v>
      </c>
      <c r="U665" s="39" t="s">
        <v>1</v>
      </c>
      <c r="V665" s="39" t="s">
        <v>2</v>
      </c>
    </row>
    <row r="666" customFormat="false" ht="15" hidden="false" customHeight="false" outlineLevel="0" collapsed="false">
      <c r="C666" s="49" t="n">
        <f aca="false">IF(F666=F665,C665,IF(F666=(F665+10),C665,(C665+10)))</f>
        <v>1430</v>
      </c>
      <c r="D666" s="38" t="s">
        <v>329</v>
      </c>
      <c r="E666" s="51" t="n">
        <f aca="false">IF(C665=C666,IF(AND(L666&lt;&gt;"M",L666&lt;&gt;"m-up"),E665+10,E665),10)</f>
        <v>30</v>
      </c>
      <c r="F666" s="39" t="n">
        <f aca="false">R666+(Q666*60)+(P666*3600)</f>
        <v>73656</v>
      </c>
      <c r="G666" s="39" t="str">
        <f aca="false">CONCATENATE(M666,N666,O666)</f>
        <v>20171114</v>
      </c>
      <c r="H666" s="39" t="n">
        <v>26</v>
      </c>
      <c r="L666" s="39" t="s">
        <v>0</v>
      </c>
      <c r="M666" s="39" t="n">
        <v>2017</v>
      </c>
      <c r="N666" s="39" t="n">
        <v>11</v>
      </c>
      <c r="O666" s="39" t="n">
        <v>14</v>
      </c>
      <c r="P666" s="39" t="n">
        <v>20</v>
      </c>
      <c r="Q666" s="39" t="n">
        <v>27</v>
      </c>
      <c r="R666" s="39" t="n">
        <v>36</v>
      </c>
      <c r="S666" s="39" t="n">
        <v>279</v>
      </c>
      <c r="T666" s="39" t="n">
        <v>1</v>
      </c>
      <c r="U666" s="39" t="s">
        <v>1</v>
      </c>
      <c r="V666" s="39" t="s">
        <v>2</v>
      </c>
    </row>
    <row r="667" customFormat="false" ht="15" hidden="false" customHeight="false" outlineLevel="0" collapsed="false">
      <c r="C667" s="49" t="n">
        <f aca="false">IF(F667=F666,C666,IF(F667=(F666+10),C666,(C666+10)))</f>
        <v>1430</v>
      </c>
      <c r="D667" s="38" t="s">
        <v>329</v>
      </c>
      <c r="E667" s="51" t="n">
        <f aca="false">IF(C666=C667,IF(AND(L667&lt;&gt;"M",L667&lt;&gt;"m-up"),E666+10,E666),10)</f>
        <v>40</v>
      </c>
      <c r="F667" s="39" t="n">
        <f aca="false">R667+(Q667*60)+(P667*3600)</f>
        <v>73656</v>
      </c>
      <c r="G667" s="39" t="str">
        <f aca="false">CONCATENATE(M667,N667,O667)</f>
        <v>20171114</v>
      </c>
      <c r="H667" s="39" t="n">
        <v>165</v>
      </c>
      <c r="L667" s="39" t="s">
        <v>0</v>
      </c>
      <c r="M667" s="39" t="n">
        <v>2017</v>
      </c>
      <c r="N667" s="39" t="n">
        <v>11</v>
      </c>
      <c r="O667" s="39" t="n">
        <v>14</v>
      </c>
      <c r="P667" s="39" t="n">
        <v>20</v>
      </c>
      <c r="Q667" s="39" t="n">
        <v>27</v>
      </c>
      <c r="R667" s="39" t="n">
        <v>36</v>
      </c>
      <c r="S667" s="39" t="n">
        <v>328</v>
      </c>
      <c r="T667" s="39" t="n">
        <v>1</v>
      </c>
      <c r="U667" s="39" t="s">
        <v>1</v>
      </c>
      <c r="V667" s="39" t="s">
        <v>2</v>
      </c>
      <c r="X667" s="40" t="s">
        <v>15</v>
      </c>
    </row>
    <row r="668" customFormat="false" ht="15" hidden="false" customHeight="false" outlineLevel="0" collapsed="false">
      <c r="C668" s="49" t="n">
        <f aca="false">IF(F668=F667,C667,IF(F668=(F667+10),C667,(C667+10)))</f>
        <v>1430</v>
      </c>
      <c r="D668" s="38" t="s">
        <v>329</v>
      </c>
      <c r="E668" s="51" t="n">
        <f aca="false">IF(C667=C668,IF(AND(L668&lt;&gt;"M",L668&lt;&gt;"m-up"),E667+10,E667),10)</f>
        <v>40</v>
      </c>
      <c r="F668" s="39" t="n">
        <f aca="false">R668+(Q668*60)+(P668*3600)</f>
        <v>73656</v>
      </c>
      <c r="G668" s="39" t="str">
        <f aca="false">CONCATENATE(M668,N668,O668)</f>
        <v>20171114</v>
      </c>
      <c r="H668" s="39" t="n">
        <v>0</v>
      </c>
      <c r="L668" s="39" t="s">
        <v>4</v>
      </c>
      <c r="M668" s="39" t="n">
        <v>2017</v>
      </c>
      <c r="N668" s="39" t="n">
        <v>11</v>
      </c>
      <c r="O668" s="39" t="n">
        <v>14</v>
      </c>
      <c r="P668" s="39" t="n">
        <v>20</v>
      </c>
      <c r="Q668" s="39" t="n">
        <v>27</v>
      </c>
      <c r="R668" s="39" t="n">
        <v>36</v>
      </c>
      <c r="S668" s="39" t="n">
        <v>331</v>
      </c>
      <c r="T668" s="39" t="n">
        <v>1</v>
      </c>
      <c r="U668" s="39" t="s">
        <v>1</v>
      </c>
      <c r="V668" s="39" t="s">
        <v>2</v>
      </c>
    </row>
    <row r="669" customFormat="false" ht="15" hidden="false" customHeight="false" outlineLevel="0" collapsed="false">
      <c r="C669" s="49" t="n">
        <f aca="false">IF(F669=F668,C668,IF(F669=(F668+10),C668,(C668+10)))</f>
        <v>1430</v>
      </c>
      <c r="D669" s="38" t="s">
        <v>329</v>
      </c>
      <c r="E669" s="51" t="n">
        <f aca="false">IF(C668=C669,IF(AND(L669&lt;&gt;"M",L669&lt;&gt;"m-up"),E668+10,E668),10)</f>
        <v>40</v>
      </c>
      <c r="F669" s="39" t="n">
        <f aca="false">R669+(Q669*60)+(P669*3600)</f>
        <v>73656</v>
      </c>
      <c r="G669" s="39" t="str">
        <f aca="false">CONCATENATE(M669,N669,O669)</f>
        <v>20171114</v>
      </c>
      <c r="H669" s="39" t="n">
        <v>0</v>
      </c>
      <c r="L669" s="39" t="s">
        <v>4</v>
      </c>
      <c r="M669" s="39" t="n">
        <v>2017</v>
      </c>
      <c r="N669" s="39" t="n">
        <v>11</v>
      </c>
      <c r="O669" s="39" t="n">
        <v>14</v>
      </c>
      <c r="P669" s="39" t="n">
        <v>20</v>
      </c>
      <c r="Q669" s="39" t="n">
        <v>27</v>
      </c>
      <c r="R669" s="39" t="n">
        <v>36</v>
      </c>
      <c r="S669" s="39" t="n">
        <v>466</v>
      </c>
      <c r="T669" s="39" t="n">
        <v>1</v>
      </c>
      <c r="U669" s="39" t="s">
        <v>1</v>
      </c>
      <c r="V669" s="39" t="s">
        <v>2</v>
      </c>
    </row>
    <row r="670" customFormat="false" ht="15" hidden="false" customHeight="false" outlineLevel="0" collapsed="false">
      <c r="C670" s="49" t="n">
        <f aca="false">IF(F670=F669,C669,IF(F670=(F669+10),C669,(C669+10)))</f>
        <v>1430</v>
      </c>
      <c r="D670" s="38" t="s">
        <v>329</v>
      </c>
      <c r="E670" s="51" t="n">
        <f aca="false">IF(C669=C670,IF(AND(L670&lt;&gt;"M",L670&lt;&gt;"m-up"),E669+10,E669),10)</f>
        <v>40</v>
      </c>
      <c r="F670" s="39" t="n">
        <f aca="false">R670+(Q670*60)+(P670*3600)</f>
        <v>73656</v>
      </c>
      <c r="G670" s="39" t="str">
        <f aca="false">CONCATENATE(M670,N670,O670)</f>
        <v>20171114</v>
      </c>
      <c r="H670" s="39" t="n">
        <v>0</v>
      </c>
      <c r="L670" s="39" t="s">
        <v>4</v>
      </c>
      <c r="M670" s="39" t="n">
        <v>2017</v>
      </c>
      <c r="N670" s="39" t="n">
        <v>11</v>
      </c>
      <c r="O670" s="39" t="n">
        <v>14</v>
      </c>
      <c r="P670" s="39" t="n">
        <v>20</v>
      </c>
      <c r="Q670" s="39" t="n">
        <v>27</v>
      </c>
      <c r="R670" s="39" t="n">
        <v>36</v>
      </c>
      <c r="S670" s="39" t="n">
        <v>473</v>
      </c>
      <c r="T670" s="39" t="n">
        <v>1</v>
      </c>
      <c r="U670" s="39" t="s">
        <v>1</v>
      </c>
      <c r="V670" s="39" t="s">
        <v>2</v>
      </c>
    </row>
    <row r="671" customFormat="false" ht="15" hidden="false" customHeight="false" outlineLevel="0" collapsed="false">
      <c r="C671" s="49" t="n">
        <f aca="false">IF(F671=F670,C670,IF(F671=(F670+10),C670,(C670+10)))</f>
        <v>1430</v>
      </c>
      <c r="D671" s="38" t="s">
        <v>329</v>
      </c>
      <c r="E671" s="51" t="n">
        <f aca="false">IF(C670=C671,IF(AND(L671&lt;&gt;"M",L671&lt;&gt;"m-up"),E670+10,E670),10)</f>
        <v>50</v>
      </c>
      <c r="F671" s="39" t="n">
        <f aca="false">R671+(Q671*60)+(P671*3600)</f>
        <v>73656</v>
      </c>
      <c r="G671" s="39" t="str">
        <f aca="false">CONCATENATE(M671,N671,O671)</f>
        <v>20171114</v>
      </c>
      <c r="H671" s="39" t="n">
        <v>205</v>
      </c>
      <c r="L671" s="39" t="s">
        <v>0</v>
      </c>
      <c r="M671" s="39" t="n">
        <v>2017</v>
      </c>
      <c r="N671" s="39" t="n">
        <v>11</v>
      </c>
      <c r="O671" s="39" t="n">
        <v>14</v>
      </c>
      <c r="P671" s="39" t="n">
        <v>20</v>
      </c>
      <c r="Q671" s="39" t="n">
        <v>27</v>
      </c>
      <c r="R671" s="39" t="n">
        <v>36</v>
      </c>
      <c r="S671" s="39" t="n">
        <v>521</v>
      </c>
      <c r="T671" s="39" t="n">
        <v>1</v>
      </c>
      <c r="U671" s="39" t="s">
        <v>1</v>
      </c>
      <c r="V671" s="39" t="s">
        <v>2</v>
      </c>
    </row>
    <row r="672" customFormat="false" ht="15" hidden="false" customHeight="false" outlineLevel="0" collapsed="false">
      <c r="C672" s="49" t="n">
        <f aca="false">IF(F672=F671,C671,IF(F672=(F671+10),C671,(C671+10)))</f>
        <v>1430</v>
      </c>
      <c r="D672" s="38" t="s">
        <v>329</v>
      </c>
      <c r="E672" s="51" t="n">
        <f aca="false">IF(C671=C672,IF(AND(L672&lt;&gt;"M",L672&lt;&gt;"m-up"),E671+10,E671),10)</f>
        <v>50</v>
      </c>
      <c r="F672" s="39" t="n">
        <f aca="false">R672+(Q672*60)+(P672*3600)</f>
        <v>73656</v>
      </c>
      <c r="G672" s="39" t="str">
        <f aca="false">CONCATENATE(M672,N672,O672)</f>
        <v>20171114</v>
      </c>
      <c r="H672" s="39" t="n">
        <v>0</v>
      </c>
      <c r="L672" s="39" t="s">
        <v>4</v>
      </c>
      <c r="M672" s="39" t="n">
        <v>2017</v>
      </c>
      <c r="N672" s="39" t="n">
        <v>11</v>
      </c>
      <c r="O672" s="39" t="n">
        <v>14</v>
      </c>
      <c r="P672" s="39" t="n">
        <v>20</v>
      </c>
      <c r="Q672" s="39" t="n">
        <v>27</v>
      </c>
      <c r="R672" s="39" t="n">
        <v>36</v>
      </c>
      <c r="S672" s="39" t="n">
        <v>558</v>
      </c>
      <c r="T672" s="39" t="n">
        <v>1</v>
      </c>
      <c r="U672" s="39" t="s">
        <v>1</v>
      </c>
      <c r="V672" s="39" t="s">
        <v>2</v>
      </c>
    </row>
    <row r="673" customFormat="false" ht="15" hidden="false" customHeight="false" outlineLevel="0" collapsed="false">
      <c r="C673" s="49" t="n">
        <f aca="false">IF(F673=F672,C672,IF(F673=(F672+10),C672,(C672+10)))</f>
        <v>1430</v>
      </c>
      <c r="D673" s="38" t="s">
        <v>329</v>
      </c>
      <c r="E673" s="51" t="n">
        <f aca="false">IF(C672=C673,IF(AND(L673&lt;&gt;"M",L673&lt;&gt;"m-up"),E672+10,E672),10)</f>
        <v>50</v>
      </c>
      <c r="F673" s="39" t="n">
        <f aca="false">R673+(Q673*60)+(P673*3600)</f>
        <v>73656</v>
      </c>
      <c r="G673" s="39" t="str">
        <f aca="false">CONCATENATE(M673,N673,O673)</f>
        <v>20171114</v>
      </c>
      <c r="H673" s="39" t="n">
        <v>0</v>
      </c>
      <c r="L673" s="39" t="s">
        <v>4</v>
      </c>
      <c r="M673" s="39" t="n">
        <v>2017</v>
      </c>
      <c r="N673" s="39" t="n">
        <v>11</v>
      </c>
      <c r="O673" s="39" t="n">
        <v>14</v>
      </c>
      <c r="P673" s="39" t="n">
        <v>20</v>
      </c>
      <c r="Q673" s="39" t="n">
        <v>27</v>
      </c>
      <c r="R673" s="39" t="n">
        <v>36</v>
      </c>
      <c r="S673" s="39" t="n">
        <v>562</v>
      </c>
      <c r="T673" s="39" t="n">
        <v>1</v>
      </c>
      <c r="U673" s="39" t="s">
        <v>1</v>
      </c>
      <c r="V673" s="39" t="s">
        <v>2</v>
      </c>
    </row>
    <row r="674" customFormat="false" ht="15" hidden="false" customHeight="false" outlineLevel="0" collapsed="false">
      <c r="C674" s="49" t="n">
        <f aca="false">IF(F674=F673,C673,IF(F674=(F673+10),C673,(C673+10)))</f>
        <v>1430</v>
      </c>
      <c r="D674" s="38" t="s">
        <v>329</v>
      </c>
      <c r="E674" s="51" t="n">
        <f aca="false">IF(C673=C674,IF(AND(L674&lt;&gt;"M",L674&lt;&gt;"m-up"),E673+10,E673),10)</f>
        <v>50</v>
      </c>
      <c r="F674" s="39" t="n">
        <f aca="false">R674+(Q674*60)+(P674*3600)</f>
        <v>73656</v>
      </c>
      <c r="G674" s="39" t="str">
        <f aca="false">CONCATENATE(M674,N674,O674)</f>
        <v>20171114</v>
      </c>
      <c r="H674" s="39" t="n">
        <v>0</v>
      </c>
      <c r="L674" s="39" t="s">
        <v>4</v>
      </c>
      <c r="M674" s="39" t="n">
        <v>2017</v>
      </c>
      <c r="N674" s="39" t="n">
        <v>11</v>
      </c>
      <c r="O674" s="39" t="n">
        <v>14</v>
      </c>
      <c r="P674" s="39" t="n">
        <v>20</v>
      </c>
      <c r="Q674" s="39" t="n">
        <v>27</v>
      </c>
      <c r="R674" s="39" t="n">
        <v>36</v>
      </c>
      <c r="S674" s="39" t="n">
        <v>566</v>
      </c>
      <c r="T674" s="39" t="n">
        <v>1</v>
      </c>
      <c r="U674" s="39" t="s">
        <v>1</v>
      </c>
      <c r="V674" s="39" t="s">
        <v>2</v>
      </c>
    </row>
    <row r="675" customFormat="false" ht="15" hidden="false" customHeight="false" outlineLevel="0" collapsed="false">
      <c r="C675" s="49" t="n">
        <f aca="false">IF(F675=F674,C674,IF(F675=(F674+10),C674,(C674+10)))</f>
        <v>1430</v>
      </c>
      <c r="D675" s="38" t="s">
        <v>329</v>
      </c>
      <c r="E675" s="51" t="n">
        <f aca="false">IF(C674=C675,IF(AND(L675&lt;&gt;"M",L675&lt;&gt;"m-up"),E674+10,E674),10)</f>
        <v>50</v>
      </c>
      <c r="F675" s="39" t="n">
        <f aca="false">R675+(Q675*60)+(P675*3600)</f>
        <v>73656</v>
      </c>
      <c r="G675" s="39" t="str">
        <f aca="false">CONCATENATE(M675,N675,O675)</f>
        <v>20171114</v>
      </c>
      <c r="H675" s="39" t="n">
        <v>0</v>
      </c>
      <c r="L675" s="39" t="s">
        <v>4</v>
      </c>
      <c r="M675" s="39" t="n">
        <v>2017</v>
      </c>
      <c r="N675" s="39" t="n">
        <v>11</v>
      </c>
      <c r="O675" s="39" t="n">
        <v>14</v>
      </c>
      <c r="P675" s="39" t="n">
        <v>20</v>
      </c>
      <c r="Q675" s="39" t="n">
        <v>27</v>
      </c>
      <c r="R675" s="39" t="n">
        <v>36</v>
      </c>
      <c r="S675" s="39" t="n">
        <v>572</v>
      </c>
      <c r="T675" s="39" t="n">
        <v>1</v>
      </c>
      <c r="U675" s="39" t="s">
        <v>1</v>
      </c>
      <c r="V675" s="39" t="s">
        <v>2</v>
      </c>
    </row>
    <row r="676" customFormat="false" ht="15" hidden="false" customHeight="false" outlineLevel="0" collapsed="false">
      <c r="C676" s="49" t="n">
        <f aca="false">IF(F676=F675,C675,IF(F676=(F675+10),C675,(C675+10)))</f>
        <v>1430</v>
      </c>
      <c r="D676" s="38" t="s">
        <v>329</v>
      </c>
      <c r="E676" s="51" t="n">
        <f aca="false">IF(C675=C676,IF(AND(L676&lt;&gt;"M",L676&lt;&gt;"m-up"),E675+10,E675),10)</f>
        <v>60</v>
      </c>
      <c r="F676" s="39" t="n">
        <f aca="false">R676+(Q676*60)+(P676*3600)</f>
        <v>73656</v>
      </c>
      <c r="G676" s="39" t="str">
        <f aca="false">CONCATENATE(M676,N676,O676)</f>
        <v>20171114</v>
      </c>
      <c r="H676" s="39" t="n">
        <v>101</v>
      </c>
      <c r="L676" s="39" t="s">
        <v>0</v>
      </c>
      <c r="M676" s="39" t="n">
        <v>2017</v>
      </c>
      <c r="N676" s="39" t="n">
        <v>11</v>
      </c>
      <c r="O676" s="39" t="n">
        <v>14</v>
      </c>
      <c r="P676" s="39" t="n">
        <v>20</v>
      </c>
      <c r="Q676" s="39" t="n">
        <v>27</v>
      </c>
      <c r="R676" s="39" t="n">
        <v>36</v>
      </c>
      <c r="S676" s="39" t="n">
        <v>762</v>
      </c>
      <c r="T676" s="39" t="n">
        <v>1</v>
      </c>
      <c r="U676" s="39" t="s">
        <v>1</v>
      </c>
      <c r="V676" s="39" t="s">
        <v>2</v>
      </c>
    </row>
    <row r="677" customFormat="false" ht="15" hidden="false" customHeight="false" outlineLevel="0" collapsed="false">
      <c r="C677" s="49" t="n">
        <f aca="false">IF(F677=F676,C676,IF(F677=(F676+10),C676,(C676+10)))</f>
        <v>1430</v>
      </c>
      <c r="D677" s="38" t="s">
        <v>329</v>
      </c>
      <c r="E677" s="51" t="n">
        <f aca="false">IF(C676=C677,IF(AND(L677&lt;&gt;"M",L677&lt;&gt;"m-up"),E676+10,E676),10)</f>
        <v>60</v>
      </c>
      <c r="F677" s="39" t="n">
        <f aca="false">R677+(Q677*60)+(P677*3600)</f>
        <v>73656</v>
      </c>
      <c r="G677" s="39" t="str">
        <f aca="false">CONCATENATE(M677,N677,O677)</f>
        <v>20171114</v>
      </c>
      <c r="H677" s="39" t="n">
        <v>0</v>
      </c>
      <c r="L677" s="39" t="s">
        <v>4</v>
      </c>
      <c r="M677" s="39" t="n">
        <v>2017</v>
      </c>
      <c r="N677" s="39" t="n">
        <v>11</v>
      </c>
      <c r="O677" s="39" t="n">
        <v>14</v>
      </c>
      <c r="P677" s="39" t="n">
        <v>20</v>
      </c>
      <c r="Q677" s="39" t="n">
        <v>27</v>
      </c>
      <c r="R677" s="39" t="n">
        <v>36</v>
      </c>
      <c r="S677" s="39" t="n">
        <v>768</v>
      </c>
      <c r="T677" s="39" t="n">
        <v>1</v>
      </c>
      <c r="U677" s="39" t="s">
        <v>1</v>
      </c>
      <c r="V677" s="39" t="s">
        <v>2</v>
      </c>
    </row>
    <row r="678" customFormat="false" ht="15" hidden="false" customHeight="false" outlineLevel="0" collapsed="false">
      <c r="C678" s="49" t="n">
        <f aca="false">IF(F678=F677,C677,IF(F678=(F677+10),C677,(C677+10)))</f>
        <v>1440</v>
      </c>
      <c r="D678" s="80" t="s">
        <v>330</v>
      </c>
      <c r="E678" s="51" t="n">
        <f aca="false">IF(C677=C678,IF(AND(L678&lt;&gt;"M",L678&lt;&gt;"m-up"),E677+10,E677),10)</f>
        <v>10</v>
      </c>
      <c r="F678" s="53" t="n">
        <f aca="false">R678+(Q678*60)+(P678*3600)</f>
        <v>73715</v>
      </c>
      <c r="G678" s="53" t="str">
        <f aca="false">CONCATENATE(M678,N678,O678)</f>
        <v>20171114</v>
      </c>
      <c r="H678" s="53" t="n">
        <v>8</v>
      </c>
      <c r="I678" s="53"/>
      <c r="J678" s="53"/>
      <c r="K678" s="53"/>
      <c r="L678" s="53" t="s">
        <v>0</v>
      </c>
      <c r="M678" s="53" t="n">
        <v>2017</v>
      </c>
      <c r="N678" s="53" t="n">
        <v>11</v>
      </c>
      <c r="O678" s="53" t="n">
        <v>14</v>
      </c>
      <c r="P678" s="53" t="n">
        <v>20</v>
      </c>
      <c r="Q678" s="53" t="n">
        <v>28</v>
      </c>
      <c r="R678" s="53" t="n">
        <v>35</v>
      </c>
      <c r="S678" s="53" t="n">
        <v>39</v>
      </c>
      <c r="T678" s="53" t="n">
        <v>1</v>
      </c>
      <c r="U678" s="53" t="s">
        <v>1</v>
      </c>
      <c r="V678" s="53" t="s">
        <v>2</v>
      </c>
      <c r="W678" s="53"/>
      <c r="X678" s="54"/>
    </row>
    <row r="679" customFormat="false" ht="15" hidden="false" customHeight="false" outlineLevel="0" collapsed="false">
      <c r="C679" s="49" t="n">
        <f aca="false">IF(F679=F678,C678,IF(F679=(F678+10),C678,(C678+10)))</f>
        <v>1440</v>
      </c>
      <c r="D679" s="38" t="s">
        <v>330</v>
      </c>
      <c r="E679" s="51" t="n">
        <f aca="false">IF(C678=C679,IF(AND(L679&lt;&gt;"M",L679&lt;&gt;"m-up"),E678+10,E678),10)</f>
        <v>20</v>
      </c>
      <c r="F679" s="39" t="n">
        <f aca="false">R679+(Q679*60)+(P679*3600)</f>
        <v>73715</v>
      </c>
      <c r="G679" s="39" t="str">
        <f aca="false">CONCATENATE(M679,N679,O679)</f>
        <v>20171114</v>
      </c>
      <c r="H679" s="39" t="n">
        <v>351</v>
      </c>
      <c r="L679" s="39" t="s">
        <v>0</v>
      </c>
      <c r="M679" s="39" t="n">
        <v>2017</v>
      </c>
      <c r="N679" s="39" t="n">
        <v>11</v>
      </c>
      <c r="O679" s="39" t="n">
        <v>14</v>
      </c>
      <c r="P679" s="39" t="n">
        <v>20</v>
      </c>
      <c r="Q679" s="39" t="n">
        <v>28</v>
      </c>
      <c r="R679" s="39" t="n">
        <v>35</v>
      </c>
      <c r="S679" s="39" t="n">
        <v>67</v>
      </c>
      <c r="T679" s="39" t="n">
        <v>1</v>
      </c>
      <c r="U679" s="39" t="s">
        <v>1</v>
      </c>
      <c r="V679" s="39" t="s">
        <v>2</v>
      </c>
    </row>
    <row r="680" customFormat="false" ht="15" hidden="false" customHeight="false" outlineLevel="0" collapsed="false">
      <c r="C680" s="49" t="n">
        <f aca="false">IF(F680=F679,C679,IF(F680=(F679+10),C679,(C679+10)))</f>
        <v>1440</v>
      </c>
      <c r="D680" s="38" t="s">
        <v>330</v>
      </c>
      <c r="E680" s="51" t="n">
        <f aca="false">IF(C679=C680,IF(AND(L680&lt;&gt;"M",L680&lt;&gt;"m-up"),E679+10,E679),10)</f>
        <v>30</v>
      </c>
      <c r="F680" s="39" t="n">
        <f aca="false">R680+(Q680*60)+(P680*3600)</f>
        <v>73715</v>
      </c>
      <c r="G680" s="39" t="str">
        <f aca="false">CONCATENATE(M680,N680,O680)</f>
        <v>20171114</v>
      </c>
      <c r="H680" s="39" t="n">
        <v>7</v>
      </c>
      <c r="L680" s="39" t="s">
        <v>0</v>
      </c>
      <c r="M680" s="39" t="n">
        <v>2017</v>
      </c>
      <c r="N680" s="39" t="n">
        <v>11</v>
      </c>
      <c r="O680" s="39" t="n">
        <v>14</v>
      </c>
      <c r="P680" s="39" t="n">
        <v>20</v>
      </c>
      <c r="Q680" s="39" t="n">
        <v>28</v>
      </c>
      <c r="R680" s="39" t="n">
        <v>35</v>
      </c>
      <c r="S680" s="39" t="n">
        <v>463</v>
      </c>
      <c r="T680" s="39" t="n">
        <v>1</v>
      </c>
      <c r="U680" s="39" t="s">
        <v>1</v>
      </c>
      <c r="V680" s="39" t="s">
        <v>2</v>
      </c>
      <c r="Z680" s="99"/>
      <c r="AA680" s="99"/>
    </row>
    <row r="681" customFormat="false" ht="15" hidden="false" customHeight="false" outlineLevel="0" collapsed="false">
      <c r="C681" s="49" t="n">
        <f aca="false">IF(F681=F680,C680,IF(F681=(F680+10),C680,(C680+10)))</f>
        <v>1440</v>
      </c>
      <c r="D681" s="38" t="s">
        <v>330</v>
      </c>
      <c r="E681" s="51" t="n">
        <f aca="false">IF(C680=C681,IF(AND(L681&lt;&gt;"M",L681&lt;&gt;"m-up"),E680+10,E680),10)</f>
        <v>40</v>
      </c>
      <c r="F681" s="39" t="n">
        <f aca="false">R681+(Q681*60)+(P681*3600)</f>
        <v>73715</v>
      </c>
      <c r="G681" s="39" t="str">
        <f aca="false">CONCATENATE(M681,N681,O681)</f>
        <v>20171114</v>
      </c>
      <c r="H681" s="39" t="n">
        <v>39</v>
      </c>
      <c r="L681" s="39" t="s">
        <v>0</v>
      </c>
      <c r="M681" s="39" t="n">
        <v>2017</v>
      </c>
      <c r="N681" s="39" t="n">
        <v>11</v>
      </c>
      <c r="O681" s="39" t="n">
        <v>14</v>
      </c>
      <c r="P681" s="39" t="n">
        <v>20</v>
      </c>
      <c r="Q681" s="39" t="n">
        <v>28</v>
      </c>
      <c r="R681" s="39" t="n">
        <v>35</v>
      </c>
      <c r="S681" s="39" t="n">
        <v>542</v>
      </c>
      <c r="T681" s="39" t="n">
        <v>1</v>
      </c>
      <c r="U681" s="39" t="s">
        <v>1</v>
      </c>
      <c r="V681" s="39" t="s">
        <v>2</v>
      </c>
    </row>
    <row r="682" customFormat="false" ht="15" hidden="false" customHeight="false" outlineLevel="0" collapsed="false">
      <c r="C682" s="49" t="n">
        <f aca="false">IF(F682=F681,C681,IF(F682=(F681+10),C681,(C681+10)))</f>
        <v>1440</v>
      </c>
      <c r="D682" s="38" t="s">
        <v>330</v>
      </c>
      <c r="E682" s="51" t="n">
        <f aca="false">IF(C681=C682,IF(AND(L682&lt;&gt;"M",L682&lt;&gt;"m-up"),E681+10,E681),10)</f>
        <v>50</v>
      </c>
      <c r="F682" s="39" t="n">
        <f aca="false">R682+(Q682*60)+(P682*3600)</f>
        <v>73715</v>
      </c>
      <c r="G682" s="39" t="str">
        <f aca="false">CONCATENATE(M682,N682,O682)</f>
        <v>20171114</v>
      </c>
      <c r="H682" s="39" t="n">
        <v>0</v>
      </c>
      <c r="L682" s="39" t="s">
        <v>16</v>
      </c>
      <c r="M682" s="39" t="n">
        <v>2017</v>
      </c>
      <c r="N682" s="39" t="n">
        <v>11</v>
      </c>
      <c r="O682" s="39" t="n">
        <v>14</v>
      </c>
      <c r="P682" s="39" t="n">
        <v>20</v>
      </c>
      <c r="Q682" s="39" t="n">
        <v>28</v>
      </c>
      <c r="R682" s="39" t="n">
        <v>35</v>
      </c>
      <c r="S682" s="39" t="n">
        <v>609</v>
      </c>
      <c r="U682" s="39" t="s">
        <v>1</v>
      </c>
      <c r="V682" s="39" t="s">
        <v>2</v>
      </c>
    </row>
    <row r="683" customFormat="false" ht="15" hidden="false" customHeight="false" outlineLevel="0" collapsed="false">
      <c r="C683" s="49" t="n">
        <f aca="false">IF(F683=F682,C682,IF(F683=(F682+10),C682,(C682+10)))</f>
        <v>1440</v>
      </c>
      <c r="D683" s="38" t="s">
        <v>330</v>
      </c>
      <c r="E683" s="51" t="n">
        <f aca="false">IF(C682=C683,IF(AND(L683&lt;&gt;"M",L683&lt;&gt;"m-up"),E682+10,E682),10)</f>
        <v>60</v>
      </c>
      <c r="F683" s="39" t="n">
        <f aca="false">R683+(Q683*60)+(P683*3600)</f>
        <v>73715</v>
      </c>
      <c r="G683" s="39" t="str">
        <f aca="false">CONCATENATE(M683,N683,O683)</f>
        <v>20171114</v>
      </c>
      <c r="H683" s="39" t="n">
        <v>49</v>
      </c>
      <c r="L683" s="39" t="s">
        <v>0</v>
      </c>
      <c r="M683" s="39" t="n">
        <v>2017</v>
      </c>
      <c r="N683" s="39" t="n">
        <v>11</v>
      </c>
      <c r="O683" s="39" t="n">
        <v>14</v>
      </c>
      <c r="P683" s="39" t="n">
        <v>20</v>
      </c>
      <c r="Q683" s="39" t="n">
        <v>28</v>
      </c>
      <c r="R683" s="39" t="n">
        <v>35</v>
      </c>
      <c r="S683" s="39" t="n">
        <v>709</v>
      </c>
      <c r="T683" s="39" t="n">
        <v>1</v>
      </c>
      <c r="U683" s="39" t="s">
        <v>1</v>
      </c>
      <c r="V683" s="39" t="s">
        <v>2</v>
      </c>
      <c r="X683" s="98" t="s">
        <v>305</v>
      </c>
      <c r="Y683" s="40" t="s">
        <v>331</v>
      </c>
      <c r="Z683" s="99" t="n">
        <v>-26.2339</v>
      </c>
      <c r="AA683" s="99" t="n">
        <v>28.1945</v>
      </c>
      <c r="AB683" s="40" t="n">
        <v>-17</v>
      </c>
    </row>
    <row r="684" s="65" customFormat="true" ht="15" hidden="false" customHeight="false" outlineLevel="0" collapsed="false">
      <c r="A684" s="91"/>
      <c r="B684" s="91"/>
      <c r="C684" s="49" t="n">
        <f aca="false">IF(F684=F683,C683,IF(F684=(F683+10),C683,(C683+10)))</f>
        <v>1450</v>
      </c>
      <c r="D684" s="92" t="s">
        <v>332</v>
      </c>
      <c r="E684" s="62" t="n">
        <f aca="false">IF(C683=C684,IF(AND(L684&lt;&gt;"M",L684&lt;&gt;"m-up"),E683+10,E683),10)</f>
        <v>10</v>
      </c>
      <c r="F684" s="64"/>
      <c r="G684" s="64"/>
      <c r="H684" s="64"/>
      <c r="I684" s="64"/>
      <c r="J684" s="64"/>
      <c r="K684" s="64"/>
      <c r="L684" s="64"/>
      <c r="M684" s="64" t="n">
        <v>2017</v>
      </c>
      <c r="N684" s="64" t="n">
        <v>11</v>
      </c>
      <c r="O684" s="64" t="n">
        <v>17</v>
      </c>
      <c r="P684" s="64" t="n">
        <v>20</v>
      </c>
      <c r="Q684" s="64" t="n">
        <v>13</v>
      </c>
      <c r="R684" s="64" t="n">
        <v>49</v>
      </c>
      <c r="S684" s="64"/>
      <c r="T684" s="64"/>
      <c r="U684" s="64"/>
      <c r="V684" s="64"/>
      <c r="W684" s="64"/>
      <c r="Z684" s="108"/>
      <c r="AA684" s="108"/>
    </row>
    <row r="685" customFormat="false" ht="15" hidden="false" customHeight="false" outlineLevel="0" collapsed="false">
      <c r="C685" s="49" t="n">
        <f aca="false">IF(F685=F684,C684,IF(F685=(F684+10),C684,(C684+10)))</f>
        <v>1460</v>
      </c>
      <c r="D685" s="80" t="s">
        <v>333</v>
      </c>
      <c r="E685" s="51" t="n">
        <f aca="false">IF(C683=C685,IF(AND(L685&lt;&gt;"M",L685&lt;&gt;"m-up"),E683+10,E683),10)</f>
        <v>10</v>
      </c>
      <c r="F685" s="53" t="n">
        <f aca="false">R685+(Q685*60)+(P685*3600)</f>
        <v>52876</v>
      </c>
      <c r="G685" s="53" t="str">
        <f aca="false">CONCATENATE(M685,N685,O685)</f>
        <v>20171122</v>
      </c>
      <c r="H685" s="53" t="n">
        <v>10</v>
      </c>
      <c r="I685" s="53"/>
      <c r="J685" s="53"/>
      <c r="K685" s="53"/>
      <c r="L685" s="53" t="s">
        <v>0</v>
      </c>
      <c r="M685" s="53" t="n">
        <v>2017</v>
      </c>
      <c r="N685" s="53" t="n">
        <v>11</v>
      </c>
      <c r="O685" s="53" t="n">
        <v>22</v>
      </c>
      <c r="P685" s="53" t="n">
        <v>14</v>
      </c>
      <c r="Q685" s="53" t="n">
        <v>41</v>
      </c>
      <c r="R685" s="53" t="n">
        <v>16</v>
      </c>
      <c r="S685" s="53" t="n">
        <v>547</v>
      </c>
      <c r="T685" s="53" t="n">
        <v>1</v>
      </c>
      <c r="U685" s="53" t="s">
        <v>1</v>
      </c>
      <c r="V685" s="53" t="s">
        <v>2</v>
      </c>
      <c r="W685" s="53"/>
      <c r="X685" s="109" t="s">
        <v>55</v>
      </c>
    </row>
    <row r="686" customFormat="false" ht="15" hidden="false" customHeight="false" outlineLevel="0" collapsed="false">
      <c r="C686" s="49" t="n">
        <f aca="false">IF(F686=F685,C685,IF(F686=(F685+10),C685,(C685+10)))</f>
        <v>1460</v>
      </c>
      <c r="D686" s="38" t="s">
        <v>333</v>
      </c>
      <c r="E686" s="51" t="n">
        <f aca="false">IF(C685=C686,IF(AND(L686&lt;&gt;"M",L686&lt;&gt;"m-up"),E685+10,E685),10)</f>
        <v>20</v>
      </c>
      <c r="F686" s="39" t="n">
        <f aca="false">R686+(Q686*60)+(P686*3600)</f>
        <v>52876</v>
      </c>
      <c r="G686" s="39" t="str">
        <f aca="false">CONCATENATE(M686,N686,O686)</f>
        <v>20171122</v>
      </c>
      <c r="H686" s="39" t="n">
        <v>14</v>
      </c>
      <c r="L686" s="39" t="s">
        <v>0</v>
      </c>
      <c r="M686" s="39" t="n">
        <v>2017</v>
      </c>
      <c r="N686" s="39" t="n">
        <v>11</v>
      </c>
      <c r="O686" s="39" t="n">
        <v>22</v>
      </c>
      <c r="P686" s="39" t="n">
        <v>14</v>
      </c>
      <c r="Q686" s="39" t="n">
        <v>41</v>
      </c>
      <c r="R686" s="39" t="n">
        <v>16</v>
      </c>
      <c r="S686" s="39" t="n">
        <v>584</v>
      </c>
      <c r="T686" s="39" t="n">
        <v>1</v>
      </c>
      <c r="U686" s="39" t="s">
        <v>1</v>
      </c>
      <c r="V686" s="39" t="s">
        <v>2</v>
      </c>
    </row>
    <row r="687" customFormat="false" ht="15" hidden="false" customHeight="false" outlineLevel="0" collapsed="false">
      <c r="C687" s="49" t="n">
        <f aca="false">IF(F687=F686,C686,IF(F687=(F686+10),C686,(C686+10)))</f>
        <v>1460</v>
      </c>
      <c r="D687" s="38" t="s">
        <v>333</v>
      </c>
      <c r="E687" s="51" t="n">
        <f aca="false">IF(C686=C687,IF(AND(L687&lt;&gt;"M",L687&lt;&gt;"m-up"),E686+10,E686),10)</f>
        <v>30</v>
      </c>
      <c r="F687" s="39" t="n">
        <f aca="false">R687+(Q687*60)+(P687*3600)</f>
        <v>52876</v>
      </c>
      <c r="G687" s="39" t="str">
        <f aca="false">CONCATENATE(M687,N687,O687)</f>
        <v>20171122</v>
      </c>
      <c r="H687" s="39" t="n">
        <v>0</v>
      </c>
      <c r="L687" s="39" t="s">
        <v>16</v>
      </c>
      <c r="M687" s="39" t="n">
        <v>2017</v>
      </c>
      <c r="N687" s="39" t="n">
        <v>11</v>
      </c>
      <c r="O687" s="39" t="n">
        <v>22</v>
      </c>
      <c r="P687" s="39" t="n">
        <v>14</v>
      </c>
      <c r="Q687" s="39" t="n">
        <v>41</v>
      </c>
      <c r="R687" s="39" t="n">
        <v>16</v>
      </c>
      <c r="S687" s="39" t="n">
        <v>588</v>
      </c>
      <c r="U687" s="39" t="s">
        <v>1</v>
      </c>
      <c r="V687" s="39" t="s">
        <v>2</v>
      </c>
    </row>
    <row r="688" customFormat="false" ht="15" hidden="false" customHeight="false" outlineLevel="0" collapsed="false">
      <c r="C688" s="49" t="n">
        <f aca="false">IF(F688=F687,C687,IF(F688=(F687+10),C687,(C687+10)))</f>
        <v>1460</v>
      </c>
      <c r="D688" s="38" t="s">
        <v>333</v>
      </c>
      <c r="E688" s="51" t="n">
        <f aca="false">IF(C687=C688,IF(AND(L688&lt;&gt;"M",L688&lt;&gt;"m-up"),E687+10,E687),10)</f>
        <v>40</v>
      </c>
      <c r="F688" s="39" t="n">
        <f aca="false">R688+(Q688*60)+(P688*3600)</f>
        <v>52876</v>
      </c>
      <c r="G688" s="39" t="str">
        <f aca="false">CONCATENATE(M688,N688,O688)</f>
        <v>20171122</v>
      </c>
      <c r="H688" s="39" t="n">
        <v>9</v>
      </c>
      <c r="L688" s="39" t="s">
        <v>0</v>
      </c>
      <c r="M688" s="39" t="n">
        <v>2017</v>
      </c>
      <c r="N688" s="39" t="n">
        <v>11</v>
      </c>
      <c r="O688" s="39" t="n">
        <v>22</v>
      </c>
      <c r="P688" s="39" t="n">
        <v>14</v>
      </c>
      <c r="Q688" s="39" t="n">
        <v>41</v>
      </c>
      <c r="R688" s="39" t="n">
        <v>16</v>
      </c>
      <c r="S688" s="39" t="n">
        <v>789</v>
      </c>
      <c r="T688" s="39" t="n">
        <v>2</v>
      </c>
      <c r="U688" s="39" t="s">
        <v>1</v>
      </c>
      <c r="V688" s="39" t="s">
        <v>2</v>
      </c>
      <c r="X688" s="40" t="s">
        <v>56</v>
      </c>
    </row>
    <row r="689" customFormat="false" ht="15" hidden="false" customHeight="false" outlineLevel="0" collapsed="false">
      <c r="C689" s="49" t="n">
        <f aca="false">IF(F689=F688,C688,IF(F689=(F688+10),C688,(C688+10)))</f>
        <v>1460</v>
      </c>
      <c r="D689" s="38" t="s">
        <v>333</v>
      </c>
      <c r="E689" s="51" t="n">
        <f aca="false">IF(C688=C689,IF(AND(L689&lt;&gt;"M",L689&lt;&gt;"m-up"),E688+10,E688),10)</f>
        <v>50</v>
      </c>
      <c r="F689" s="39" t="n">
        <f aca="false">R689+(Q689*60)+(P689*3600)</f>
        <v>52876</v>
      </c>
      <c r="G689" s="39" t="str">
        <f aca="false">CONCATENATE(M689,N689,O689)</f>
        <v>20171122</v>
      </c>
      <c r="H689" s="39" t="n">
        <v>6</v>
      </c>
      <c r="L689" s="39" t="s">
        <v>0</v>
      </c>
      <c r="M689" s="39" t="n">
        <v>2017</v>
      </c>
      <c r="N689" s="39" t="n">
        <v>11</v>
      </c>
      <c r="O689" s="39" t="n">
        <v>22</v>
      </c>
      <c r="P689" s="39" t="n">
        <v>14</v>
      </c>
      <c r="Q689" s="39" t="n">
        <v>41</v>
      </c>
      <c r="R689" s="39" t="n">
        <v>16</v>
      </c>
      <c r="S689" s="39" t="n">
        <v>816</v>
      </c>
      <c r="T689" s="39" t="n">
        <v>2</v>
      </c>
      <c r="U689" s="39" t="s">
        <v>1</v>
      </c>
      <c r="V689" s="39" t="s">
        <v>2</v>
      </c>
    </row>
    <row r="690" customFormat="false" ht="15" hidden="false" customHeight="false" outlineLevel="0" collapsed="false">
      <c r="C690" s="49" t="n">
        <f aca="false">IF(F690=F689,C689,IF(F690=(F689+10),C689,(C689+10)))</f>
        <v>1460</v>
      </c>
      <c r="D690" s="38" t="s">
        <v>333</v>
      </c>
      <c r="E690" s="51" t="n">
        <f aca="false">IF(C689=C690,IF(AND(L690&lt;&gt;"M",L690&lt;&gt;"m-up"),E689+10,E689),10)</f>
        <v>60</v>
      </c>
      <c r="F690" s="39" t="n">
        <f aca="false">R690+(Q690*60)+(P690*3600)</f>
        <v>52876</v>
      </c>
      <c r="G690" s="39" t="str">
        <f aca="false">CONCATENATE(M690,N690,O690)</f>
        <v>20171122</v>
      </c>
      <c r="H690" s="39" t="n">
        <v>30</v>
      </c>
      <c r="L690" s="39" t="s">
        <v>0</v>
      </c>
      <c r="M690" s="39" t="n">
        <v>2017</v>
      </c>
      <c r="N690" s="39" t="n">
        <v>11</v>
      </c>
      <c r="O690" s="39" t="n">
        <v>22</v>
      </c>
      <c r="P690" s="39" t="n">
        <v>14</v>
      </c>
      <c r="Q690" s="39" t="n">
        <v>41</v>
      </c>
      <c r="R690" s="39" t="n">
        <v>16</v>
      </c>
      <c r="S690" s="39" t="n">
        <v>864</v>
      </c>
      <c r="T690" s="39" t="n">
        <v>2</v>
      </c>
      <c r="U690" s="39" t="s">
        <v>1</v>
      </c>
      <c r="V690" s="39" t="s">
        <v>2</v>
      </c>
    </row>
    <row r="691" customFormat="false" ht="15" hidden="false" customHeight="false" outlineLevel="0" collapsed="false">
      <c r="C691" s="49" t="n">
        <f aca="false">IF(F691=F690,C690,IF(F691=(F690+10),C690,(C690+10)))</f>
        <v>1460</v>
      </c>
      <c r="D691" s="38" t="s">
        <v>333</v>
      </c>
      <c r="E691" s="51" t="n">
        <f aca="false">IF(C690=C691,IF(AND(L691&lt;&gt;"M",L691&lt;&gt;"m-up"),E690+10,E690),10)</f>
        <v>70</v>
      </c>
      <c r="F691" s="39" t="n">
        <f aca="false">R691+(Q691*60)+(P691*3600)</f>
        <v>52876</v>
      </c>
      <c r="G691" s="39" t="str">
        <f aca="false">CONCATENATE(M691,N691,O691)</f>
        <v>20171122</v>
      </c>
      <c r="H691" s="39" t="n">
        <v>5</v>
      </c>
      <c r="L691" s="39" t="s">
        <v>0</v>
      </c>
      <c r="M691" s="39" t="n">
        <v>2017</v>
      </c>
      <c r="N691" s="39" t="n">
        <v>11</v>
      </c>
      <c r="O691" s="39" t="n">
        <v>22</v>
      </c>
      <c r="P691" s="39" t="n">
        <v>14</v>
      </c>
      <c r="Q691" s="39" t="n">
        <v>41</v>
      </c>
      <c r="R691" s="39" t="n">
        <v>16</v>
      </c>
      <c r="S691" s="39" t="n">
        <v>920</v>
      </c>
      <c r="T691" s="39" t="n">
        <v>2</v>
      </c>
      <c r="U691" s="39" t="s">
        <v>1</v>
      </c>
      <c r="V691" s="39" t="s">
        <v>2</v>
      </c>
    </row>
    <row r="692" customFormat="false" ht="15" hidden="false" customHeight="false" outlineLevel="0" collapsed="false">
      <c r="C692" s="49" t="n">
        <f aca="false">IF(F692=F691,C691,IF(F692=(F691+10),C691,(C691+10)))</f>
        <v>1460</v>
      </c>
      <c r="D692" s="38" t="s">
        <v>333</v>
      </c>
      <c r="E692" s="51" t="n">
        <f aca="false">IF(C691=C692,IF(AND(L692&lt;&gt;"M",L692&lt;&gt;"m-up"),E691+10,E691),10)</f>
        <v>80</v>
      </c>
      <c r="F692" s="39" t="n">
        <f aca="false">R692+(Q692*60)+(P692*3600)</f>
        <v>52876</v>
      </c>
      <c r="G692" s="39" t="str">
        <f aca="false">CONCATENATE(M692,N692,O692)</f>
        <v>20171122</v>
      </c>
      <c r="H692" s="39" t="n">
        <v>149</v>
      </c>
      <c r="L692" s="39" t="s">
        <v>0</v>
      </c>
      <c r="M692" s="39" t="n">
        <v>2017</v>
      </c>
      <c r="N692" s="39" t="n">
        <v>11</v>
      </c>
      <c r="O692" s="39" t="n">
        <v>22</v>
      </c>
      <c r="P692" s="39" t="n">
        <v>14</v>
      </c>
      <c r="Q692" s="39" t="n">
        <v>41</v>
      </c>
      <c r="R692" s="39" t="n">
        <v>16</v>
      </c>
      <c r="S692" s="39" t="n">
        <v>955</v>
      </c>
      <c r="T692" s="39" t="n">
        <v>2</v>
      </c>
      <c r="U692" s="39" t="s">
        <v>1</v>
      </c>
      <c r="V692" s="39" t="s">
        <v>2</v>
      </c>
    </row>
    <row r="693" customFormat="false" ht="15" hidden="false" customHeight="false" outlineLevel="0" collapsed="false">
      <c r="C693" s="49" t="n">
        <f aca="false">IF(F693=F692,C692,IF(F693=(F692+10),C692,(C692+10)))</f>
        <v>1470</v>
      </c>
      <c r="D693" s="80" t="s">
        <v>334</v>
      </c>
      <c r="E693" s="51" t="n">
        <f aca="false">IF(C692=C693,IF(AND(L693&lt;&gt;"M",L693&lt;&gt;"m-up"),E692+10,E692),10)</f>
        <v>10</v>
      </c>
      <c r="F693" s="53" t="n">
        <f aca="false">R693+(Q693*60)+(P693*3600)</f>
        <v>52915</v>
      </c>
      <c r="G693" s="53" t="str">
        <f aca="false">CONCATENATE(M693,N693,O693)</f>
        <v>20171122</v>
      </c>
      <c r="H693" s="53" t="n">
        <v>17</v>
      </c>
      <c r="I693" s="53"/>
      <c r="J693" s="53"/>
      <c r="K693" s="53"/>
      <c r="L693" s="53" t="s">
        <v>0</v>
      </c>
      <c r="M693" s="53" t="n">
        <v>2017</v>
      </c>
      <c r="N693" s="53" t="n">
        <v>11</v>
      </c>
      <c r="O693" s="53" t="n">
        <v>22</v>
      </c>
      <c r="P693" s="53" t="n">
        <v>14</v>
      </c>
      <c r="Q693" s="53" t="n">
        <v>41</v>
      </c>
      <c r="R693" s="53" t="n">
        <v>55</v>
      </c>
      <c r="S693" s="53" t="n">
        <v>917</v>
      </c>
      <c r="T693" s="53" t="n">
        <v>1</v>
      </c>
      <c r="U693" s="53" t="s">
        <v>1</v>
      </c>
      <c r="V693" s="53" t="s">
        <v>2</v>
      </c>
      <c r="W693" s="53"/>
      <c r="X693" s="54" t="s">
        <v>56</v>
      </c>
    </row>
    <row r="694" customFormat="false" ht="15" hidden="false" customHeight="false" outlineLevel="0" collapsed="false">
      <c r="C694" s="49" t="n">
        <f aca="false">IF(F694=F693,C693,IF(F694=(F693+10),C693,(C693+10)))</f>
        <v>1480</v>
      </c>
      <c r="D694" s="80" t="s">
        <v>335</v>
      </c>
      <c r="E694" s="51" t="n">
        <f aca="false">IF(C693=C694,IF(AND(L694&lt;&gt;"M",L694&lt;&gt;"m-up"),E693+10,E693),10)</f>
        <v>10</v>
      </c>
      <c r="F694" s="53" t="n">
        <f aca="false">R694+(Q694*60)+(P694*3600)</f>
        <v>59101</v>
      </c>
      <c r="G694" s="53" t="str">
        <f aca="false">CONCATENATE(M694,N694,O694)</f>
        <v>20171124</v>
      </c>
      <c r="H694" s="53" t="n">
        <v>22</v>
      </c>
      <c r="I694" s="53"/>
      <c r="J694" s="53"/>
      <c r="K694" s="53"/>
      <c r="L694" s="53" t="s">
        <v>0</v>
      </c>
      <c r="M694" s="53" t="n">
        <v>2017</v>
      </c>
      <c r="N694" s="53" t="n">
        <v>11</v>
      </c>
      <c r="O694" s="53" t="n">
        <v>24</v>
      </c>
      <c r="P694" s="53" t="n">
        <v>16</v>
      </c>
      <c r="Q694" s="53" t="n">
        <v>25</v>
      </c>
      <c r="R694" s="53" t="n">
        <v>1</v>
      </c>
      <c r="S694" s="53" t="n">
        <v>786</v>
      </c>
      <c r="T694" s="53" t="n">
        <v>1</v>
      </c>
      <c r="U694" s="53" t="s">
        <v>1</v>
      </c>
      <c r="V694" s="53" t="s">
        <v>2</v>
      </c>
      <c r="W694" s="53"/>
      <c r="X694" s="54" t="s">
        <v>57</v>
      </c>
    </row>
    <row r="695" customFormat="false" ht="15" hidden="false" customHeight="false" outlineLevel="0" collapsed="false">
      <c r="C695" s="49" t="n">
        <f aca="false">IF(F695=F694,C694,IF(F695=(F694+10),C694,(C694+10)))</f>
        <v>1480</v>
      </c>
      <c r="D695" s="38" t="s">
        <v>335</v>
      </c>
      <c r="E695" s="51" t="n">
        <f aca="false">IF(C694=C695,IF(AND(L695&lt;&gt;"M",L695&lt;&gt;"m-up"),E694+10,E694),10)</f>
        <v>20</v>
      </c>
      <c r="F695" s="39" t="n">
        <f aca="false">R695+(Q695*60)+(P695*3600)</f>
        <v>59101</v>
      </c>
      <c r="G695" s="39" t="str">
        <f aca="false">CONCATENATE(M695,N695,O695)</f>
        <v>20171124</v>
      </c>
      <c r="H695" s="39" t="n">
        <v>30</v>
      </c>
      <c r="L695" s="39" t="s">
        <v>0</v>
      </c>
      <c r="M695" s="39" t="n">
        <v>2017</v>
      </c>
      <c r="N695" s="39" t="n">
        <v>11</v>
      </c>
      <c r="O695" s="39" t="n">
        <v>24</v>
      </c>
      <c r="P695" s="39" t="n">
        <v>16</v>
      </c>
      <c r="Q695" s="39" t="n">
        <v>25</v>
      </c>
      <c r="R695" s="39" t="n">
        <v>1</v>
      </c>
      <c r="S695" s="39" t="n">
        <v>966</v>
      </c>
      <c r="T695" s="39" t="n">
        <v>2</v>
      </c>
      <c r="U695" s="39" t="s">
        <v>1</v>
      </c>
      <c r="V695" s="39" t="s">
        <v>2</v>
      </c>
    </row>
    <row r="696" customFormat="false" ht="15" hidden="false" customHeight="false" outlineLevel="0" collapsed="false">
      <c r="C696" s="49" t="n">
        <f aca="false">IF(F696=F695,C695,IF(F696=(F695+10),C695,(C695+10)))</f>
        <v>1490</v>
      </c>
      <c r="D696" s="38" t="s">
        <v>335</v>
      </c>
      <c r="E696" s="51" t="n">
        <f aca="false">IF(C695=C696,IF(AND(L696&lt;&gt;"M",L696&lt;&gt;"m-up"),E695+10,E695),10)</f>
        <v>10</v>
      </c>
      <c r="F696" s="39" t="n">
        <f aca="false">R696+(Q696*60)+(P696*3600)</f>
        <v>59102</v>
      </c>
      <c r="G696" s="39" t="str">
        <f aca="false">CONCATENATE(M696,N696,O696)</f>
        <v>20171124</v>
      </c>
      <c r="H696" s="39" t="n">
        <v>41</v>
      </c>
      <c r="L696" s="39" t="s">
        <v>0</v>
      </c>
      <c r="M696" s="39" t="n">
        <v>2017</v>
      </c>
      <c r="N696" s="39" t="n">
        <v>11</v>
      </c>
      <c r="O696" s="39" t="n">
        <v>24</v>
      </c>
      <c r="P696" s="39" t="n">
        <v>16</v>
      </c>
      <c r="Q696" s="39" t="n">
        <v>25</v>
      </c>
      <c r="R696" s="39" t="n">
        <v>2</v>
      </c>
      <c r="S696" s="39" t="n">
        <v>60</v>
      </c>
      <c r="T696" s="39" t="n">
        <v>2</v>
      </c>
      <c r="U696" s="39" t="s">
        <v>1</v>
      </c>
      <c r="V696" s="39" t="s">
        <v>2</v>
      </c>
    </row>
    <row r="697" customFormat="false" ht="15" hidden="false" customHeight="false" outlineLevel="0" collapsed="false">
      <c r="C697" s="49" t="n">
        <f aca="false">IF(F697=F696,C696,IF(F697=(F696+10),C696,(C696+10)))</f>
        <v>1490</v>
      </c>
      <c r="D697" s="38" t="s">
        <v>335</v>
      </c>
      <c r="E697" s="51" t="n">
        <f aca="false">IF(C696=C697,IF(AND(L697&lt;&gt;"M",L697&lt;&gt;"m-up"),E696+10,E696),10)</f>
        <v>10</v>
      </c>
      <c r="F697" s="39" t="n">
        <f aca="false">R697+(Q697*60)+(P697*3600)</f>
        <v>59102</v>
      </c>
      <c r="G697" s="39" t="str">
        <f aca="false">CONCATENATE(M697,N697,O697)</f>
        <v>20171124</v>
      </c>
      <c r="H697" s="39" t="n">
        <v>0</v>
      </c>
      <c r="L697" s="39" t="s">
        <v>4</v>
      </c>
      <c r="M697" s="39" t="n">
        <v>2017</v>
      </c>
      <c r="N697" s="39" t="n">
        <v>11</v>
      </c>
      <c r="O697" s="39" t="n">
        <v>24</v>
      </c>
      <c r="P697" s="39" t="n">
        <v>16</v>
      </c>
      <c r="Q697" s="39" t="n">
        <v>25</v>
      </c>
      <c r="R697" s="39" t="n">
        <v>2</v>
      </c>
      <c r="S697" s="39" t="n">
        <v>63</v>
      </c>
      <c r="T697" s="39" t="n">
        <v>2</v>
      </c>
      <c r="U697" s="39" t="s">
        <v>1</v>
      </c>
      <c r="V697" s="39" t="s">
        <v>2</v>
      </c>
    </row>
    <row r="698" customFormat="false" ht="15" hidden="false" customHeight="false" outlineLevel="0" collapsed="false">
      <c r="C698" s="49" t="n">
        <f aca="false">IF(F698=F697,C697,IF(F698=(F697+10),C697,(C697+10)))</f>
        <v>1490</v>
      </c>
      <c r="D698" s="38" t="s">
        <v>335</v>
      </c>
      <c r="E698" s="51" t="n">
        <f aca="false">IF(C697=C698,IF(AND(L698&lt;&gt;"M",L698&lt;&gt;"m-up"),E697+10,E697),10)</f>
        <v>20</v>
      </c>
      <c r="F698" s="39" t="n">
        <f aca="false">R698+(Q698*60)+(P698*3600)</f>
        <v>59102</v>
      </c>
      <c r="G698" s="39" t="str">
        <f aca="false">CONCATENATE(M698,N698,O698)</f>
        <v>20171124</v>
      </c>
      <c r="H698" s="39" t="n">
        <v>341</v>
      </c>
      <c r="L698" s="39" t="s">
        <v>0</v>
      </c>
      <c r="M698" s="39" t="n">
        <v>2017</v>
      </c>
      <c r="N698" s="39" t="n">
        <v>11</v>
      </c>
      <c r="O698" s="39" t="n">
        <v>24</v>
      </c>
      <c r="P698" s="39" t="n">
        <v>16</v>
      </c>
      <c r="Q698" s="39" t="n">
        <v>25</v>
      </c>
      <c r="R698" s="39" t="n">
        <v>2</v>
      </c>
      <c r="S698" s="39" t="n">
        <v>109</v>
      </c>
      <c r="T698" s="39" t="n">
        <v>2</v>
      </c>
      <c r="U698" s="39" t="s">
        <v>1</v>
      </c>
      <c r="V698" s="39" t="s">
        <v>2</v>
      </c>
    </row>
    <row r="699" customFormat="false" ht="15" hidden="false" customHeight="false" outlineLevel="0" collapsed="false">
      <c r="C699" s="49" t="n">
        <f aca="false">IF(F699=F698,C698,IF(F699=(F698+10),C698,(C698+10)))</f>
        <v>1490</v>
      </c>
      <c r="D699" s="38" t="s">
        <v>335</v>
      </c>
      <c r="E699" s="51" t="n">
        <f aca="false">IF(C698=C699,IF(AND(L699&lt;&gt;"M",L699&lt;&gt;"m-up"),E698+10,E698),10)</f>
        <v>20</v>
      </c>
      <c r="F699" s="39" t="n">
        <f aca="false">R699+(Q699*60)+(P699*3600)</f>
        <v>59102</v>
      </c>
      <c r="G699" s="39" t="str">
        <f aca="false">CONCATENATE(M699,N699,O699)</f>
        <v>20171124</v>
      </c>
      <c r="H699" s="39" t="n">
        <v>0</v>
      </c>
      <c r="L699" s="39" t="s">
        <v>4</v>
      </c>
      <c r="M699" s="39" t="n">
        <v>2017</v>
      </c>
      <c r="N699" s="39" t="n">
        <v>11</v>
      </c>
      <c r="O699" s="39" t="n">
        <v>24</v>
      </c>
      <c r="P699" s="39" t="n">
        <v>16</v>
      </c>
      <c r="Q699" s="39" t="n">
        <v>25</v>
      </c>
      <c r="R699" s="39" t="n">
        <v>2</v>
      </c>
      <c r="S699" s="39" t="n">
        <v>126</v>
      </c>
      <c r="T699" s="39" t="n">
        <v>2</v>
      </c>
      <c r="U699" s="39" t="s">
        <v>1</v>
      </c>
      <c r="V699" s="39" t="s">
        <v>2</v>
      </c>
    </row>
    <row r="700" customFormat="false" ht="15" hidden="false" customHeight="false" outlineLevel="0" collapsed="false">
      <c r="C700" s="49" t="n">
        <f aca="false">IF(F700=F699,C699,IF(F700=(F699+10),C699,(C699+10)))</f>
        <v>1490</v>
      </c>
      <c r="D700" s="38" t="s">
        <v>335</v>
      </c>
      <c r="E700" s="51" t="n">
        <f aca="false">IF(C699=C700,IF(AND(L700&lt;&gt;"M",L700&lt;&gt;"m-up"),E699+10,E699),10)</f>
        <v>20</v>
      </c>
      <c r="F700" s="39" t="n">
        <f aca="false">R700+(Q700*60)+(P700*3600)</f>
        <v>59102</v>
      </c>
      <c r="G700" s="39" t="str">
        <f aca="false">CONCATENATE(M700,N700,O700)</f>
        <v>20171124</v>
      </c>
      <c r="H700" s="39" t="n">
        <v>0</v>
      </c>
      <c r="L700" s="39" t="s">
        <v>4</v>
      </c>
      <c r="M700" s="39" t="n">
        <v>2017</v>
      </c>
      <c r="N700" s="39" t="n">
        <v>11</v>
      </c>
      <c r="O700" s="39" t="n">
        <v>24</v>
      </c>
      <c r="P700" s="39" t="n">
        <v>16</v>
      </c>
      <c r="Q700" s="39" t="n">
        <v>25</v>
      </c>
      <c r="R700" s="39" t="n">
        <v>2</v>
      </c>
      <c r="S700" s="39" t="n">
        <v>365</v>
      </c>
      <c r="T700" s="39" t="n">
        <v>2</v>
      </c>
      <c r="U700" s="39" t="s">
        <v>1</v>
      </c>
      <c r="V700" s="39" t="s">
        <v>2</v>
      </c>
    </row>
    <row r="701" customFormat="false" ht="15" hidden="false" customHeight="false" outlineLevel="0" collapsed="false">
      <c r="C701" s="49" t="n">
        <f aca="false">IF(F701=F700,C700,IF(F701=(F700+10),C700,(C700+10)))</f>
        <v>1490</v>
      </c>
      <c r="D701" s="38" t="s">
        <v>335</v>
      </c>
      <c r="E701" s="51" t="n">
        <f aca="false">IF(C700=C701,IF(AND(L701&lt;&gt;"M",L701&lt;&gt;"m-up"),E700+10,E700),10)</f>
        <v>30</v>
      </c>
      <c r="F701" s="39" t="n">
        <f aca="false">R701+(Q701*60)+(P701*3600)</f>
        <v>59102</v>
      </c>
      <c r="G701" s="39" t="str">
        <f aca="false">CONCATENATE(M701,N701,O701)</f>
        <v>20171124</v>
      </c>
      <c r="H701" s="39" t="n">
        <v>152</v>
      </c>
      <c r="L701" s="39" t="s">
        <v>0</v>
      </c>
      <c r="M701" s="39" t="n">
        <v>2017</v>
      </c>
      <c r="N701" s="39" t="n">
        <v>11</v>
      </c>
      <c r="O701" s="39" t="n">
        <v>24</v>
      </c>
      <c r="P701" s="39" t="n">
        <v>16</v>
      </c>
      <c r="Q701" s="39" t="n">
        <v>25</v>
      </c>
      <c r="R701" s="39" t="n">
        <v>2</v>
      </c>
      <c r="S701" s="39" t="n">
        <v>461</v>
      </c>
      <c r="T701" s="39" t="n">
        <v>2</v>
      </c>
      <c r="U701" s="39" t="s">
        <v>1</v>
      </c>
      <c r="V701" s="39" t="s">
        <v>2</v>
      </c>
    </row>
    <row r="702" customFormat="false" ht="15" hidden="false" customHeight="false" outlineLevel="0" collapsed="false">
      <c r="C702" s="49" t="n">
        <f aca="false">IF(F702=F701,C701,IF(F702=(F701+10),C701,(C701+10)))</f>
        <v>1490</v>
      </c>
      <c r="D702" s="38" t="s">
        <v>335</v>
      </c>
      <c r="E702" s="51" t="n">
        <f aca="false">IF(C701=C702,IF(AND(L702&lt;&gt;"M",L702&lt;&gt;"m-up"),E701+10,E701),10)</f>
        <v>30</v>
      </c>
      <c r="F702" s="39" t="n">
        <f aca="false">R702+(Q702*60)+(P702*3600)</f>
        <v>59102</v>
      </c>
      <c r="G702" s="39" t="str">
        <f aca="false">CONCATENATE(M702,N702,O702)</f>
        <v>20171124</v>
      </c>
      <c r="H702" s="39" t="n">
        <v>0</v>
      </c>
      <c r="L702" s="39" t="s">
        <v>4</v>
      </c>
      <c r="M702" s="39" t="n">
        <v>2017</v>
      </c>
      <c r="N702" s="39" t="n">
        <v>11</v>
      </c>
      <c r="O702" s="39" t="n">
        <v>24</v>
      </c>
      <c r="P702" s="39" t="n">
        <v>16</v>
      </c>
      <c r="Q702" s="39" t="n">
        <v>25</v>
      </c>
      <c r="R702" s="39" t="n">
        <v>2</v>
      </c>
      <c r="S702" s="39" t="n">
        <v>464</v>
      </c>
      <c r="T702" s="39" t="n">
        <v>2</v>
      </c>
      <c r="U702" s="39" t="s">
        <v>1</v>
      </c>
      <c r="V702" s="39" t="s">
        <v>2</v>
      </c>
    </row>
    <row r="703" customFormat="false" ht="15" hidden="false" customHeight="false" outlineLevel="0" collapsed="false">
      <c r="C703" s="49" t="n">
        <f aca="false">IF(F703=F702,C702,IF(F703=(F702+10),C702,(C702+10)))</f>
        <v>1500</v>
      </c>
      <c r="D703" s="80" t="s">
        <v>336</v>
      </c>
      <c r="E703" s="51" t="n">
        <f aca="false">IF(C702=C703,IF(AND(L703&lt;&gt;"M",L703&lt;&gt;"m-up"),E702+10,E702),10)</f>
        <v>10</v>
      </c>
      <c r="F703" s="53" t="n">
        <f aca="false">R703+(Q703*60)+(P703*3600)</f>
        <v>60080</v>
      </c>
      <c r="G703" s="53" t="str">
        <f aca="false">CONCATENATE(M703,N703,O703)</f>
        <v>20171124</v>
      </c>
      <c r="H703" s="53" t="n">
        <v>5</v>
      </c>
      <c r="I703" s="53"/>
      <c r="J703" s="53"/>
      <c r="K703" s="53"/>
      <c r="L703" s="53" t="s">
        <v>0</v>
      </c>
      <c r="M703" s="53" t="n">
        <v>2017</v>
      </c>
      <c r="N703" s="53" t="n">
        <v>11</v>
      </c>
      <c r="O703" s="53" t="n">
        <v>24</v>
      </c>
      <c r="P703" s="53" t="n">
        <v>16</v>
      </c>
      <c r="Q703" s="53" t="n">
        <v>41</v>
      </c>
      <c r="R703" s="53" t="n">
        <v>20</v>
      </c>
      <c r="S703" s="53" t="n">
        <v>650</v>
      </c>
      <c r="T703" s="53" t="n">
        <v>1</v>
      </c>
      <c r="U703" s="53" t="s">
        <v>1</v>
      </c>
      <c r="V703" s="53" t="s">
        <v>2</v>
      </c>
      <c r="W703" s="53"/>
      <c r="X703" s="54" t="s">
        <v>58</v>
      </c>
    </row>
    <row r="704" customFormat="false" ht="15" hidden="false" customHeight="false" outlineLevel="0" collapsed="false">
      <c r="C704" s="49" t="n">
        <f aca="false">IF(F704=F703,C703,IF(F704=(F703+10),C703,(C703+10)))</f>
        <v>1510</v>
      </c>
      <c r="D704" s="80" t="s">
        <v>337</v>
      </c>
      <c r="E704" s="51" t="n">
        <f aca="false">IF(C703=C704,IF(AND(L704&lt;&gt;"M",L704&lt;&gt;"m-up"),E703+10,E703),10)</f>
        <v>10</v>
      </c>
      <c r="F704" s="53" t="n">
        <f aca="false">R704+(Q704*60)+(P704*3600)</f>
        <v>61243</v>
      </c>
      <c r="G704" s="53" t="str">
        <f aca="false">CONCATENATE(M704,N704,O704)</f>
        <v>20171124</v>
      </c>
      <c r="H704" s="53" t="n">
        <v>990</v>
      </c>
      <c r="I704" s="53"/>
      <c r="J704" s="53"/>
      <c r="K704" s="53"/>
      <c r="L704" s="53" t="s">
        <v>17</v>
      </c>
      <c r="M704" s="53" t="n">
        <v>2017</v>
      </c>
      <c r="N704" s="53" t="n">
        <v>11</v>
      </c>
      <c r="O704" s="53" t="n">
        <v>24</v>
      </c>
      <c r="P704" s="53" t="n">
        <v>17</v>
      </c>
      <c r="Q704" s="53" t="n">
        <v>0</v>
      </c>
      <c r="R704" s="53" t="n">
        <v>43</v>
      </c>
      <c r="S704" s="53" t="n">
        <v>272</v>
      </c>
      <c r="T704" s="53" t="n">
        <v>1</v>
      </c>
      <c r="U704" s="53" t="s">
        <v>1</v>
      </c>
      <c r="V704" s="53" t="s">
        <v>2</v>
      </c>
      <c r="W704" s="53"/>
      <c r="X704" s="82" t="s">
        <v>338</v>
      </c>
      <c r="Y704" s="82" t="s">
        <v>339</v>
      </c>
      <c r="Z704" s="84" t="n">
        <v>-26.1901</v>
      </c>
      <c r="AA704" s="84" t="n">
        <v>27.8558</v>
      </c>
      <c r="AB704" s="82" t="n">
        <v>59</v>
      </c>
    </row>
    <row r="705" customFormat="false" ht="15" hidden="false" customHeight="false" outlineLevel="0" collapsed="false">
      <c r="C705" s="49" t="n">
        <f aca="false">IF(F705=F704,C704,IF(F705=(F704+10),C704,(C704+10)))</f>
        <v>1510</v>
      </c>
      <c r="D705" s="38" t="s">
        <v>337</v>
      </c>
      <c r="E705" s="51" t="n">
        <f aca="false">IF(C704=C705,IF(AND(L705&lt;&gt;"M",L705&lt;&gt;"m-up"),E704+10,E704),10)</f>
        <v>20</v>
      </c>
      <c r="F705" s="39" t="n">
        <f aca="false">R705+(Q705*60)+(P705*3600)</f>
        <v>61243</v>
      </c>
      <c r="G705" s="39" t="str">
        <f aca="false">CONCATENATE(M705,N705,O705)</f>
        <v>20171124</v>
      </c>
      <c r="H705" s="39" t="n">
        <v>0</v>
      </c>
      <c r="L705" s="39" t="s">
        <v>9</v>
      </c>
      <c r="M705" s="39" t="n">
        <v>2017</v>
      </c>
      <c r="N705" s="39" t="n">
        <v>11</v>
      </c>
      <c r="O705" s="39" t="n">
        <v>24</v>
      </c>
      <c r="P705" s="39" t="n">
        <v>17</v>
      </c>
      <c r="Q705" s="39" t="n">
        <v>0</v>
      </c>
      <c r="R705" s="39" t="n">
        <v>43</v>
      </c>
      <c r="S705" s="39" t="n">
        <v>461</v>
      </c>
      <c r="U705" s="39" t="s">
        <v>1</v>
      </c>
      <c r="V705" s="39" t="s">
        <v>2</v>
      </c>
      <c r="Y705" s="82" t="s">
        <v>339</v>
      </c>
      <c r="Z705" s="84" t="n">
        <v>-26.1943</v>
      </c>
      <c r="AA705" s="84" t="n">
        <v>27.8605</v>
      </c>
      <c r="AB705" s="82" t="n">
        <v>64</v>
      </c>
    </row>
    <row r="706" customFormat="false" ht="15" hidden="false" customHeight="false" outlineLevel="0" collapsed="false">
      <c r="C706" s="49" t="n">
        <f aca="false">IF(F706=F705,C705,IF(F706=(F705+10),C705,(C705+10)))</f>
        <v>1510</v>
      </c>
      <c r="D706" s="38" t="s">
        <v>337</v>
      </c>
      <c r="E706" s="51" t="n">
        <f aca="false">IF(C705=C706,IF(AND(L706&lt;&gt;"M",L706&lt;&gt;"m-up"),E705+10,E705),10)</f>
        <v>20</v>
      </c>
      <c r="F706" s="39" t="n">
        <f aca="false">R706+(Q706*60)+(P706*3600)</f>
        <v>61243</v>
      </c>
      <c r="G706" s="39" t="str">
        <f aca="false">CONCATENATE(M706,N706,O706)</f>
        <v>20171124</v>
      </c>
      <c r="H706" s="39" t="n">
        <v>0</v>
      </c>
      <c r="L706" s="79" t="s">
        <v>21</v>
      </c>
      <c r="M706" s="39" t="n">
        <v>2017</v>
      </c>
      <c r="N706" s="39" t="n">
        <v>11</v>
      </c>
      <c r="O706" s="39" t="n">
        <v>24</v>
      </c>
      <c r="P706" s="39" t="n">
        <v>17</v>
      </c>
      <c r="Q706" s="39" t="n">
        <v>0</v>
      </c>
      <c r="R706" s="39" t="n">
        <v>43</v>
      </c>
      <c r="S706" s="39" t="n">
        <v>488</v>
      </c>
      <c r="T706" s="39" t="n">
        <v>1</v>
      </c>
      <c r="U706" s="39" t="s">
        <v>1</v>
      </c>
      <c r="V706" s="39" t="s">
        <v>2</v>
      </c>
    </row>
    <row r="707" customFormat="false" ht="15" hidden="false" customHeight="false" outlineLevel="0" collapsed="false">
      <c r="C707" s="49" t="n">
        <f aca="false">IF(F707=F706,C706,IF(F707=(F706+10),C706,(C706+10)))</f>
        <v>1510</v>
      </c>
      <c r="D707" s="38" t="s">
        <v>337</v>
      </c>
      <c r="E707" s="51" t="n">
        <f aca="false">IF(C706=C707,IF(AND(L707&lt;&gt;"M",L707&lt;&gt;"m-up"),E706+10,E706),10)</f>
        <v>20</v>
      </c>
      <c r="F707" s="39" t="n">
        <f aca="false">R707+(Q707*60)+(P707*3600)</f>
        <v>61243</v>
      </c>
      <c r="G707" s="39" t="str">
        <f aca="false">CONCATENATE(M707,N707,O707)</f>
        <v>20171124</v>
      </c>
      <c r="H707" s="39" t="n">
        <v>0</v>
      </c>
      <c r="L707" s="79" t="s">
        <v>21</v>
      </c>
      <c r="M707" s="39" t="n">
        <v>2017</v>
      </c>
      <c r="N707" s="39" t="n">
        <v>11</v>
      </c>
      <c r="O707" s="39" t="n">
        <v>24</v>
      </c>
      <c r="P707" s="39" t="n">
        <v>17</v>
      </c>
      <c r="Q707" s="39" t="n">
        <v>0</v>
      </c>
      <c r="R707" s="39" t="n">
        <v>43</v>
      </c>
      <c r="S707" s="39" t="n">
        <v>500</v>
      </c>
      <c r="T707" s="39" t="n">
        <v>1</v>
      </c>
      <c r="U707" s="39" t="s">
        <v>1</v>
      </c>
      <c r="V707" s="39" t="s">
        <v>2</v>
      </c>
    </row>
    <row r="708" customFormat="false" ht="15" hidden="false" customHeight="false" outlineLevel="0" collapsed="false">
      <c r="C708" s="49" t="n">
        <f aca="false">IF(F708=F707,C707,IF(F708=(F707+10),C707,(C707+10)))</f>
        <v>1510</v>
      </c>
      <c r="D708" s="38" t="s">
        <v>337</v>
      </c>
      <c r="E708" s="51" t="n">
        <f aca="false">IF(C707=C708,IF(AND(L708&lt;&gt;"M",L708&lt;&gt;"m-up"),E707+10,E707),10)</f>
        <v>20</v>
      </c>
      <c r="F708" s="39" t="n">
        <f aca="false">R708+(Q708*60)+(P708*3600)</f>
        <v>61243</v>
      </c>
      <c r="G708" s="39" t="str">
        <f aca="false">CONCATENATE(M708,N708,O708)</f>
        <v>20171124</v>
      </c>
      <c r="H708" s="39" t="n">
        <v>0</v>
      </c>
      <c r="L708" s="79" t="s">
        <v>21</v>
      </c>
      <c r="M708" s="39" t="n">
        <v>2017</v>
      </c>
      <c r="N708" s="39" t="n">
        <v>11</v>
      </c>
      <c r="O708" s="39" t="n">
        <v>24</v>
      </c>
      <c r="P708" s="39" t="n">
        <v>17</v>
      </c>
      <c r="Q708" s="39" t="n">
        <v>0</v>
      </c>
      <c r="R708" s="39" t="n">
        <v>43</v>
      </c>
      <c r="S708" s="39" t="n">
        <v>514</v>
      </c>
      <c r="T708" s="39" t="n">
        <v>1</v>
      </c>
      <c r="U708" s="39" t="s">
        <v>1</v>
      </c>
      <c r="V708" s="39" t="s">
        <v>2</v>
      </c>
    </row>
    <row r="709" customFormat="false" ht="15" hidden="false" customHeight="false" outlineLevel="0" collapsed="false">
      <c r="C709" s="49" t="n">
        <f aca="false">IF(F709=F708,C708,IF(F709=(F708+10),C708,(C708+10)))</f>
        <v>1510</v>
      </c>
      <c r="D709" s="38" t="s">
        <v>337</v>
      </c>
      <c r="E709" s="51" t="n">
        <f aca="false">IF(C708=C709,IF(AND(L709&lt;&gt;"M",L709&lt;&gt;"m-up"),E708+10,E708),10)</f>
        <v>20</v>
      </c>
      <c r="F709" s="39" t="n">
        <f aca="false">R709+(Q709*60)+(P709*3600)</f>
        <v>61243</v>
      </c>
      <c r="G709" s="39" t="str">
        <f aca="false">CONCATENATE(M709,N709,O709)</f>
        <v>20171124</v>
      </c>
      <c r="H709" s="39" t="n">
        <v>0</v>
      </c>
      <c r="L709" s="79" t="s">
        <v>21</v>
      </c>
      <c r="M709" s="39" t="n">
        <v>2017</v>
      </c>
      <c r="N709" s="39" t="n">
        <v>11</v>
      </c>
      <c r="O709" s="39" t="n">
        <v>24</v>
      </c>
      <c r="P709" s="39" t="n">
        <v>17</v>
      </c>
      <c r="Q709" s="39" t="n">
        <v>0</v>
      </c>
      <c r="R709" s="39" t="n">
        <v>43</v>
      </c>
      <c r="S709" s="39" t="n">
        <v>545</v>
      </c>
      <c r="T709" s="39" t="n">
        <v>1</v>
      </c>
      <c r="U709" s="39" t="s">
        <v>1</v>
      </c>
      <c r="V709" s="39" t="s">
        <v>2</v>
      </c>
    </row>
    <row r="710" customFormat="false" ht="15" hidden="false" customHeight="false" outlineLevel="0" collapsed="false">
      <c r="C710" s="49" t="n">
        <f aca="false">IF(F710=F709,C709,IF(F710=(F709+10),C709,(C709+10)))</f>
        <v>1510</v>
      </c>
      <c r="D710" s="38" t="s">
        <v>337</v>
      </c>
      <c r="E710" s="51" t="n">
        <f aca="false">IF(C709=C710,IF(AND(L710&lt;&gt;"M",L710&lt;&gt;"m-up"),E709+10,E709),10)</f>
        <v>20</v>
      </c>
      <c r="F710" s="39" t="n">
        <f aca="false">R710+(Q710*60)+(P710*3600)</f>
        <v>61243</v>
      </c>
      <c r="G710" s="39" t="str">
        <f aca="false">CONCATENATE(M710,N710,O710)</f>
        <v>20171124</v>
      </c>
      <c r="H710" s="39" t="n">
        <v>0</v>
      </c>
      <c r="L710" s="79" t="s">
        <v>21</v>
      </c>
      <c r="M710" s="39" t="n">
        <v>2017</v>
      </c>
      <c r="N710" s="39" t="n">
        <v>11</v>
      </c>
      <c r="O710" s="39" t="n">
        <v>24</v>
      </c>
      <c r="P710" s="39" t="n">
        <v>17</v>
      </c>
      <c r="Q710" s="39" t="n">
        <v>0</v>
      </c>
      <c r="R710" s="39" t="n">
        <v>43</v>
      </c>
      <c r="S710" s="39" t="n">
        <v>561</v>
      </c>
      <c r="T710" s="39" t="n">
        <v>1</v>
      </c>
      <c r="U710" s="39" t="s">
        <v>1</v>
      </c>
      <c r="V710" s="39" t="s">
        <v>2</v>
      </c>
    </row>
    <row r="711" customFormat="false" ht="15" hidden="false" customHeight="false" outlineLevel="0" collapsed="false">
      <c r="C711" s="49" t="n">
        <f aca="false">IF(F711=F710,C710,IF(F711=(F710+10),C710,(C710+10)))</f>
        <v>1510</v>
      </c>
      <c r="D711" s="38" t="s">
        <v>337</v>
      </c>
      <c r="E711" s="51" t="n">
        <f aca="false">IF(C710=C711,IF(AND(L711&lt;&gt;"M",L711&lt;&gt;"m-up"),E710+10,E710),10)</f>
        <v>20</v>
      </c>
      <c r="F711" s="39" t="n">
        <f aca="false">R711+(Q711*60)+(P711*3600)</f>
        <v>61243</v>
      </c>
      <c r="G711" s="39" t="str">
        <f aca="false">CONCATENATE(M711,N711,O711)</f>
        <v>20171124</v>
      </c>
      <c r="H711" s="39" t="n">
        <v>0</v>
      </c>
      <c r="L711" s="79" t="s">
        <v>21</v>
      </c>
      <c r="M711" s="39" t="n">
        <v>2017</v>
      </c>
      <c r="N711" s="39" t="n">
        <v>11</v>
      </c>
      <c r="O711" s="39" t="n">
        <v>24</v>
      </c>
      <c r="P711" s="39" t="n">
        <v>17</v>
      </c>
      <c r="Q711" s="39" t="n">
        <v>0</v>
      </c>
      <c r="R711" s="39" t="n">
        <v>43</v>
      </c>
      <c r="S711" s="39" t="n">
        <v>655</v>
      </c>
      <c r="T711" s="39" t="n">
        <v>1</v>
      </c>
      <c r="U711" s="39" t="s">
        <v>1</v>
      </c>
      <c r="V711" s="39" t="s">
        <v>2</v>
      </c>
    </row>
    <row r="712" customFormat="false" ht="15" hidden="false" customHeight="false" outlineLevel="0" collapsed="false">
      <c r="C712" s="49" t="n">
        <f aca="false">IF(F712=F711,C711,IF(F712=(F711+10),C711,(C711+10)))</f>
        <v>1520</v>
      </c>
      <c r="D712" s="80" t="s">
        <v>340</v>
      </c>
      <c r="E712" s="51" t="n">
        <f aca="false">IF(C711=C712,IF(AND(L712&lt;&gt;"M",L712&lt;&gt;"m-up"),E711+10,E711),10)</f>
        <v>10</v>
      </c>
      <c r="F712" s="53" t="n">
        <f aca="false">R712+(Q712*60)+(P712*3600)</f>
        <v>61288</v>
      </c>
      <c r="G712" s="53" t="str">
        <f aca="false">CONCATENATE(M712,N712,O712)</f>
        <v>20171124</v>
      </c>
      <c r="H712" s="53" t="n">
        <v>451</v>
      </c>
      <c r="I712" s="53"/>
      <c r="J712" s="53"/>
      <c r="K712" s="53"/>
      <c r="L712" s="53" t="s">
        <v>17</v>
      </c>
      <c r="M712" s="53" t="n">
        <v>2017</v>
      </c>
      <c r="N712" s="53" t="n">
        <v>11</v>
      </c>
      <c r="O712" s="53" t="n">
        <v>24</v>
      </c>
      <c r="P712" s="53" t="n">
        <v>17</v>
      </c>
      <c r="Q712" s="53" t="n">
        <v>1</v>
      </c>
      <c r="R712" s="53" t="n">
        <v>28</v>
      </c>
      <c r="S712" s="53" t="n">
        <v>803</v>
      </c>
      <c r="T712" s="53" t="n">
        <v>1</v>
      </c>
      <c r="U712" s="53" t="s">
        <v>1</v>
      </c>
      <c r="V712" s="53" t="s">
        <v>2</v>
      </c>
      <c r="W712" s="53"/>
      <c r="X712" s="82" t="s">
        <v>341</v>
      </c>
      <c r="Y712" s="82" t="s">
        <v>342</v>
      </c>
      <c r="Z712" s="82" t="s">
        <v>343</v>
      </c>
      <c r="AA712" s="82" t="s">
        <v>344</v>
      </c>
      <c r="AB712" s="82" t="n">
        <v>11</v>
      </c>
    </row>
    <row r="713" customFormat="false" ht="15" hidden="false" customHeight="false" outlineLevel="0" collapsed="false">
      <c r="C713" s="49" t="n">
        <f aca="false">IF(F713=F712,C712,IF(F713=(F712+10),C712,(C712+10)))</f>
        <v>1520</v>
      </c>
      <c r="D713" s="38" t="s">
        <v>340</v>
      </c>
      <c r="E713" s="51" t="n">
        <f aca="false">IF(C712=C713,IF(AND(L713&lt;&gt;"M",L713&lt;&gt;"m-up"),E712+10,E712),10)</f>
        <v>10</v>
      </c>
      <c r="F713" s="39" t="n">
        <f aca="false">R713+(Q713*60)+(P713*3600)</f>
        <v>61288</v>
      </c>
      <c r="G713" s="39" t="str">
        <f aca="false">CONCATENATE(M713,N713,O713)</f>
        <v>20171124</v>
      </c>
      <c r="H713" s="39" t="n">
        <v>0</v>
      </c>
      <c r="L713" s="79" t="s">
        <v>21</v>
      </c>
      <c r="M713" s="39" t="n">
        <v>2017</v>
      </c>
      <c r="N713" s="39" t="n">
        <v>11</v>
      </c>
      <c r="O713" s="39" t="n">
        <v>24</v>
      </c>
      <c r="P713" s="39" t="n">
        <v>17</v>
      </c>
      <c r="Q713" s="39" t="n">
        <v>1</v>
      </c>
      <c r="R713" s="39" t="n">
        <v>28</v>
      </c>
      <c r="S713" s="39" t="n">
        <v>904</v>
      </c>
      <c r="T713" s="39" t="n">
        <v>1</v>
      </c>
      <c r="U713" s="39" t="s">
        <v>1</v>
      </c>
      <c r="V713" s="39" t="s">
        <v>2</v>
      </c>
    </row>
    <row r="714" customFormat="false" ht="15" hidden="false" customHeight="false" outlineLevel="0" collapsed="false">
      <c r="C714" s="49" t="n">
        <f aca="false">IF(F714=F713,C713,IF(F714=(F713+10),C713,(C713+10)))</f>
        <v>1520</v>
      </c>
      <c r="D714" s="38" t="s">
        <v>340</v>
      </c>
      <c r="E714" s="51" t="n">
        <f aca="false">IF(C713=C714,IF(AND(L714&lt;&gt;"M",L714&lt;&gt;"m-up"),E713+10,E713),10)</f>
        <v>10</v>
      </c>
      <c r="F714" s="39" t="n">
        <f aca="false">R714+(Q714*60)+(P714*3600)</f>
        <v>61288</v>
      </c>
      <c r="G714" s="39" t="str">
        <f aca="false">CONCATENATE(M714,N714,O714)</f>
        <v>20171124</v>
      </c>
      <c r="H714" s="39" t="n">
        <v>0</v>
      </c>
      <c r="L714" s="79" t="s">
        <v>21</v>
      </c>
      <c r="M714" s="39" t="n">
        <v>2017</v>
      </c>
      <c r="N714" s="39" t="n">
        <v>11</v>
      </c>
      <c r="O714" s="39" t="n">
        <v>24</v>
      </c>
      <c r="P714" s="39" t="n">
        <v>17</v>
      </c>
      <c r="Q714" s="39" t="n">
        <v>1</v>
      </c>
      <c r="R714" s="39" t="n">
        <v>28</v>
      </c>
      <c r="S714" s="39" t="n">
        <v>932</v>
      </c>
      <c r="T714" s="39" t="n">
        <v>1</v>
      </c>
      <c r="U714" s="39" t="s">
        <v>1</v>
      </c>
      <c r="V714" s="39" t="s">
        <v>2</v>
      </c>
      <c r="X714" s="40" t="s">
        <v>59</v>
      </c>
    </row>
    <row r="715" customFormat="false" ht="15" hidden="false" customHeight="false" outlineLevel="0" collapsed="false">
      <c r="C715" s="49" t="n">
        <f aca="false">IF(F715=F714,C714,IF(F715=(F714+10),C714,(C714+10)))</f>
        <v>1520</v>
      </c>
      <c r="D715" s="38" t="s">
        <v>340</v>
      </c>
      <c r="E715" s="51" t="n">
        <f aca="false">IF(C714=C715,IF(AND(L715&lt;&gt;"M",L715&lt;&gt;"m-up"),E714+10,E714),10)</f>
        <v>10</v>
      </c>
      <c r="F715" s="39" t="n">
        <f aca="false">R715+(Q715*60)+(P715*3600)</f>
        <v>61288</v>
      </c>
      <c r="G715" s="39" t="str">
        <f aca="false">CONCATENATE(M715,N715,O715)</f>
        <v>20171124</v>
      </c>
      <c r="H715" s="39" t="n">
        <v>0</v>
      </c>
      <c r="L715" s="79" t="s">
        <v>21</v>
      </c>
      <c r="M715" s="39" t="n">
        <v>2017</v>
      </c>
      <c r="N715" s="39" t="n">
        <v>11</v>
      </c>
      <c r="O715" s="39" t="n">
        <v>24</v>
      </c>
      <c r="P715" s="39" t="n">
        <v>17</v>
      </c>
      <c r="Q715" s="39" t="n">
        <v>1</v>
      </c>
      <c r="R715" s="39" t="n">
        <v>28</v>
      </c>
      <c r="S715" s="39" t="n">
        <v>945</v>
      </c>
      <c r="T715" s="39" t="n">
        <v>1</v>
      </c>
      <c r="U715" s="39" t="s">
        <v>1</v>
      </c>
      <c r="V715" s="39" t="s">
        <v>2</v>
      </c>
      <c r="X715" s="40" t="s">
        <v>59</v>
      </c>
    </row>
    <row r="716" customFormat="false" ht="15" hidden="false" customHeight="false" outlineLevel="0" collapsed="false">
      <c r="C716" s="49" t="n">
        <f aca="false">IF(F716=F715,C715,IF(F716=(F715+10),C715,(C715+10)))</f>
        <v>1520</v>
      </c>
      <c r="D716" s="38" t="s">
        <v>340</v>
      </c>
      <c r="E716" s="51" t="n">
        <f aca="false">IF(C715=C716,IF(AND(L716&lt;&gt;"M",L716&lt;&gt;"m-up"),E715+10,E715),10)</f>
        <v>10</v>
      </c>
      <c r="F716" s="39" t="n">
        <f aca="false">R716+(Q716*60)+(P716*3600)</f>
        <v>61288</v>
      </c>
      <c r="G716" s="39" t="str">
        <f aca="false">CONCATENATE(M716,N716,O716)</f>
        <v>20171124</v>
      </c>
      <c r="H716" s="39" t="n">
        <v>0</v>
      </c>
      <c r="L716" s="79" t="s">
        <v>21</v>
      </c>
      <c r="M716" s="39" t="n">
        <v>2017</v>
      </c>
      <c r="N716" s="39" t="n">
        <v>11</v>
      </c>
      <c r="O716" s="39" t="n">
        <v>24</v>
      </c>
      <c r="P716" s="39" t="n">
        <v>17</v>
      </c>
      <c r="Q716" s="39" t="n">
        <v>1</v>
      </c>
      <c r="R716" s="39" t="n">
        <v>28</v>
      </c>
      <c r="S716" s="39" t="n">
        <v>965</v>
      </c>
      <c r="T716" s="39" t="n">
        <v>1</v>
      </c>
      <c r="U716" s="39" t="s">
        <v>1</v>
      </c>
      <c r="V716" s="39" t="s">
        <v>2</v>
      </c>
    </row>
    <row r="717" customFormat="false" ht="15" hidden="false" customHeight="false" outlineLevel="0" collapsed="false">
      <c r="C717" s="49" t="n">
        <f aca="false">IF(F717=F716,C716,IF(F717=(F716+10),C716,(C716+10)))</f>
        <v>1520</v>
      </c>
      <c r="D717" s="38" t="s">
        <v>340</v>
      </c>
      <c r="E717" s="51" t="n">
        <f aca="false">IF(C716=C717,IF(AND(L717&lt;&gt;"M",L717&lt;&gt;"m-up"),E716+10,E716),10)</f>
        <v>10</v>
      </c>
      <c r="F717" s="39" t="n">
        <f aca="false">R717+(Q717*60)+(P717*3600)</f>
        <v>61288</v>
      </c>
      <c r="G717" s="39" t="str">
        <f aca="false">CONCATENATE(M717,N717,O717)</f>
        <v>20171124</v>
      </c>
      <c r="H717" s="39" t="n">
        <v>0</v>
      </c>
      <c r="L717" s="79" t="s">
        <v>21</v>
      </c>
      <c r="M717" s="39" t="n">
        <v>2017</v>
      </c>
      <c r="N717" s="39" t="n">
        <v>11</v>
      </c>
      <c r="O717" s="39" t="n">
        <v>24</v>
      </c>
      <c r="P717" s="39" t="n">
        <v>17</v>
      </c>
      <c r="Q717" s="39" t="n">
        <v>1</v>
      </c>
      <c r="R717" s="39" t="n">
        <v>28</v>
      </c>
      <c r="S717" s="39" t="n">
        <v>972</v>
      </c>
      <c r="T717" s="39" t="n">
        <v>1</v>
      </c>
      <c r="U717" s="39" t="s">
        <v>1</v>
      </c>
      <c r="V717" s="39" t="s">
        <v>2</v>
      </c>
    </row>
    <row r="718" customFormat="false" ht="15" hidden="false" customHeight="false" outlineLevel="0" collapsed="false">
      <c r="C718" s="49" t="n">
        <f aca="false">IF(F718=F717,C717,IF(F718=(F717+10),C717,(C717+10)))</f>
        <v>1520</v>
      </c>
      <c r="D718" s="38" t="s">
        <v>340</v>
      </c>
      <c r="E718" s="51" t="n">
        <f aca="false">IF(C717=C718,IF(AND(L718&lt;&gt;"M",L718&lt;&gt;"m-up"),E717+10,E717),10)</f>
        <v>10</v>
      </c>
      <c r="F718" s="39" t="n">
        <f aca="false">R718+(Q718*60)+(P718*3600)</f>
        <v>61288</v>
      </c>
      <c r="G718" s="39" t="str">
        <f aca="false">CONCATENATE(M718,N718,O718)</f>
        <v>20171124</v>
      </c>
      <c r="H718" s="39" t="n">
        <v>0</v>
      </c>
      <c r="L718" s="79" t="s">
        <v>21</v>
      </c>
      <c r="M718" s="39" t="n">
        <v>2017</v>
      </c>
      <c r="N718" s="39" t="n">
        <v>11</v>
      </c>
      <c r="O718" s="39" t="n">
        <v>24</v>
      </c>
      <c r="P718" s="39" t="n">
        <v>17</v>
      </c>
      <c r="Q718" s="39" t="n">
        <v>1</v>
      </c>
      <c r="R718" s="39" t="n">
        <v>28</v>
      </c>
      <c r="S718" s="39" t="n">
        <v>983</v>
      </c>
      <c r="T718" s="39" t="n">
        <v>1</v>
      </c>
      <c r="U718" s="39" t="s">
        <v>1</v>
      </c>
      <c r="V718" s="39" t="s">
        <v>2</v>
      </c>
      <c r="X718" s="40" t="s">
        <v>60</v>
      </c>
    </row>
    <row r="719" customFormat="false" ht="15" hidden="false" customHeight="false" outlineLevel="0" collapsed="false">
      <c r="C719" s="49" t="n">
        <f aca="false">IF(F719=F718,C718,IF(F719=(F718+10),C718,(C718+10)))</f>
        <v>1520</v>
      </c>
      <c r="D719" s="38" t="s">
        <v>340</v>
      </c>
      <c r="E719" s="51" t="n">
        <f aca="false">IF(C718=C719,IF(AND(L719&lt;&gt;"M",L719&lt;&gt;"m-up"),E718+10,E718),10)</f>
        <v>10</v>
      </c>
      <c r="F719" s="39" t="n">
        <f aca="false">R719+(Q719*60)+(P719*3600)</f>
        <v>61288</v>
      </c>
      <c r="G719" s="39" t="str">
        <f aca="false">CONCATENATE(M719,N719,O719)</f>
        <v>20171124</v>
      </c>
      <c r="H719" s="39" t="n">
        <v>0</v>
      </c>
      <c r="L719" s="79" t="s">
        <v>21</v>
      </c>
      <c r="M719" s="39" t="n">
        <v>2017</v>
      </c>
      <c r="N719" s="39" t="n">
        <v>11</v>
      </c>
      <c r="O719" s="39" t="n">
        <v>24</v>
      </c>
      <c r="P719" s="39" t="n">
        <v>17</v>
      </c>
      <c r="Q719" s="39" t="n">
        <v>1</v>
      </c>
      <c r="R719" s="39" t="n">
        <v>28</v>
      </c>
      <c r="S719" s="39" t="n">
        <v>998</v>
      </c>
      <c r="T719" s="39" t="n">
        <v>1</v>
      </c>
      <c r="U719" s="39" t="s">
        <v>1</v>
      </c>
      <c r="V719" s="39" t="s">
        <v>2</v>
      </c>
    </row>
    <row r="720" customFormat="false" ht="15" hidden="false" customHeight="false" outlineLevel="0" collapsed="false">
      <c r="C720" s="49" t="n">
        <f aca="false">IF(F720=F719,C719,IF(F720=(F719+10),C719,(C719+10)))</f>
        <v>1530</v>
      </c>
      <c r="D720" s="38" t="s">
        <v>340</v>
      </c>
      <c r="E720" s="51" t="n">
        <f aca="false">IF(C719=C720,IF(AND(L720&lt;&gt;"M",L720&lt;&gt;"m-up"),E719+10,E719),10)</f>
        <v>10</v>
      </c>
      <c r="F720" s="39" t="n">
        <f aca="false">R720+(Q720*60)+(P720*3600)</f>
        <v>61289</v>
      </c>
      <c r="G720" s="39" t="str">
        <f aca="false">CONCATENATE(M720,N720,O720)</f>
        <v>20171124</v>
      </c>
      <c r="H720" s="39" t="n">
        <v>0</v>
      </c>
      <c r="L720" s="79" t="s">
        <v>21</v>
      </c>
      <c r="M720" s="39" t="n">
        <v>2017</v>
      </c>
      <c r="N720" s="39" t="n">
        <v>11</v>
      </c>
      <c r="O720" s="39" t="n">
        <v>24</v>
      </c>
      <c r="P720" s="39" t="n">
        <v>17</v>
      </c>
      <c r="Q720" s="39" t="n">
        <v>1</v>
      </c>
      <c r="R720" s="39" t="n">
        <v>29</v>
      </c>
      <c r="S720" s="39" t="n">
        <v>1</v>
      </c>
      <c r="T720" s="39" t="n">
        <v>1</v>
      </c>
      <c r="U720" s="39" t="s">
        <v>1</v>
      </c>
      <c r="V720" s="39" t="s">
        <v>2</v>
      </c>
    </row>
    <row r="721" customFormat="false" ht="15" hidden="false" customHeight="false" outlineLevel="0" collapsed="false">
      <c r="C721" s="49" t="n">
        <f aca="false">IF(F721=F720,C720,IF(F721=(F720+10),C720,(C720+10)))</f>
        <v>1530</v>
      </c>
      <c r="D721" s="38" t="s">
        <v>340</v>
      </c>
      <c r="E721" s="51" t="n">
        <f aca="false">IF(C720=C721,IF(AND(L721&lt;&gt;"M",L721&lt;&gt;"m-up"),E720+10,E720),10)</f>
        <v>10</v>
      </c>
      <c r="F721" s="39" t="n">
        <f aca="false">R721+(Q721*60)+(P721*3600)</f>
        <v>61289</v>
      </c>
      <c r="G721" s="39" t="str">
        <f aca="false">CONCATENATE(M721,N721,O721)</f>
        <v>20171124</v>
      </c>
      <c r="H721" s="39" t="n">
        <v>0</v>
      </c>
      <c r="L721" s="79" t="s">
        <v>21</v>
      </c>
      <c r="M721" s="39" t="n">
        <v>2017</v>
      </c>
      <c r="N721" s="39" t="n">
        <v>11</v>
      </c>
      <c r="O721" s="39" t="n">
        <v>24</v>
      </c>
      <c r="P721" s="39" t="n">
        <v>17</v>
      </c>
      <c r="Q721" s="39" t="n">
        <v>1</v>
      </c>
      <c r="R721" s="39" t="n">
        <v>29</v>
      </c>
      <c r="S721" s="39" t="n">
        <v>15</v>
      </c>
      <c r="T721" s="39" t="n">
        <v>1</v>
      </c>
      <c r="U721" s="39" t="s">
        <v>1</v>
      </c>
      <c r="V721" s="39" t="s">
        <v>2</v>
      </c>
    </row>
    <row r="722" customFormat="false" ht="15" hidden="false" customHeight="false" outlineLevel="0" collapsed="false">
      <c r="C722" s="49" t="n">
        <f aca="false">IF(F722=F721,C721,IF(F722=(F721+10),C721,(C721+10)))</f>
        <v>1530</v>
      </c>
      <c r="D722" s="38" t="s">
        <v>340</v>
      </c>
      <c r="E722" s="51" t="n">
        <f aca="false">IF(C721=C722,IF(AND(L722&lt;&gt;"M",L722&lt;&gt;"m-up"),E721+10,E721),10)</f>
        <v>10</v>
      </c>
      <c r="F722" s="39" t="n">
        <f aca="false">R722+(Q722*60)+(P722*3600)</f>
        <v>61289</v>
      </c>
      <c r="G722" s="39" t="str">
        <f aca="false">CONCATENATE(M722,N722,O722)</f>
        <v>20171124</v>
      </c>
      <c r="H722" s="39" t="n">
        <v>0</v>
      </c>
      <c r="L722" s="79" t="s">
        <v>21</v>
      </c>
      <c r="M722" s="39" t="n">
        <v>2017</v>
      </c>
      <c r="N722" s="39" t="n">
        <v>11</v>
      </c>
      <c r="O722" s="39" t="n">
        <v>24</v>
      </c>
      <c r="P722" s="39" t="n">
        <v>17</v>
      </c>
      <c r="Q722" s="39" t="n">
        <v>1</v>
      </c>
      <c r="R722" s="39" t="n">
        <v>29</v>
      </c>
      <c r="S722" s="39" t="n">
        <v>33</v>
      </c>
      <c r="T722" s="39" t="n">
        <v>1</v>
      </c>
      <c r="U722" s="39" t="s">
        <v>1</v>
      </c>
      <c r="V722" s="39" t="s">
        <v>2</v>
      </c>
    </row>
    <row r="723" customFormat="false" ht="15" hidden="false" customHeight="false" outlineLevel="0" collapsed="false">
      <c r="C723" s="49" t="n">
        <f aca="false">IF(F723=F722,C722,IF(F723=(F722+10),C722,(C722+10)))</f>
        <v>1530</v>
      </c>
      <c r="D723" s="38" t="s">
        <v>340</v>
      </c>
      <c r="E723" s="51" t="n">
        <f aca="false">IF(C722=C723,IF(AND(L723&lt;&gt;"M",L723&lt;&gt;"m-up"),E722+10,E722),10)</f>
        <v>10</v>
      </c>
      <c r="F723" s="39" t="n">
        <f aca="false">R723+(Q723*60)+(P723*3600)</f>
        <v>61289</v>
      </c>
      <c r="G723" s="39" t="str">
        <f aca="false">CONCATENATE(M723,N723,O723)</f>
        <v>20171124</v>
      </c>
      <c r="H723" s="39" t="n">
        <v>0</v>
      </c>
      <c r="L723" s="79" t="s">
        <v>21</v>
      </c>
      <c r="M723" s="39" t="n">
        <v>2017</v>
      </c>
      <c r="N723" s="39" t="n">
        <v>11</v>
      </c>
      <c r="O723" s="39" t="n">
        <v>24</v>
      </c>
      <c r="P723" s="39" t="n">
        <v>17</v>
      </c>
      <c r="Q723" s="39" t="n">
        <v>1</v>
      </c>
      <c r="R723" s="39" t="n">
        <v>29</v>
      </c>
      <c r="S723" s="39" t="n">
        <v>43</v>
      </c>
      <c r="T723" s="39" t="n">
        <v>1</v>
      </c>
      <c r="U723" s="39" t="s">
        <v>1</v>
      </c>
      <c r="V723" s="39" t="s">
        <v>2</v>
      </c>
    </row>
    <row r="724" customFormat="false" ht="15" hidden="false" customHeight="false" outlineLevel="0" collapsed="false">
      <c r="C724" s="49" t="n">
        <f aca="false">IF(F724=F723,C723,IF(F724=(F723+10),C723,(C723+10)))</f>
        <v>1530</v>
      </c>
      <c r="D724" s="38" t="s">
        <v>340</v>
      </c>
      <c r="E724" s="51" t="n">
        <f aca="false">IF(C723=C724,IF(AND(L724&lt;&gt;"M",L724&lt;&gt;"m-up"),E723+10,E723),10)</f>
        <v>10</v>
      </c>
      <c r="F724" s="39" t="n">
        <f aca="false">R724+(Q724*60)+(P724*3600)</f>
        <v>61289</v>
      </c>
      <c r="G724" s="39" t="str">
        <f aca="false">CONCATENATE(M724,N724,O724)</f>
        <v>20171124</v>
      </c>
      <c r="H724" s="39" t="n">
        <v>0</v>
      </c>
      <c r="L724" s="79" t="s">
        <v>21</v>
      </c>
      <c r="M724" s="39" t="n">
        <v>2017</v>
      </c>
      <c r="N724" s="39" t="n">
        <v>11</v>
      </c>
      <c r="O724" s="39" t="n">
        <v>24</v>
      </c>
      <c r="P724" s="39" t="n">
        <v>17</v>
      </c>
      <c r="Q724" s="39" t="n">
        <v>1</v>
      </c>
      <c r="R724" s="39" t="n">
        <v>29</v>
      </c>
      <c r="S724" s="39" t="n">
        <v>46</v>
      </c>
      <c r="T724" s="39" t="n">
        <v>1</v>
      </c>
      <c r="U724" s="39" t="s">
        <v>1</v>
      </c>
      <c r="V724" s="39" t="s">
        <v>2</v>
      </c>
    </row>
    <row r="725" customFormat="false" ht="15" hidden="false" customHeight="false" outlineLevel="0" collapsed="false">
      <c r="C725" s="49" t="n">
        <f aca="false">IF(F725=F724,C724,IF(F725=(F724+10),C724,(C724+10)))</f>
        <v>1530</v>
      </c>
      <c r="D725" s="38" t="s">
        <v>340</v>
      </c>
      <c r="E725" s="51" t="n">
        <f aca="false">IF(C724=C725,IF(AND(L725&lt;&gt;"M",L725&lt;&gt;"m-up"),E724+10,E724),10)</f>
        <v>10</v>
      </c>
      <c r="F725" s="39" t="n">
        <f aca="false">R725+(Q725*60)+(P725*3600)</f>
        <v>61289</v>
      </c>
      <c r="G725" s="39" t="str">
        <f aca="false">CONCATENATE(M725,N725,O725)</f>
        <v>20171124</v>
      </c>
      <c r="H725" s="39" t="n">
        <v>0</v>
      </c>
      <c r="L725" s="79" t="s">
        <v>21</v>
      </c>
      <c r="M725" s="39" t="n">
        <v>2017</v>
      </c>
      <c r="N725" s="39" t="n">
        <v>11</v>
      </c>
      <c r="O725" s="39" t="n">
        <v>24</v>
      </c>
      <c r="P725" s="39" t="n">
        <v>17</v>
      </c>
      <c r="Q725" s="39" t="n">
        <v>1</v>
      </c>
      <c r="R725" s="39" t="n">
        <v>29</v>
      </c>
      <c r="S725" s="39" t="n">
        <v>54</v>
      </c>
      <c r="T725" s="39" t="n">
        <v>1</v>
      </c>
      <c r="U725" s="39" t="s">
        <v>1</v>
      </c>
      <c r="V725" s="39" t="s">
        <v>2</v>
      </c>
    </row>
    <row r="726" customFormat="false" ht="15" hidden="false" customHeight="false" outlineLevel="0" collapsed="false">
      <c r="C726" s="49" t="n">
        <f aca="false">IF(F726=F725,C725,IF(F726=(F725+10),C725,(C725+10)))</f>
        <v>1530</v>
      </c>
      <c r="D726" s="38" t="s">
        <v>340</v>
      </c>
      <c r="E726" s="51" t="n">
        <f aca="false">IF(C725=C726,IF(AND(L726&lt;&gt;"M",L726&lt;&gt;"m-up"),E725+10,E725),10)</f>
        <v>10</v>
      </c>
      <c r="F726" s="39" t="n">
        <f aca="false">R726+(Q726*60)+(P726*3600)</f>
        <v>61289</v>
      </c>
      <c r="G726" s="39" t="str">
        <f aca="false">CONCATENATE(M726,N726,O726)</f>
        <v>20171124</v>
      </c>
      <c r="H726" s="39" t="n">
        <v>0</v>
      </c>
      <c r="L726" s="79" t="s">
        <v>21</v>
      </c>
      <c r="M726" s="39" t="n">
        <v>2017</v>
      </c>
      <c r="N726" s="39" t="n">
        <v>11</v>
      </c>
      <c r="O726" s="39" t="n">
        <v>24</v>
      </c>
      <c r="P726" s="39" t="n">
        <v>17</v>
      </c>
      <c r="Q726" s="39" t="n">
        <v>1</v>
      </c>
      <c r="R726" s="39" t="n">
        <v>29</v>
      </c>
      <c r="S726" s="39" t="n">
        <v>63</v>
      </c>
      <c r="T726" s="39" t="n">
        <v>1</v>
      </c>
      <c r="U726" s="39" t="s">
        <v>1</v>
      </c>
      <c r="V726" s="39" t="s">
        <v>2</v>
      </c>
    </row>
    <row r="727" customFormat="false" ht="15" hidden="false" customHeight="false" outlineLevel="0" collapsed="false">
      <c r="C727" s="49" t="n">
        <f aca="false">IF(F727=F726,C726,IF(F727=(F726+10),C726,(C726+10)))</f>
        <v>1530</v>
      </c>
      <c r="D727" s="38" t="s">
        <v>340</v>
      </c>
      <c r="E727" s="51" t="n">
        <f aca="false">IF(C726=C727,IF(AND(L727&lt;&gt;"M",L727&lt;&gt;"m-up"),E726+10,E726),10)</f>
        <v>10</v>
      </c>
      <c r="F727" s="39" t="n">
        <f aca="false">R727+(Q727*60)+(P727*3600)</f>
        <v>61289</v>
      </c>
      <c r="G727" s="39" t="str">
        <f aca="false">CONCATENATE(M727,N727,O727)</f>
        <v>20171124</v>
      </c>
      <c r="H727" s="39" t="n">
        <v>0</v>
      </c>
      <c r="L727" s="79" t="s">
        <v>21</v>
      </c>
      <c r="M727" s="39" t="n">
        <v>2017</v>
      </c>
      <c r="N727" s="39" t="n">
        <v>11</v>
      </c>
      <c r="O727" s="39" t="n">
        <v>24</v>
      </c>
      <c r="P727" s="39" t="n">
        <v>17</v>
      </c>
      <c r="Q727" s="39" t="n">
        <v>1</v>
      </c>
      <c r="R727" s="39" t="n">
        <v>29</v>
      </c>
      <c r="S727" s="39" t="n">
        <v>64</v>
      </c>
      <c r="T727" s="39" t="n">
        <v>1</v>
      </c>
      <c r="U727" s="39" t="s">
        <v>1</v>
      </c>
      <c r="V727" s="39" t="s">
        <v>2</v>
      </c>
    </row>
    <row r="728" customFormat="false" ht="15" hidden="false" customHeight="false" outlineLevel="0" collapsed="false">
      <c r="C728" s="49" t="n">
        <f aca="false">IF(F728=F727,C727,IF(F728=(F727+10),C727,(C727+10)))</f>
        <v>1530</v>
      </c>
      <c r="D728" s="38" t="s">
        <v>340</v>
      </c>
      <c r="E728" s="51" t="n">
        <f aca="false">IF(C727=C728,IF(AND(L728&lt;&gt;"M",L728&lt;&gt;"m-up"),E727+10,E727),10)</f>
        <v>10</v>
      </c>
      <c r="F728" s="39" t="n">
        <f aca="false">R728+(Q728*60)+(P728*3600)</f>
        <v>61289</v>
      </c>
      <c r="G728" s="39" t="str">
        <f aca="false">CONCATENATE(M728,N728,O728)</f>
        <v>20171124</v>
      </c>
      <c r="H728" s="39" t="n">
        <v>0</v>
      </c>
      <c r="L728" s="79" t="s">
        <v>21</v>
      </c>
      <c r="M728" s="39" t="n">
        <v>2017</v>
      </c>
      <c r="N728" s="39" t="n">
        <v>11</v>
      </c>
      <c r="O728" s="39" t="n">
        <v>24</v>
      </c>
      <c r="P728" s="39" t="n">
        <v>17</v>
      </c>
      <c r="Q728" s="39" t="n">
        <v>1</v>
      </c>
      <c r="R728" s="39" t="n">
        <v>29</v>
      </c>
      <c r="S728" s="39" t="n">
        <v>84</v>
      </c>
      <c r="T728" s="39" t="n">
        <v>1</v>
      </c>
      <c r="U728" s="39" t="s">
        <v>1</v>
      </c>
      <c r="V728" s="39" t="s">
        <v>2</v>
      </c>
    </row>
    <row r="729" customFormat="false" ht="15" hidden="false" customHeight="false" outlineLevel="0" collapsed="false">
      <c r="C729" s="49" t="n">
        <f aca="false">IF(F729=F728,C728,IF(F729=(F728+10),C728,(C728+10)))</f>
        <v>1530</v>
      </c>
      <c r="D729" s="38" t="s">
        <v>340</v>
      </c>
      <c r="E729" s="51" t="n">
        <f aca="false">IF(C728=C729,IF(AND(L729&lt;&gt;"M",L729&lt;&gt;"m-up"),E728+10,E728),10)</f>
        <v>10</v>
      </c>
      <c r="F729" s="39" t="n">
        <f aca="false">R729+(Q729*60)+(P729*3600)</f>
        <v>61289</v>
      </c>
      <c r="G729" s="39" t="str">
        <f aca="false">CONCATENATE(M729,N729,O729)</f>
        <v>20171124</v>
      </c>
      <c r="H729" s="39" t="n">
        <v>0</v>
      </c>
      <c r="L729" s="79" t="s">
        <v>21</v>
      </c>
      <c r="M729" s="39" t="n">
        <v>2017</v>
      </c>
      <c r="N729" s="39" t="n">
        <v>11</v>
      </c>
      <c r="O729" s="39" t="n">
        <v>24</v>
      </c>
      <c r="P729" s="39" t="n">
        <v>17</v>
      </c>
      <c r="Q729" s="39" t="n">
        <v>1</v>
      </c>
      <c r="R729" s="39" t="n">
        <v>29</v>
      </c>
      <c r="S729" s="39" t="n">
        <v>85</v>
      </c>
      <c r="T729" s="39" t="n">
        <v>1</v>
      </c>
      <c r="U729" s="39" t="s">
        <v>1</v>
      </c>
      <c r="V729" s="39" t="s">
        <v>2</v>
      </c>
    </row>
    <row r="730" customFormat="false" ht="15" hidden="false" customHeight="false" outlineLevel="0" collapsed="false">
      <c r="C730" s="49" t="n">
        <f aca="false">IF(F730=F729,C729,IF(F730=(F729+10),C729,(C729+10)))</f>
        <v>1530</v>
      </c>
      <c r="D730" s="38" t="s">
        <v>340</v>
      </c>
      <c r="E730" s="51" t="n">
        <f aca="false">IF(C729=C730,IF(AND(L730&lt;&gt;"M",L730&lt;&gt;"m-up"),E729+10,E729),10)</f>
        <v>10</v>
      </c>
      <c r="F730" s="39" t="n">
        <f aca="false">R730+(Q730*60)+(P730*3600)</f>
        <v>61289</v>
      </c>
      <c r="G730" s="39" t="str">
        <f aca="false">CONCATENATE(M730,N730,O730)</f>
        <v>20171124</v>
      </c>
      <c r="H730" s="39" t="n">
        <v>0</v>
      </c>
      <c r="L730" s="79" t="s">
        <v>21</v>
      </c>
      <c r="M730" s="39" t="n">
        <v>2017</v>
      </c>
      <c r="N730" s="39" t="n">
        <v>11</v>
      </c>
      <c r="O730" s="39" t="n">
        <v>24</v>
      </c>
      <c r="P730" s="39" t="n">
        <v>17</v>
      </c>
      <c r="Q730" s="39" t="n">
        <v>1</v>
      </c>
      <c r="R730" s="39" t="n">
        <v>29</v>
      </c>
      <c r="S730" s="39" t="n">
        <v>88</v>
      </c>
      <c r="T730" s="39" t="n">
        <v>1</v>
      </c>
      <c r="U730" s="39" t="s">
        <v>1</v>
      </c>
      <c r="V730" s="39" t="s">
        <v>2</v>
      </c>
    </row>
    <row r="731" customFormat="false" ht="15" hidden="false" customHeight="false" outlineLevel="0" collapsed="false">
      <c r="C731" s="49" t="n">
        <f aca="false">IF(F731=F730,C730,IF(F731=(F730+10),C730,(C730+10)))</f>
        <v>1530</v>
      </c>
      <c r="D731" s="38" t="s">
        <v>340</v>
      </c>
      <c r="E731" s="51" t="n">
        <f aca="false">IF(C730=C731,IF(AND(L731&lt;&gt;"M",L731&lt;&gt;"m-up"),E730+10,E730),10)</f>
        <v>10</v>
      </c>
      <c r="F731" s="39" t="n">
        <f aca="false">R731+(Q731*60)+(P731*3600)</f>
        <v>61289</v>
      </c>
      <c r="G731" s="39" t="str">
        <f aca="false">CONCATENATE(M731,N731,O731)</f>
        <v>20171124</v>
      </c>
      <c r="H731" s="39" t="n">
        <v>0</v>
      </c>
      <c r="L731" s="79" t="s">
        <v>21</v>
      </c>
      <c r="M731" s="39" t="n">
        <v>2017</v>
      </c>
      <c r="N731" s="39" t="n">
        <v>11</v>
      </c>
      <c r="O731" s="39" t="n">
        <v>24</v>
      </c>
      <c r="P731" s="39" t="n">
        <v>17</v>
      </c>
      <c r="Q731" s="39" t="n">
        <v>1</v>
      </c>
      <c r="R731" s="39" t="n">
        <v>29</v>
      </c>
      <c r="S731" s="39" t="n">
        <v>97</v>
      </c>
      <c r="T731" s="39" t="n">
        <v>1</v>
      </c>
      <c r="U731" s="39" t="s">
        <v>1</v>
      </c>
      <c r="V731" s="39" t="s">
        <v>2</v>
      </c>
    </row>
    <row r="732" customFormat="false" ht="15" hidden="false" customHeight="false" outlineLevel="0" collapsed="false">
      <c r="C732" s="49" t="n">
        <f aca="false">IF(F732=F731,C731,IF(F732=(F731+10),C731,(C731+10)))</f>
        <v>1530</v>
      </c>
      <c r="D732" s="38" t="s">
        <v>340</v>
      </c>
      <c r="E732" s="51" t="n">
        <f aca="false">IF(C731=C732,IF(AND(L732&lt;&gt;"M",L732&lt;&gt;"m-up"),E731+10,E731),10)</f>
        <v>10</v>
      </c>
      <c r="F732" s="39" t="n">
        <f aca="false">R732+(Q732*60)+(P732*3600)</f>
        <v>61289</v>
      </c>
      <c r="G732" s="39" t="str">
        <f aca="false">CONCATENATE(M732,N732,O732)</f>
        <v>20171124</v>
      </c>
      <c r="H732" s="39" t="n">
        <v>0</v>
      </c>
      <c r="L732" s="79" t="s">
        <v>21</v>
      </c>
      <c r="M732" s="39" t="n">
        <v>2017</v>
      </c>
      <c r="N732" s="39" t="n">
        <v>11</v>
      </c>
      <c r="O732" s="39" t="n">
        <v>24</v>
      </c>
      <c r="P732" s="39" t="n">
        <v>17</v>
      </c>
      <c r="Q732" s="39" t="n">
        <v>1</v>
      </c>
      <c r="R732" s="39" t="n">
        <v>29</v>
      </c>
      <c r="S732" s="39" t="n">
        <v>99</v>
      </c>
      <c r="T732" s="39" t="n">
        <v>1</v>
      </c>
      <c r="U732" s="39" t="s">
        <v>1</v>
      </c>
      <c r="V732" s="39" t="s">
        <v>2</v>
      </c>
    </row>
    <row r="733" customFormat="false" ht="15" hidden="false" customHeight="false" outlineLevel="0" collapsed="false">
      <c r="C733" s="49" t="n">
        <f aca="false">IF(F733=F732,C732,IF(F733=(F732+10),C732,(C732+10)))</f>
        <v>1530</v>
      </c>
      <c r="D733" s="38" t="s">
        <v>340</v>
      </c>
      <c r="E733" s="51" t="n">
        <f aca="false">IF(C732=C733,IF(AND(L733&lt;&gt;"M",L733&lt;&gt;"m-up"),E732+10,E732),10)</f>
        <v>10</v>
      </c>
      <c r="F733" s="39" t="n">
        <f aca="false">R733+(Q733*60)+(P733*3600)</f>
        <v>61289</v>
      </c>
      <c r="G733" s="39" t="str">
        <f aca="false">CONCATENATE(M733,N733,O733)</f>
        <v>20171124</v>
      </c>
      <c r="H733" s="39" t="n">
        <v>0</v>
      </c>
      <c r="L733" s="79" t="s">
        <v>21</v>
      </c>
      <c r="M733" s="39" t="n">
        <v>2017</v>
      </c>
      <c r="N733" s="39" t="n">
        <v>11</v>
      </c>
      <c r="O733" s="39" t="n">
        <v>24</v>
      </c>
      <c r="P733" s="39" t="n">
        <v>17</v>
      </c>
      <c r="Q733" s="39" t="n">
        <v>1</v>
      </c>
      <c r="R733" s="39" t="n">
        <v>29</v>
      </c>
      <c r="S733" s="39" t="n">
        <v>115</v>
      </c>
      <c r="T733" s="39" t="n">
        <v>1</v>
      </c>
      <c r="U733" s="39" t="s">
        <v>1</v>
      </c>
      <c r="V733" s="39" t="s">
        <v>2</v>
      </c>
    </row>
    <row r="734" customFormat="false" ht="15" hidden="false" customHeight="false" outlineLevel="0" collapsed="false">
      <c r="C734" s="49" t="n">
        <f aca="false">IF(F734=F733,C733,IF(F734=(F733+10),C733,(C733+10)))</f>
        <v>1530</v>
      </c>
      <c r="D734" s="38" t="s">
        <v>340</v>
      </c>
      <c r="E734" s="51" t="n">
        <f aca="false">IF(C733=C734,IF(AND(L734&lt;&gt;"M",L734&lt;&gt;"m-up"),E733+10,E733),10)</f>
        <v>10</v>
      </c>
      <c r="F734" s="39" t="n">
        <f aca="false">R734+(Q734*60)+(P734*3600)</f>
        <v>61289</v>
      </c>
      <c r="G734" s="39" t="str">
        <f aca="false">CONCATENATE(M734,N734,O734)</f>
        <v>20171124</v>
      </c>
      <c r="H734" s="39" t="n">
        <v>0</v>
      </c>
      <c r="L734" s="79" t="s">
        <v>21</v>
      </c>
      <c r="M734" s="39" t="n">
        <v>2017</v>
      </c>
      <c r="N734" s="39" t="n">
        <v>11</v>
      </c>
      <c r="O734" s="39" t="n">
        <v>24</v>
      </c>
      <c r="P734" s="39" t="n">
        <v>17</v>
      </c>
      <c r="Q734" s="39" t="n">
        <v>1</v>
      </c>
      <c r="R734" s="39" t="n">
        <v>29</v>
      </c>
      <c r="S734" s="39" t="n">
        <v>120</v>
      </c>
      <c r="T734" s="39" t="n">
        <v>1</v>
      </c>
      <c r="U734" s="39" t="s">
        <v>1</v>
      </c>
      <c r="V734" s="39" t="s">
        <v>2</v>
      </c>
    </row>
    <row r="735" customFormat="false" ht="15" hidden="false" customHeight="false" outlineLevel="0" collapsed="false">
      <c r="C735" s="49" t="n">
        <f aca="false">IF(F735=F734,C734,IF(F735=(F734+10),C734,(C734+10)))</f>
        <v>1530</v>
      </c>
      <c r="D735" s="38" t="s">
        <v>340</v>
      </c>
      <c r="E735" s="51" t="n">
        <f aca="false">IF(C734=C735,IF(AND(L735&lt;&gt;"M",L735&lt;&gt;"m-up"),E734+10,E734),10)</f>
        <v>10</v>
      </c>
      <c r="F735" s="39" t="n">
        <f aca="false">R735+(Q735*60)+(P735*3600)</f>
        <v>61289</v>
      </c>
      <c r="G735" s="39" t="str">
        <f aca="false">CONCATENATE(M735,N735,O735)</f>
        <v>20171124</v>
      </c>
      <c r="H735" s="39" t="n">
        <v>0</v>
      </c>
      <c r="L735" s="79" t="s">
        <v>21</v>
      </c>
      <c r="M735" s="39" t="n">
        <v>2017</v>
      </c>
      <c r="N735" s="39" t="n">
        <v>11</v>
      </c>
      <c r="O735" s="39" t="n">
        <v>24</v>
      </c>
      <c r="P735" s="39" t="n">
        <v>17</v>
      </c>
      <c r="Q735" s="39" t="n">
        <v>1</v>
      </c>
      <c r="R735" s="39" t="n">
        <v>29</v>
      </c>
      <c r="S735" s="39" t="n">
        <v>144</v>
      </c>
      <c r="T735" s="39" t="n">
        <v>1</v>
      </c>
      <c r="U735" s="39" t="s">
        <v>1</v>
      </c>
      <c r="V735" s="39" t="s">
        <v>2</v>
      </c>
      <c r="X735" s="24" t="s">
        <v>61</v>
      </c>
    </row>
    <row r="736" customFormat="false" ht="15" hidden="false" customHeight="false" outlineLevel="0" collapsed="false">
      <c r="C736" s="49" t="n">
        <f aca="false">IF(F736=F735,C735,IF(F736=(F735+10),C735,(C735+10)))</f>
        <v>1540</v>
      </c>
      <c r="D736" s="80" t="s">
        <v>345</v>
      </c>
      <c r="E736" s="51" t="n">
        <f aca="false">IF(C735=C736,IF(AND(L736&lt;&gt;"M",L736&lt;&gt;"m-up"),E735+10,E735),10)</f>
        <v>10</v>
      </c>
      <c r="F736" s="53" t="n">
        <f aca="false">R736+(Q736*60)+(P736*3600)</f>
        <v>61461</v>
      </c>
      <c r="G736" s="53" t="str">
        <f aca="false">CONCATENATE(M736,N736,O736)</f>
        <v>20171124</v>
      </c>
      <c r="H736" s="53"/>
      <c r="I736" s="53"/>
      <c r="J736" s="53"/>
      <c r="K736" s="53"/>
      <c r="L736" s="53" t="s">
        <v>0</v>
      </c>
      <c r="M736" s="53" t="n">
        <v>2017</v>
      </c>
      <c r="N736" s="53" t="n">
        <v>11</v>
      </c>
      <c r="O736" s="53" t="n">
        <v>24</v>
      </c>
      <c r="P736" s="53" t="n">
        <v>17</v>
      </c>
      <c r="Q736" s="53" t="n">
        <v>4</v>
      </c>
      <c r="R736" s="53" t="n">
        <v>21</v>
      </c>
      <c r="S736" s="53" t="n">
        <v>104</v>
      </c>
      <c r="T736" s="53" t="n">
        <v>1</v>
      </c>
      <c r="U736" s="53" t="s">
        <v>62</v>
      </c>
      <c r="V736" s="53" t="s">
        <v>3</v>
      </c>
      <c r="W736" s="53"/>
      <c r="X736" s="54"/>
    </row>
    <row r="737" customFormat="false" ht="15" hidden="false" customHeight="false" outlineLevel="0" collapsed="false">
      <c r="C737" s="49" t="n">
        <f aca="false">IF(F737=F736,C736,IF(F737=(F736+10),C736,(C736+10)))</f>
        <v>1540</v>
      </c>
      <c r="D737" s="38" t="s">
        <v>345</v>
      </c>
      <c r="E737" s="51" t="n">
        <f aca="false">IF(C736=C737,IF(AND(L737&lt;&gt;"M",L737&lt;&gt;"m-up"),E736+10,E736),10)</f>
        <v>20</v>
      </c>
      <c r="F737" s="39" t="n">
        <f aca="false">R737+(Q737*60)+(P737*3600)</f>
        <v>61461</v>
      </c>
      <c r="G737" s="39" t="str">
        <f aca="false">CONCATENATE(M737,N737,O737)</f>
        <v>20171124</v>
      </c>
      <c r="H737" s="39" t="n">
        <v>424</v>
      </c>
      <c r="L737" s="39" t="s">
        <v>17</v>
      </c>
      <c r="M737" s="39" t="n">
        <v>2017</v>
      </c>
      <c r="N737" s="39" t="n">
        <v>11</v>
      </c>
      <c r="O737" s="39" t="n">
        <v>24</v>
      </c>
      <c r="P737" s="39" t="n">
        <v>17</v>
      </c>
      <c r="Q737" s="39" t="n">
        <v>4</v>
      </c>
      <c r="R737" s="39" t="n">
        <v>21</v>
      </c>
      <c r="S737" s="39" t="n">
        <v>180</v>
      </c>
      <c r="T737" s="39" t="n">
        <v>2</v>
      </c>
      <c r="U737" s="39" t="s">
        <v>1</v>
      </c>
      <c r="V737" s="39" t="s">
        <v>43</v>
      </c>
      <c r="X737" s="40" t="s">
        <v>346</v>
      </c>
    </row>
    <row r="738" customFormat="false" ht="15" hidden="false" customHeight="false" outlineLevel="0" collapsed="false">
      <c r="C738" s="49" t="n">
        <f aca="false">IF(F738=F737,C737,IF(F738=(F737+10),C737,(C737+10)))</f>
        <v>1540</v>
      </c>
      <c r="D738" s="38" t="s">
        <v>345</v>
      </c>
      <c r="E738" s="51" t="n">
        <f aca="false">IF(C737=C738,IF(AND(L738&lt;&gt;"M",L738&lt;&gt;"m-up"),E737+10,E737),10)</f>
        <v>30</v>
      </c>
      <c r="F738" s="39" t="n">
        <f aca="false">R738+(Q738*60)+(P738*3600)</f>
        <v>61461</v>
      </c>
      <c r="G738" s="39" t="str">
        <f aca="false">CONCATENATE(M738,N738,O738)</f>
        <v>20171124</v>
      </c>
      <c r="H738" s="39" t="n">
        <v>465</v>
      </c>
      <c r="L738" s="39" t="s">
        <v>17</v>
      </c>
      <c r="M738" s="39" t="n">
        <v>2017</v>
      </c>
      <c r="N738" s="39" t="n">
        <v>11</v>
      </c>
      <c r="O738" s="39" t="n">
        <v>24</v>
      </c>
      <c r="P738" s="39" t="n">
        <v>17</v>
      </c>
      <c r="Q738" s="39" t="n">
        <v>4</v>
      </c>
      <c r="R738" s="39" t="n">
        <v>21</v>
      </c>
      <c r="S738" s="39" t="n">
        <v>187</v>
      </c>
      <c r="T738" s="39" t="n">
        <v>3</v>
      </c>
      <c r="U738" s="39" t="s">
        <v>1</v>
      </c>
      <c r="V738" s="39" t="s">
        <v>2</v>
      </c>
      <c r="X738" s="40" t="s">
        <v>19</v>
      </c>
    </row>
    <row r="739" customFormat="false" ht="15" hidden="false" customHeight="false" outlineLevel="0" collapsed="false">
      <c r="C739" s="49" t="n">
        <f aca="false">IF(F739=F738,C738,IF(F739=(F738+10),C738,(C738+10)))</f>
        <v>1540</v>
      </c>
      <c r="D739" s="38" t="s">
        <v>345</v>
      </c>
      <c r="E739" s="51" t="n">
        <f aca="false">IF(C738=C739,IF(AND(L739&lt;&gt;"M",L739&lt;&gt;"m-up"),E738+10,E738),10)</f>
        <v>30</v>
      </c>
      <c r="F739" s="39" t="n">
        <f aca="false">R739+(Q739*60)+(P739*3600)</f>
        <v>61461</v>
      </c>
      <c r="G739" s="39" t="str">
        <f aca="false">CONCATENATE(M739,N739,O739)</f>
        <v>20171124</v>
      </c>
      <c r="H739" s="39" t="n">
        <v>0</v>
      </c>
      <c r="L739" s="79" t="s">
        <v>21</v>
      </c>
      <c r="M739" s="39" t="n">
        <v>2017</v>
      </c>
      <c r="N739" s="39" t="n">
        <v>11</v>
      </c>
      <c r="O739" s="39" t="n">
        <v>24</v>
      </c>
      <c r="P739" s="39" t="n">
        <v>17</v>
      </c>
      <c r="Q739" s="39" t="n">
        <v>4</v>
      </c>
      <c r="R739" s="39" t="n">
        <v>21</v>
      </c>
      <c r="S739" s="39" t="n">
        <v>272</v>
      </c>
      <c r="T739" s="39" t="n">
        <v>2</v>
      </c>
      <c r="U739" s="39" t="s">
        <v>1</v>
      </c>
      <c r="V739" s="39" t="s">
        <v>2</v>
      </c>
    </row>
    <row r="740" customFormat="false" ht="15" hidden="false" customHeight="false" outlineLevel="0" collapsed="false">
      <c r="C740" s="49" t="n">
        <f aca="false">IF(F740=F739,C739,IF(F740=(F739+10),C739,(C739+10)))</f>
        <v>1540</v>
      </c>
      <c r="D740" s="38" t="s">
        <v>345</v>
      </c>
      <c r="E740" s="51" t="n">
        <f aca="false">IF(C739=C740,IF(AND(L740&lt;&gt;"M",L740&lt;&gt;"m-up"),E739+10,E739),10)</f>
        <v>30</v>
      </c>
      <c r="F740" s="39" t="n">
        <f aca="false">R740+(Q740*60)+(P740*3600)</f>
        <v>61461</v>
      </c>
      <c r="G740" s="39" t="str">
        <f aca="false">CONCATENATE(M740,N740,O740)</f>
        <v>20171124</v>
      </c>
      <c r="H740" s="39" t="n">
        <v>0</v>
      </c>
      <c r="L740" s="79" t="s">
        <v>21</v>
      </c>
      <c r="M740" s="39" t="n">
        <v>2017</v>
      </c>
      <c r="N740" s="39" t="n">
        <v>11</v>
      </c>
      <c r="O740" s="39" t="n">
        <v>24</v>
      </c>
      <c r="P740" s="39" t="n">
        <v>17</v>
      </c>
      <c r="Q740" s="39" t="n">
        <v>4</v>
      </c>
      <c r="R740" s="39" t="n">
        <v>21</v>
      </c>
      <c r="S740" s="39" t="n">
        <v>349</v>
      </c>
      <c r="T740" s="39" t="n">
        <v>2</v>
      </c>
      <c r="U740" s="39" t="s">
        <v>1</v>
      </c>
      <c r="V740" s="39" t="s">
        <v>2</v>
      </c>
    </row>
    <row r="741" customFormat="false" ht="15" hidden="false" customHeight="false" outlineLevel="0" collapsed="false">
      <c r="C741" s="49" t="n">
        <f aca="false">IF(F741=F740,C740,IF(F741=(F740+10),C740,(C740+10)))</f>
        <v>1540</v>
      </c>
      <c r="D741" s="38" t="s">
        <v>345</v>
      </c>
      <c r="E741" s="51" t="n">
        <f aca="false">IF(C740=C741,IF(AND(L741&lt;&gt;"M",L741&lt;&gt;"m-up"),E740+10,E740),10)</f>
        <v>30</v>
      </c>
      <c r="F741" s="39" t="n">
        <f aca="false">R741+(Q741*60)+(P741*3600)</f>
        <v>61461</v>
      </c>
      <c r="G741" s="39" t="str">
        <f aca="false">CONCATENATE(M741,N741,O741)</f>
        <v>20171124</v>
      </c>
      <c r="H741" s="39" t="n">
        <v>0</v>
      </c>
      <c r="L741" s="79" t="s">
        <v>21</v>
      </c>
      <c r="M741" s="39" t="n">
        <v>2017</v>
      </c>
      <c r="N741" s="39" t="n">
        <v>11</v>
      </c>
      <c r="O741" s="39" t="n">
        <v>24</v>
      </c>
      <c r="P741" s="39" t="n">
        <v>17</v>
      </c>
      <c r="Q741" s="39" t="n">
        <v>4</v>
      </c>
      <c r="R741" s="39" t="n">
        <v>21</v>
      </c>
      <c r="S741" s="39" t="n">
        <v>359</v>
      </c>
      <c r="T741" s="39" t="n">
        <v>3</v>
      </c>
      <c r="U741" s="39" t="s">
        <v>1</v>
      </c>
      <c r="V741" s="39" t="s">
        <v>2</v>
      </c>
    </row>
    <row r="742" customFormat="false" ht="15" hidden="false" customHeight="false" outlineLevel="0" collapsed="false">
      <c r="C742" s="49" t="n">
        <f aca="false">IF(F742=F741,C741,IF(F742=(F741+10),C741,(C741+10)))</f>
        <v>1540</v>
      </c>
      <c r="D742" s="38" t="s">
        <v>345</v>
      </c>
      <c r="E742" s="51" t="n">
        <f aca="false">IF(C741=C742,IF(AND(L742&lt;&gt;"M",L742&lt;&gt;"m-up"),E741+10,E741),10)</f>
        <v>30</v>
      </c>
      <c r="F742" s="39" t="n">
        <f aca="false">R742+(Q742*60)+(P742*3600)</f>
        <v>61461</v>
      </c>
      <c r="G742" s="39" t="str">
        <f aca="false">CONCATENATE(M742,N742,O742)</f>
        <v>20171124</v>
      </c>
      <c r="H742" s="39" t="n">
        <v>0</v>
      </c>
      <c r="L742" s="79" t="s">
        <v>21</v>
      </c>
      <c r="M742" s="39" t="n">
        <v>2017</v>
      </c>
      <c r="N742" s="39" t="n">
        <v>11</v>
      </c>
      <c r="O742" s="39" t="n">
        <v>24</v>
      </c>
      <c r="P742" s="39" t="n">
        <v>17</v>
      </c>
      <c r="Q742" s="39" t="n">
        <v>4</v>
      </c>
      <c r="R742" s="39" t="n">
        <v>21</v>
      </c>
      <c r="S742" s="39" t="n">
        <v>379</v>
      </c>
      <c r="T742" s="39" t="n">
        <v>2</v>
      </c>
      <c r="U742" s="39" t="s">
        <v>1</v>
      </c>
      <c r="V742" s="39" t="s">
        <v>2</v>
      </c>
    </row>
    <row r="743" customFormat="false" ht="15" hidden="false" customHeight="false" outlineLevel="0" collapsed="false">
      <c r="C743" s="49" t="n">
        <f aca="false">IF(F743=F742,C742,IF(F743=(F742+10),C742,(C742+10)))</f>
        <v>1540</v>
      </c>
      <c r="D743" s="38" t="s">
        <v>345</v>
      </c>
      <c r="E743" s="51" t="n">
        <f aca="false">IF(C742=C743,IF(AND(L743&lt;&gt;"M",L743&lt;&gt;"m-up"),E742+10,E742),10)</f>
        <v>30</v>
      </c>
      <c r="F743" s="39" t="n">
        <f aca="false">R743+(Q743*60)+(P743*3600)</f>
        <v>61461</v>
      </c>
      <c r="G743" s="39" t="str">
        <f aca="false">CONCATENATE(M743,N743,O743)</f>
        <v>20171124</v>
      </c>
      <c r="H743" s="39" t="n">
        <v>0</v>
      </c>
      <c r="L743" s="79" t="s">
        <v>21</v>
      </c>
      <c r="M743" s="39" t="n">
        <v>2017</v>
      </c>
      <c r="N743" s="39" t="n">
        <v>11</v>
      </c>
      <c r="O743" s="39" t="n">
        <v>24</v>
      </c>
      <c r="P743" s="39" t="n">
        <v>17</v>
      </c>
      <c r="Q743" s="39" t="n">
        <v>4</v>
      </c>
      <c r="R743" s="39" t="n">
        <v>21</v>
      </c>
      <c r="S743" s="39" t="n">
        <v>404</v>
      </c>
      <c r="T743" s="39" t="n">
        <v>2</v>
      </c>
      <c r="U743" s="39" t="s">
        <v>1</v>
      </c>
      <c r="V743" s="39" t="s">
        <v>2</v>
      </c>
    </row>
    <row r="744" customFormat="false" ht="15" hidden="false" customHeight="false" outlineLevel="0" collapsed="false">
      <c r="C744" s="49" t="n">
        <f aca="false">IF(F744=F743,C743,IF(F744=(F743+10),C743,(C743+10)))</f>
        <v>1540</v>
      </c>
      <c r="D744" s="38" t="s">
        <v>345</v>
      </c>
      <c r="E744" s="51" t="n">
        <f aca="false">IF(C743=C744,IF(AND(L744&lt;&gt;"M",L744&lt;&gt;"m-up"),E743+10,E743),10)</f>
        <v>30</v>
      </c>
      <c r="F744" s="39" t="n">
        <f aca="false">R744+(Q744*60)+(P744*3600)</f>
        <v>61461</v>
      </c>
      <c r="G744" s="39" t="str">
        <f aca="false">CONCATENATE(M744,N744,O744)</f>
        <v>20171124</v>
      </c>
      <c r="H744" s="39" t="n">
        <v>0</v>
      </c>
      <c r="L744" s="79" t="s">
        <v>21</v>
      </c>
      <c r="M744" s="39" t="n">
        <v>2017</v>
      </c>
      <c r="N744" s="39" t="n">
        <v>11</v>
      </c>
      <c r="O744" s="39" t="n">
        <v>24</v>
      </c>
      <c r="P744" s="39" t="n">
        <v>17</v>
      </c>
      <c r="Q744" s="39" t="n">
        <v>4</v>
      </c>
      <c r="R744" s="39" t="n">
        <v>21</v>
      </c>
      <c r="S744" s="39" t="n">
        <v>418</v>
      </c>
      <c r="T744" s="39" t="n">
        <v>2</v>
      </c>
      <c r="U744" s="39" t="s">
        <v>1</v>
      </c>
      <c r="V744" s="39" t="s">
        <v>2</v>
      </c>
    </row>
    <row r="745" customFormat="false" ht="15" hidden="false" customHeight="false" outlineLevel="0" collapsed="false">
      <c r="C745" s="49" t="n">
        <f aca="false">IF(F745=F744,C744,IF(F745=(F744+10),C744,(C744+10)))</f>
        <v>1540</v>
      </c>
      <c r="D745" s="38" t="s">
        <v>345</v>
      </c>
      <c r="E745" s="51" t="n">
        <f aca="false">IF(C744=C745,IF(AND(L745&lt;&gt;"M",L745&lt;&gt;"m-up"),E744+10,E744),10)</f>
        <v>30</v>
      </c>
      <c r="F745" s="39" t="n">
        <f aca="false">R745+(Q745*60)+(P745*3600)</f>
        <v>61461</v>
      </c>
      <c r="G745" s="39" t="str">
        <f aca="false">CONCATENATE(M745,N745,O745)</f>
        <v>20171124</v>
      </c>
      <c r="H745" s="39" t="n">
        <v>0</v>
      </c>
      <c r="L745" s="79" t="s">
        <v>21</v>
      </c>
      <c r="M745" s="39" t="n">
        <v>2017</v>
      </c>
      <c r="N745" s="39" t="n">
        <v>11</v>
      </c>
      <c r="O745" s="39" t="n">
        <v>24</v>
      </c>
      <c r="P745" s="39" t="n">
        <v>17</v>
      </c>
      <c r="Q745" s="39" t="n">
        <v>4</v>
      </c>
      <c r="R745" s="39" t="n">
        <v>21</v>
      </c>
      <c r="S745" s="39" t="n">
        <v>462</v>
      </c>
      <c r="T745" s="39" t="n">
        <v>2</v>
      </c>
      <c r="U745" s="39" t="s">
        <v>1</v>
      </c>
      <c r="V745" s="39" t="s">
        <v>2</v>
      </c>
    </row>
    <row r="746" customFormat="false" ht="15" hidden="false" customHeight="false" outlineLevel="0" collapsed="false">
      <c r="C746" s="49" t="n">
        <f aca="false">IF(F746=F745,C745,IF(F746=(F745+10),C745,(C745+10)))</f>
        <v>1540</v>
      </c>
      <c r="D746" s="38" t="s">
        <v>345</v>
      </c>
      <c r="E746" s="51" t="n">
        <f aca="false">IF(C745=C746,IF(AND(L746&lt;&gt;"M",L746&lt;&gt;"m-up"),E745+10,E745),10)</f>
        <v>30</v>
      </c>
      <c r="F746" s="39" t="n">
        <f aca="false">R746+(Q746*60)+(P746*3600)</f>
        <v>61461</v>
      </c>
      <c r="G746" s="39" t="str">
        <f aca="false">CONCATENATE(M746,N746,O746)</f>
        <v>20171124</v>
      </c>
      <c r="H746" s="39" t="n">
        <v>0</v>
      </c>
      <c r="L746" s="79" t="s">
        <v>21</v>
      </c>
      <c r="M746" s="39" t="n">
        <v>2017</v>
      </c>
      <c r="N746" s="39" t="n">
        <v>11</v>
      </c>
      <c r="O746" s="39" t="n">
        <v>24</v>
      </c>
      <c r="P746" s="39" t="n">
        <v>17</v>
      </c>
      <c r="Q746" s="39" t="n">
        <v>4</v>
      </c>
      <c r="R746" s="39" t="n">
        <v>21</v>
      </c>
      <c r="S746" s="39" t="n">
        <v>493</v>
      </c>
      <c r="T746" s="39" t="n">
        <v>2</v>
      </c>
      <c r="U746" s="39" t="s">
        <v>1</v>
      </c>
      <c r="V746" s="39" t="s">
        <v>2</v>
      </c>
    </row>
    <row r="747" customFormat="false" ht="15" hidden="false" customHeight="false" outlineLevel="0" collapsed="false">
      <c r="C747" s="49" t="n">
        <f aca="false">IF(F747=F746,C746,IF(F747=(F746+10),C746,(C746+10)))</f>
        <v>1540</v>
      </c>
      <c r="D747" s="38" t="s">
        <v>345</v>
      </c>
      <c r="E747" s="51" t="n">
        <f aca="false">IF(C746=C747,IF(AND(L747&lt;&gt;"M",L747&lt;&gt;"m-up"),E746+10,E746),10)</f>
        <v>30</v>
      </c>
      <c r="F747" s="39" t="n">
        <f aca="false">R747+(Q747*60)+(P747*3600)</f>
        <v>61461</v>
      </c>
      <c r="G747" s="39" t="str">
        <f aca="false">CONCATENATE(M747,N747,O747)</f>
        <v>20171124</v>
      </c>
      <c r="H747" s="39" t="n">
        <v>0</v>
      </c>
      <c r="L747" s="79" t="s">
        <v>21</v>
      </c>
      <c r="M747" s="39" t="n">
        <v>2017</v>
      </c>
      <c r="N747" s="39" t="n">
        <v>11</v>
      </c>
      <c r="O747" s="39" t="n">
        <v>24</v>
      </c>
      <c r="P747" s="39" t="n">
        <v>17</v>
      </c>
      <c r="Q747" s="39" t="n">
        <v>4</v>
      </c>
      <c r="R747" s="39" t="n">
        <v>21</v>
      </c>
      <c r="S747" s="39" t="n">
        <v>514</v>
      </c>
      <c r="T747" s="39" t="n">
        <v>2</v>
      </c>
      <c r="U747" s="39" t="s">
        <v>1</v>
      </c>
      <c r="V747" s="39" t="s">
        <v>2</v>
      </c>
    </row>
    <row r="748" customFormat="false" ht="15" hidden="false" customHeight="false" outlineLevel="0" collapsed="false">
      <c r="C748" s="49" t="n">
        <f aca="false">IF(F748=F747,C747,IF(F748=(F747+10),C747,(C747+10)))</f>
        <v>1540</v>
      </c>
      <c r="D748" s="38" t="s">
        <v>345</v>
      </c>
      <c r="E748" s="51" t="n">
        <f aca="false">IF(C747=C748,IF(AND(L748&lt;&gt;"M",L748&lt;&gt;"m-up"),E747+10,E747),10)</f>
        <v>30</v>
      </c>
      <c r="F748" s="39" t="n">
        <f aca="false">R748+(Q748*60)+(P748*3600)</f>
        <v>61461</v>
      </c>
      <c r="G748" s="39" t="str">
        <f aca="false">CONCATENATE(M748,N748,O748)</f>
        <v>20171124</v>
      </c>
      <c r="H748" s="39" t="n">
        <v>0</v>
      </c>
      <c r="L748" s="79" t="s">
        <v>21</v>
      </c>
      <c r="M748" s="39" t="n">
        <v>2017</v>
      </c>
      <c r="N748" s="39" t="n">
        <v>11</v>
      </c>
      <c r="O748" s="39" t="n">
        <v>24</v>
      </c>
      <c r="P748" s="39" t="n">
        <v>17</v>
      </c>
      <c r="Q748" s="39" t="n">
        <v>4</v>
      </c>
      <c r="R748" s="39" t="n">
        <v>21</v>
      </c>
      <c r="S748" s="39" t="n">
        <v>557</v>
      </c>
      <c r="T748" s="39" t="n">
        <v>2</v>
      </c>
      <c r="U748" s="39" t="s">
        <v>1</v>
      </c>
      <c r="V748" s="39" t="s">
        <v>2</v>
      </c>
    </row>
    <row r="749" customFormat="false" ht="15" hidden="false" customHeight="false" outlineLevel="0" collapsed="false">
      <c r="C749" s="49" t="n">
        <f aca="false">IF(F749=F748,C748,IF(F749=(F748+10),C748,(C748+10)))</f>
        <v>1550</v>
      </c>
      <c r="D749" s="74" t="s">
        <v>347</v>
      </c>
      <c r="E749" s="51" t="n">
        <f aca="false">IF(C748=C749,IF(AND(L749&lt;&gt;"M",L749&lt;&gt;"m-up"),E748+10,E748),10)</f>
        <v>10</v>
      </c>
      <c r="F749" s="75" t="n">
        <f aca="false">R749+(Q749*60)+(P749*3600)</f>
        <v>61641</v>
      </c>
      <c r="G749" s="75" t="str">
        <f aca="false">CONCATENATE(M749,N749,O749)</f>
        <v>20171124</v>
      </c>
      <c r="H749" s="75" t="n">
        <v>500</v>
      </c>
      <c r="I749" s="75"/>
      <c r="J749" s="75"/>
      <c r="K749" s="75"/>
      <c r="L749" s="75" t="s">
        <v>17</v>
      </c>
      <c r="M749" s="75" t="n">
        <v>2017</v>
      </c>
      <c r="N749" s="75" t="n">
        <v>11</v>
      </c>
      <c r="O749" s="75" t="n">
        <v>24</v>
      </c>
      <c r="P749" s="75" t="n">
        <v>17</v>
      </c>
      <c r="Q749" s="75" t="n">
        <v>7</v>
      </c>
      <c r="R749" s="75" t="n">
        <v>21</v>
      </c>
      <c r="S749" s="75" t="n">
        <v>323</v>
      </c>
      <c r="T749" s="75" t="n">
        <v>1</v>
      </c>
      <c r="U749" s="75" t="s">
        <v>1</v>
      </c>
      <c r="V749" s="75" t="s">
        <v>2</v>
      </c>
      <c r="W749" s="75"/>
      <c r="X749" s="82" t="s">
        <v>348</v>
      </c>
      <c r="Y749" s="82" t="s">
        <v>349</v>
      </c>
      <c r="Z749" s="84" t="n">
        <v>-26.2514</v>
      </c>
      <c r="AA749" s="84" t="n">
        <v>27.8824</v>
      </c>
      <c r="AB749" s="82" t="n">
        <v>106</v>
      </c>
    </row>
    <row r="750" customFormat="false" ht="15" hidden="false" customHeight="false" outlineLevel="0" collapsed="false">
      <c r="C750" s="49" t="n">
        <f aca="false">IF(F750=F749,C749,IF(F750=(F749+10),C749,(C749+10)))</f>
        <v>1550</v>
      </c>
      <c r="D750" s="38" t="s">
        <v>347</v>
      </c>
      <c r="E750" s="51" t="n">
        <f aca="false">IF(C749=C750,IF(AND(L750&lt;&gt;"M",L750&lt;&gt;"m-up"),E749+10,E749),10)</f>
        <v>20</v>
      </c>
      <c r="F750" s="39" t="n">
        <f aca="false">R750+(Q750*60)+(P750*3600)</f>
        <v>61641</v>
      </c>
      <c r="G750" s="39" t="str">
        <f aca="false">CONCATENATE(M750,N750,O750)</f>
        <v>20171124</v>
      </c>
      <c r="H750" s="39" t="n">
        <v>502</v>
      </c>
      <c r="L750" s="39" t="s">
        <v>17</v>
      </c>
      <c r="M750" s="39" t="n">
        <v>2017</v>
      </c>
      <c r="N750" s="39" t="n">
        <v>11</v>
      </c>
      <c r="O750" s="39" t="n">
        <v>24</v>
      </c>
      <c r="P750" s="39" t="n">
        <v>17</v>
      </c>
      <c r="Q750" s="39" t="n">
        <v>7</v>
      </c>
      <c r="R750" s="39" t="n">
        <v>21</v>
      </c>
      <c r="S750" s="39" t="n">
        <v>378</v>
      </c>
      <c r="T750" s="39" t="n">
        <v>2</v>
      </c>
      <c r="U750" s="39" t="s">
        <v>1</v>
      </c>
      <c r="V750" s="39" t="s">
        <v>43</v>
      </c>
      <c r="X750" s="40" t="s">
        <v>19</v>
      </c>
    </row>
    <row r="751" customFormat="false" ht="15" hidden="false" customHeight="false" outlineLevel="0" collapsed="false">
      <c r="C751" s="49" t="n">
        <f aca="false">IF(F751=F750,C750,IF(F751=(F750+10),C750,(C750+10)))</f>
        <v>1550</v>
      </c>
      <c r="D751" s="38" t="s">
        <v>347</v>
      </c>
      <c r="E751" s="51" t="n">
        <f aca="false">IF(C750=C751,IF(AND(L751&lt;&gt;"M",L751&lt;&gt;"m-up"),E750+10,E750),10)</f>
        <v>20</v>
      </c>
      <c r="F751" s="39" t="n">
        <f aca="false">R751+(Q751*60)+(P751*3600)</f>
        <v>61641</v>
      </c>
      <c r="G751" s="39" t="str">
        <f aca="false">CONCATENATE(M751,N751,O751)</f>
        <v>20171124</v>
      </c>
      <c r="H751" s="39" t="n">
        <v>0</v>
      </c>
      <c r="L751" s="39" t="s">
        <v>21</v>
      </c>
      <c r="M751" s="39" t="n">
        <v>2017</v>
      </c>
      <c r="N751" s="39" t="n">
        <v>11</v>
      </c>
      <c r="O751" s="39" t="n">
        <v>24</v>
      </c>
      <c r="P751" s="39" t="n">
        <v>17</v>
      </c>
      <c r="Q751" s="39" t="n">
        <v>7</v>
      </c>
      <c r="R751" s="39" t="n">
        <v>21</v>
      </c>
      <c r="S751" s="39" t="n">
        <v>392</v>
      </c>
      <c r="T751" s="39" t="n">
        <v>1</v>
      </c>
      <c r="U751" s="39" t="s">
        <v>1</v>
      </c>
      <c r="V751" s="39" t="s">
        <v>43</v>
      </c>
    </row>
    <row r="752" customFormat="false" ht="15" hidden="false" customHeight="false" outlineLevel="0" collapsed="false">
      <c r="C752" s="49" t="n">
        <f aca="false">IF(F752=F751,C751,IF(F752=(F751+10),C751,(C751+10)))</f>
        <v>1550</v>
      </c>
      <c r="D752" s="38" t="s">
        <v>347</v>
      </c>
      <c r="E752" s="51" t="n">
        <f aca="false">IF(C751=C752,IF(AND(L752&lt;&gt;"M",L752&lt;&gt;"m-up"),E751+10,E751),10)</f>
        <v>30</v>
      </c>
      <c r="F752" s="39" t="n">
        <f aca="false">R752+(Q752*60)+(P752*3600)</f>
        <v>61641</v>
      </c>
      <c r="G752" s="39" t="str">
        <f aca="false">CONCATENATE(M752,N752,O752)</f>
        <v>20171124</v>
      </c>
      <c r="H752" s="39" t="n">
        <v>94</v>
      </c>
      <c r="L752" s="39" t="s">
        <v>0</v>
      </c>
      <c r="M752" s="39" t="n">
        <v>2017</v>
      </c>
      <c r="N752" s="39" t="n">
        <v>11</v>
      </c>
      <c r="O752" s="39" t="n">
        <v>24</v>
      </c>
      <c r="P752" s="39" t="n">
        <v>17</v>
      </c>
      <c r="Q752" s="39" t="n">
        <v>7</v>
      </c>
      <c r="R752" s="39" t="n">
        <v>21</v>
      </c>
      <c r="S752" s="39" t="n">
        <v>495</v>
      </c>
      <c r="T752" s="39" t="n">
        <v>3</v>
      </c>
      <c r="U752" s="39" t="s">
        <v>29</v>
      </c>
      <c r="V752" s="39" t="s">
        <v>2</v>
      </c>
    </row>
    <row r="753" customFormat="false" ht="15" hidden="false" customHeight="false" outlineLevel="0" collapsed="false">
      <c r="C753" s="49" t="n">
        <f aca="false">IF(F753=F752,C752,IF(F753=(F752+10),C752,(C752+10)))</f>
        <v>1550</v>
      </c>
      <c r="D753" s="38" t="s">
        <v>347</v>
      </c>
      <c r="E753" s="51" t="n">
        <f aca="false">IF(C752=C753,IF(AND(L753&lt;&gt;"M",L753&lt;&gt;"m-up"),E752+10,E752),10)</f>
        <v>30</v>
      </c>
      <c r="F753" s="39" t="n">
        <f aca="false">R753+(Q753*60)+(P753*3600)</f>
        <v>61641</v>
      </c>
      <c r="G753" s="39" t="str">
        <f aca="false">CONCATENATE(M753,N753,O753)</f>
        <v>20171124</v>
      </c>
      <c r="H753" s="39" t="n">
        <v>0</v>
      </c>
      <c r="L753" s="79" t="s">
        <v>21</v>
      </c>
      <c r="M753" s="39" t="n">
        <v>2017</v>
      </c>
      <c r="N753" s="39" t="n">
        <v>11</v>
      </c>
      <c r="O753" s="39" t="n">
        <v>24</v>
      </c>
      <c r="P753" s="39" t="n">
        <v>17</v>
      </c>
      <c r="Q753" s="39" t="n">
        <v>7</v>
      </c>
      <c r="R753" s="39" t="n">
        <v>21</v>
      </c>
      <c r="S753" s="39" t="n">
        <v>498</v>
      </c>
      <c r="T753" s="39" t="n">
        <v>1</v>
      </c>
      <c r="U753" s="39" t="s">
        <v>1</v>
      </c>
      <c r="V753" s="39" t="s">
        <v>2</v>
      </c>
    </row>
    <row r="754" customFormat="false" ht="15" hidden="false" customHeight="false" outlineLevel="0" collapsed="false">
      <c r="C754" s="49" t="n">
        <f aca="false">IF(F754=F753,C753,IF(F754=(F753+10),C753,(C753+10)))</f>
        <v>1550</v>
      </c>
      <c r="D754" s="38" t="s">
        <v>347</v>
      </c>
      <c r="E754" s="51" t="n">
        <f aca="false">IF(C753=C754,IF(AND(L754&lt;&gt;"M",L754&lt;&gt;"m-up"),E753+10,E753),10)</f>
        <v>30</v>
      </c>
      <c r="F754" s="39" t="n">
        <f aca="false">R754+(Q754*60)+(P754*3600)</f>
        <v>61641</v>
      </c>
      <c r="G754" s="39" t="str">
        <f aca="false">CONCATENATE(M754,N754,O754)</f>
        <v>20171124</v>
      </c>
      <c r="H754" s="39" t="n">
        <v>0</v>
      </c>
      <c r="L754" s="79" t="s">
        <v>21</v>
      </c>
      <c r="M754" s="39" t="n">
        <v>2017</v>
      </c>
      <c r="N754" s="39" t="n">
        <v>11</v>
      </c>
      <c r="O754" s="39" t="n">
        <v>24</v>
      </c>
      <c r="P754" s="39" t="n">
        <v>17</v>
      </c>
      <c r="Q754" s="39" t="n">
        <v>7</v>
      </c>
      <c r="R754" s="39" t="n">
        <v>21</v>
      </c>
      <c r="S754" s="39" t="n">
        <v>498</v>
      </c>
      <c r="T754" s="39" t="n">
        <v>2</v>
      </c>
      <c r="U754" s="39" t="s">
        <v>1</v>
      </c>
      <c r="V754" s="39" t="s">
        <v>2</v>
      </c>
    </row>
    <row r="755" customFormat="false" ht="15" hidden="false" customHeight="false" outlineLevel="0" collapsed="false">
      <c r="C755" s="49" t="n">
        <f aca="false">IF(F755=F754,C754,IF(F755=(F754+10),C754,(C754+10)))</f>
        <v>1550</v>
      </c>
      <c r="D755" s="38" t="s">
        <v>347</v>
      </c>
      <c r="E755" s="51" t="n">
        <f aca="false">IF(C754=C755,IF(AND(L755&lt;&gt;"M",L755&lt;&gt;"m-up"),E754+10,E754),10)</f>
        <v>30</v>
      </c>
      <c r="F755" s="39" t="n">
        <f aca="false">R755+(Q755*60)+(P755*3600)</f>
        <v>61641</v>
      </c>
      <c r="G755" s="39" t="str">
        <f aca="false">CONCATENATE(M755,N755,O755)</f>
        <v>20171124</v>
      </c>
      <c r="H755" s="39" t="n">
        <v>0</v>
      </c>
      <c r="L755" s="79" t="s">
        <v>21</v>
      </c>
      <c r="M755" s="39" t="n">
        <v>2017</v>
      </c>
      <c r="N755" s="39" t="n">
        <v>11</v>
      </c>
      <c r="O755" s="39" t="n">
        <v>24</v>
      </c>
      <c r="P755" s="39" t="n">
        <v>17</v>
      </c>
      <c r="Q755" s="39" t="n">
        <v>7</v>
      </c>
      <c r="R755" s="39" t="n">
        <v>21</v>
      </c>
      <c r="S755" s="39" t="n">
        <v>517</v>
      </c>
      <c r="T755" s="39" t="n">
        <v>1</v>
      </c>
      <c r="U755" s="39" t="s">
        <v>1</v>
      </c>
      <c r="V755" s="39" t="s">
        <v>2</v>
      </c>
    </row>
    <row r="756" customFormat="false" ht="15" hidden="false" customHeight="false" outlineLevel="0" collapsed="false">
      <c r="C756" s="49" t="n">
        <f aca="false">IF(F756=F755,C755,IF(F756=(F755+10),C755,(C755+10)))</f>
        <v>1550</v>
      </c>
      <c r="D756" s="38" t="s">
        <v>347</v>
      </c>
      <c r="E756" s="51" t="n">
        <f aca="false">IF(C755=C756,IF(AND(L756&lt;&gt;"M",L756&lt;&gt;"m-up"),E755+10,E755),10)</f>
        <v>30</v>
      </c>
      <c r="F756" s="39" t="n">
        <f aca="false">R756+(Q756*60)+(P756*3600)</f>
        <v>61641</v>
      </c>
      <c r="G756" s="39" t="str">
        <f aca="false">CONCATENATE(M756,N756,O756)</f>
        <v>20171124</v>
      </c>
      <c r="H756" s="39" t="n">
        <v>0</v>
      </c>
      <c r="L756" s="79" t="s">
        <v>21</v>
      </c>
      <c r="M756" s="39" t="n">
        <v>2017</v>
      </c>
      <c r="N756" s="39" t="n">
        <v>11</v>
      </c>
      <c r="O756" s="39" t="n">
        <v>24</v>
      </c>
      <c r="P756" s="39" t="n">
        <v>17</v>
      </c>
      <c r="Q756" s="39" t="n">
        <v>7</v>
      </c>
      <c r="R756" s="39" t="n">
        <v>21</v>
      </c>
      <c r="S756" s="39" t="n">
        <v>519</v>
      </c>
      <c r="T756" s="39" t="n">
        <v>2</v>
      </c>
      <c r="U756" s="39" t="s">
        <v>1</v>
      </c>
      <c r="V756" s="39" t="s">
        <v>2</v>
      </c>
    </row>
    <row r="757" customFormat="false" ht="15" hidden="false" customHeight="false" outlineLevel="0" collapsed="false">
      <c r="C757" s="49" t="n">
        <f aca="false">IF(F757=F756,C756,IF(F757=(F756+10),C756,(C756+10)))</f>
        <v>1550</v>
      </c>
      <c r="D757" s="38" t="s">
        <v>347</v>
      </c>
      <c r="E757" s="51" t="n">
        <f aca="false">IF(C756=C757,IF(AND(L757&lt;&gt;"M",L757&lt;&gt;"m-up"),E756+10,E756),10)</f>
        <v>30</v>
      </c>
      <c r="F757" s="39" t="n">
        <f aca="false">R757+(Q757*60)+(P757*3600)</f>
        <v>61641</v>
      </c>
      <c r="G757" s="39" t="str">
        <f aca="false">CONCATENATE(M757,N757,O757)</f>
        <v>20171124</v>
      </c>
      <c r="H757" s="39" t="n">
        <v>0</v>
      </c>
      <c r="L757" s="79" t="s">
        <v>21</v>
      </c>
      <c r="M757" s="39" t="n">
        <v>2017</v>
      </c>
      <c r="N757" s="39" t="n">
        <v>11</v>
      </c>
      <c r="O757" s="39" t="n">
        <v>24</v>
      </c>
      <c r="P757" s="39" t="n">
        <v>17</v>
      </c>
      <c r="Q757" s="39" t="n">
        <v>7</v>
      </c>
      <c r="R757" s="39" t="n">
        <v>21</v>
      </c>
      <c r="S757" s="39" t="n">
        <v>533</v>
      </c>
      <c r="T757" s="39" t="n">
        <v>1</v>
      </c>
      <c r="U757" s="39" t="s">
        <v>1</v>
      </c>
      <c r="V757" s="39" t="s">
        <v>2</v>
      </c>
    </row>
    <row r="758" customFormat="false" ht="15" hidden="false" customHeight="false" outlineLevel="0" collapsed="false">
      <c r="C758" s="49" t="n">
        <f aca="false">IF(F758=F757,C757,IF(F758=(F757+10),C757,(C757+10)))</f>
        <v>1550</v>
      </c>
      <c r="D758" s="38" t="s">
        <v>347</v>
      </c>
      <c r="E758" s="51" t="n">
        <f aca="false">IF(C757=C758,IF(AND(L758&lt;&gt;"M",L758&lt;&gt;"m-up"),E757+10,E757),10)</f>
        <v>30</v>
      </c>
      <c r="F758" s="39" t="n">
        <f aca="false">R758+(Q758*60)+(P758*3600)</f>
        <v>61641</v>
      </c>
      <c r="G758" s="39" t="str">
        <f aca="false">CONCATENATE(M758,N758,O758)</f>
        <v>20171124</v>
      </c>
      <c r="H758" s="39" t="n">
        <v>0</v>
      </c>
      <c r="L758" s="79" t="s">
        <v>21</v>
      </c>
      <c r="M758" s="39" t="n">
        <v>2017</v>
      </c>
      <c r="N758" s="39" t="n">
        <v>11</v>
      </c>
      <c r="O758" s="39" t="n">
        <v>24</v>
      </c>
      <c r="P758" s="39" t="n">
        <v>17</v>
      </c>
      <c r="Q758" s="39" t="n">
        <v>7</v>
      </c>
      <c r="R758" s="39" t="n">
        <v>21</v>
      </c>
      <c r="S758" s="39" t="n">
        <v>548</v>
      </c>
      <c r="T758" s="39" t="n">
        <v>1</v>
      </c>
      <c r="U758" s="39" t="s">
        <v>1</v>
      </c>
      <c r="V758" s="39" t="s">
        <v>2</v>
      </c>
    </row>
    <row r="759" customFormat="false" ht="15" hidden="false" customHeight="false" outlineLevel="0" collapsed="false">
      <c r="C759" s="49" t="n">
        <f aca="false">IF(F759=F758,C758,IF(F759=(F758+10),C758,(C758+10)))</f>
        <v>1550</v>
      </c>
      <c r="D759" s="38" t="s">
        <v>347</v>
      </c>
      <c r="E759" s="51" t="n">
        <f aca="false">IF(C758=C759,IF(AND(L759&lt;&gt;"M",L759&lt;&gt;"m-up"),E758+10,E758),10)</f>
        <v>30</v>
      </c>
      <c r="F759" s="39" t="n">
        <f aca="false">R759+(Q759*60)+(P759*3600)</f>
        <v>61641</v>
      </c>
      <c r="G759" s="39" t="str">
        <f aca="false">CONCATENATE(M759,N759,O759)</f>
        <v>20171124</v>
      </c>
      <c r="H759" s="39" t="n">
        <v>0</v>
      </c>
      <c r="L759" s="79" t="s">
        <v>21</v>
      </c>
      <c r="M759" s="39" t="n">
        <v>2017</v>
      </c>
      <c r="N759" s="39" t="n">
        <v>11</v>
      </c>
      <c r="O759" s="39" t="n">
        <v>24</v>
      </c>
      <c r="P759" s="39" t="n">
        <v>17</v>
      </c>
      <c r="Q759" s="39" t="n">
        <v>7</v>
      </c>
      <c r="R759" s="39" t="n">
        <v>21</v>
      </c>
      <c r="S759" s="39" t="n">
        <v>635</v>
      </c>
      <c r="T759" s="39" t="n">
        <v>2</v>
      </c>
      <c r="U759" s="39" t="s">
        <v>1</v>
      </c>
      <c r="V759" s="39" t="s">
        <v>2</v>
      </c>
    </row>
    <row r="760" customFormat="false" ht="15" hidden="false" customHeight="false" outlineLevel="0" collapsed="false">
      <c r="C760" s="49" t="n">
        <f aca="false">IF(F760=F759,C759,IF(F760=(F759+10),C759,(C759+10)))</f>
        <v>1550</v>
      </c>
      <c r="D760" s="38" t="s">
        <v>347</v>
      </c>
      <c r="E760" s="51" t="n">
        <f aca="false">IF(C759=C760,IF(AND(L760&lt;&gt;"M",L760&lt;&gt;"m-up"),E759+10,E759),10)</f>
        <v>30</v>
      </c>
      <c r="F760" s="39" t="n">
        <f aca="false">R760+(Q760*60)+(P760*3600)</f>
        <v>61641</v>
      </c>
      <c r="G760" s="39" t="str">
        <f aca="false">CONCATENATE(M760,N760,O760)</f>
        <v>20171124</v>
      </c>
      <c r="H760" s="39" t="n">
        <v>0</v>
      </c>
      <c r="L760" s="79" t="s">
        <v>21</v>
      </c>
      <c r="M760" s="39" t="n">
        <v>2017</v>
      </c>
      <c r="N760" s="39" t="n">
        <v>11</v>
      </c>
      <c r="O760" s="39" t="n">
        <v>24</v>
      </c>
      <c r="P760" s="39" t="n">
        <v>17</v>
      </c>
      <c r="Q760" s="39" t="n">
        <v>7</v>
      </c>
      <c r="R760" s="39" t="n">
        <v>21</v>
      </c>
      <c r="S760" s="39" t="n">
        <v>653</v>
      </c>
      <c r="T760" s="39" t="n">
        <v>2</v>
      </c>
      <c r="U760" s="39" t="s">
        <v>1</v>
      </c>
      <c r="V760" s="39" t="s">
        <v>2</v>
      </c>
      <c r="X760" s="40" t="s">
        <v>66</v>
      </c>
    </row>
    <row r="761" customFormat="false" ht="15" hidden="false" customHeight="false" outlineLevel="0" collapsed="false">
      <c r="C761" s="49" t="n">
        <f aca="false">IF(F761=F760,C760,IF(F761=(F760+10),C760,(C760+10)))</f>
        <v>1550</v>
      </c>
      <c r="D761" s="38" t="s">
        <v>347</v>
      </c>
      <c r="E761" s="51" t="n">
        <f aca="false">IF(C760=C761,IF(AND(L761&lt;&gt;"M",L761&lt;&gt;"m-up"),E760+10,E760),10)</f>
        <v>30</v>
      </c>
      <c r="F761" s="39" t="n">
        <f aca="false">R761+(Q761*60)+(P761*3600)</f>
        <v>61641</v>
      </c>
      <c r="G761" s="39" t="str">
        <f aca="false">CONCATENATE(M761,N761,O761)</f>
        <v>20171124</v>
      </c>
      <c r="H761" s="39" t="n">
        <v>0</v>
      </c>
      <c r="L761" s="79" t="s">
        <v>21</v>
      </c>
      <c r="M761" s="39" t="n">
        <v>2017</v>
      </c>
      <c r="N761" s="39" t="n">
        <v>11</v>
      </c>
      <c r="O761" s="39" t="n">
        <v>24</v>
      </c>
      <c r="P761" s="39" t="n">
        <v>17</v>
      </c>
      <c r="Q761" s="39" t="n">
        <v>7</v>
      </c>
      <c r="R761" s="39" t="n">
        <v>21</v>
      </c>
      <c r="S761" s="39" t="n">
        <v>685</v>
      </c>
      <c r="T761" s="39" t="n">
        <v>2</v>
      </c>
      <c r="U761" s="39" t="s">
        <v>1</v>
      </c>
      <c r="V761" s="39" t="s">
        <v>2</v>
      </c>
    </row>
    <row r="762" customFormat="false" ht="15" hidden="false" customHeight="false" outlineLevel="0" collapsed="false">
      <c r="A762" s="69"/>
      <c r="B762" s="69"/>
      <c r="C762" s="49" t="n">
        <f aca="false">IF(F762=F761,C761,IF(F762=(F761+10),C761,(C761+10)))</f>
        <v>1560</v>
      </c>
      <c r="D762" s="70"/>
      <c r="E762" s="51" t="n">
        <f aca="false">IF(C761=C762,IF(AND(L762&lt;&gt;"M",L762&lt;&gt;"m-up"),E761+10,E761),10)</f>
        <v>10</v>
      </c>
      <c r="F762" s="71" t="n">
        <f aca="false">R762+(Q762*60)+(P762*3600)</f>
        <v>61768</v>
      </c>
      <c r="G762" s="71" t="str">
        <f aca="false">CONCATENATE(M762,N762,O762)</f>
        <v>20171124</v>
      </c>
      <c r="H762" s="71" t="n">
        <f aca="false">1375-807</f>
        <v>568</v>
      </c>
      <c r="I762" s="71"/>
      <c r="J762" s="71"/>
      <c r="K762" s="71"/>
      <c r="L762" s="71" t="s">
        <v>232</v>
      </c>
      <c r="M762" s="71" t="n">
        <v>2017</v>
      </c>
      <c r="N762" s="71" t="n">
        <v>11</v>
      </c>
      <c r="O762" s="71" t="n">
        <v>24</v>
      </c>
      <c r="P762" s="71" t="n">
        <v>17</v>
      </c>
      <c r="Q762" s="71" t="n">
        <v>9</v>
      </c>
      <c r="R762" s="71" t="n">
        <v>28</v>
      </c>
      <c r="S762" s="71" t="n">
        <v>807</v>
      </c>
      <c r="T762" s="71" t="n">
        <v>1</v>
      </c>
      <c r="U762" s="71" t="s">
        <v>1</v>
      </c>
      <c r="V762" s="71" t="s">
        <v>2</v>
      </c>
      <c r="W762" s="71"/>
      <c r="X762" s="72" t="s">
        <v>237</v>
      </c>
      <c r="WK762" s="72"/>
      <c r="WL762" s="72"/>
      <c r="WM762" s="72"/>
      <c r="WN762" s="72"/>
      <c r="WO762" s="72"/>
      <c r="WP762" s="72"/>
      <c r="WQ762" s="72"/>
      <c r="WR762" s="72"/>
      <c r="WS762" s="72"/>
      <c r="WT762" s="72"/>
      <c r="WU762" s="72"/>
      <c r="WV762" s="72"/>
      <c r="WW762" s="72"/>
      <c r="WX762" s="72"/>
      <c r="WY762" s="72"/>
      <c r="WZ762" s="72"/>
      <c r="XA762" s="72"/>
      <c r="XB762" s="72"/>
      <c r="XC762" s="72"/>
      <c r="XD762" s="72"/>
      <c r="XE762" s="72"/>
      <c r="XF762" s="72"/>
      <c r="XG762" s="72"/>
      <c r="XH762" s="72"/>
      <c r="XI762" s="72"/>
      <c r="XJ762" s="72"/>
      <c r="XK762" s="72"/>
      <c r="XL762" s="72"/>
      <c r="XM762" s="72"/>
      <c r="XN762" s="72"/>
      <c r="XO762" s="72"/>
      <c r="XP762" s="72"/>
      <c r="XQ762" s="72"/>
      <c r="XR762" s="72"/>
      <c r="XS762" s="72"/>
      <c r="XT762" s="72"/>
      <c r="XU762" s="72"/>
      <c r="XV762" s="72"/>
      <c r="XW762" s="72"/>
      <c r="XX762" s="72"/>
      <c r="XY762" s="72"/>
      <c r="XZ762" s="72"/>
      <c r="YA762" s="72"/>
      <c r="YB762" s="72"/>
      <c r="YC762" s="72"/>
      <c r="YD762" s="72"/>
      <c r="YE762" s="72"/>
      <c r="YF762" s="72"/>
      <c r="YG762" s="72"/>
      <c r="YH762" s="72"/>
      <c r="YI762" s="72"/>
      <c r="YJ762" s="72"/>
      <c r="YK762" s="72"/>
      <c r="YL762" s="72"/>
      <c r="YM762" s="72"/>
      <c r="YN762" s="72"/>
      <c r="YO762" s="72"/>
      <c r="YP762" s="72"/>
      <c r="YQ762" s="72"/>
      <c r="YR762" s="72"/>
      <c r="YS762" s="72"/>
      <c r="YT762" s="72"/>
      <c r="YU762" s="72"/>
      <c r="YV762" s="72"/>
      <c r="YW762" s="72"/>
      <c r="YX762" s="72"/>
      <c r="YY762" s="72"/>
      <c r="YZ762" s="72"/>
      <c r="ZA762" s="72"/>
      <c r="ZB762" s="72"/>
      <c r="ZC762" s="72"/>
      <c r="ZD762" s="72"/>
      <c r="ZE762" s="72"/>
      <c r="ZF762" s="72"/>
      <c r="ZG762" s="72"/>
      <c r="ZH762" s="72"/>
      <c r="ZI762" s="72"/>
      <c r="ZJ762" s="72"/>
      <c r="ZK762" s="72"/>
      <c r="ZL762" s="72"/>
      <c r="ZM762" s="72"/>
      <c r="ZN762" s="72"/>
      <c r="ZO762" s="72"/>
      <c r="ZP762" s="72"/>
      <c r="ZQ762" s="72"/>
      <c r="ZR762" s="72"/>
      <c r="ZS762" s="72"/>
      <c r="ZT762" s="72"/>
      <c r="ZU762" s="72"/>
      <c r="ZV762" s="72"/>
      <c r="ZW762" s="72"/>
      <c r="ZX762" s="72"/>
      <c r="ZY762" s="72"/>
      <c r="ZZ762" s="72"/>
      <c r="AAA762" s="72"/>
      <c r="AAB762" s="72"/>
      <c r="AAC762" s="72"/>
      <c r="AAD762" s="72"/>
      <c r="AAE762" s="72"/>
      <c r="AAF762" s="72"/>
      <c r="AAG762" s="72"/>
      <c r="AAH762" s="72"/>
      <c r="AAI762" s="72"/>
      <c r="AAJ762" s="72"/>
      <c r="AAK762" s="72"/>
      <c r="AAL762" s="72"/>
      <c r="AAM762" s="72"/>
      <c r="AAN762" s="72"/>
      <c r="AAO762" s="72"/>
      <c r="AAP762" s="72"/>
      <c r="AAQ762" s="72"/>
      <c r="AAR762" s="72"/>
      <c r="AAS762" s="72"/>
      <c r="AAT762" s="72"/>
      <c r="AAU762" s="72"/>
      <c r="AAV762" s="72"/>
      <c r="AAW762" s="72"/>
      <c r="AAX762" s="72"/>
      <c r="AAY762" s="72"/>
      <c r="AAZ762" s="72"/>
      <c r="ABA762" s="72"/>
      <c r="ABB762" s="72"/>
      <c r="ABC762" s="72"/>
      <c r="ABD762" s="72"/>
      <c r="ABE762" s="72"/>
      <c r="ABF762" s="72"/>
      <c r="ABG762" s="72"/>
      <c r="ABH762" s="72"/>
      <c r="ABI762" s="72"/>
      <c r="ABJ762" s="72"/>
      <c r="ABK762" s="72"/>
      <c r="ABL762" s="72"/>
      <c r="ABM762" s="72"/>
      <c r="ABN762" s="72"/>
      <c r="ABO762" s="72"/>
      <c r="ABP762" s="72"/>
      <c r="ABQ762" s="72"/>
      <c r="ABR762" s="72"/>
      <c r="ABS762" s="72"/>
      <c r="ABT762" s="72"/>
      <c r="ABU762" s="72"/>
      <c r="ABV762" s="72"/>
      <c r="ABW762" s="72"/>
      <c r="ABX762" s="72"/>
      <c r="ABY762" s="72"/>
      <c r="ABZ762" s="72"/>
      <c r="ACA762" s="72"/>
      <c r="ACB762" s="72"/>
      <c r="ACC762" s="72"/>
      <c r="ACD762" s="72"/>
      <c r="ACE762" s="72"/>
      <c r="ACF762" s="72"/>
      <c r="ACG762" s="72"/>
      <c r="ACH762" s="72"/>
      <c r="ACI762" s="72"/>
      <c r="ACJ762" s="72"/>
      <c r="ACK762" s="72"/>
      <c r="ACL762" s="72"/>
      <c r="ACM762" s="72"/>
      <c r="ACN762" s="72"/>
      <c r="ACO762" s="72"/>
      <c r="ACP762" s="72"/>
      <c r="ACQ762" s="72"/>
      <c r="ACR762" s="72"/>
      <c r="ACS762" s="72"/>
      <c r="ACT762" s="72"/>
      <c r="ACU762" s="72"/>
      <c r="ACV762" s="72"/>
      <c r="ACW762" s="72"/>
      <c r="ACX762" s="72"/>
      <c r="ACY762" s="72"/>
      <c r="ACZ762" s="72"/>
      <c r="ADA762" s="72"/>
      <c r="ADB762" s="72"/>
      <c r="ADC762" s="72"/>
      <c r="ADD762" s="72"/>
      <c r="ADE762" s="72"/>
      <c r="ADF762" s="72"/>
      <c r="ADG762" s="72"/>
      <c r="ADH762" s="72"/>
      <c r="ADI762" s="72"/>
      <c r="ADJ762" s="72"/>
      <c r="ADK762" s="72"/>
      <c r="ADL762" s="72"/>
      <c r="ADM762" s="72"/>
      <c r="ADN762" s="72"/>
      <c r="ADO762" s="72"/>
      <c r="ADP762" s="72"/>
      <c r="ADQ762" s="72"/>
      <c r="ADR762" s="72"/>
      <c r="ADS762" s="72"/>
      <c r="ADT762" s="72"/>
      <c r="ADU762" s="72"/>
      <c r="ADV762" s="72"/>
      <c r="ADW762" s="72"/>
      <c r="ADX762" s="72"/>
      <c r="ADY762" s="72"/>
      <c r="ADZ762" s="72"/>
      <c r="AEA762" s="72"/>
      <c r="AEB762" s="72"/>
      <c r="AEC762" s="72"/>
      <c r="AED762" s="72"/>
      <c r="AEE762" s="72"/>
      <c r="AEF762" s="72"/>
      <c r="AEG762" s="72"/>
      <c r="AEH762" s="72"/>
      <c r="AEI762" s="72"/>
      <c r="AEJ762" s="72"/>
      <c r="AEK762" s="72"/>
      <c r="AEL762" s="72"/>
      <c r="AEM762" s="72"/>
      <c r="AEN762" s="72"/>
      <c r="AEO762" s="72"/>
      <c r="AEP762" s="72"/>
      <c r="AEQ762" s="72"/>
      <c r="AER762" s="72"/>
      <c r="AES762" s="72"/>
      <c r="AET762" s="72"/>
      <c r="AEU762" s="72"/>
      <c r="AEV762" s="72"/>
      <c r="AEW762" s="72"/>
      <c r="AEX762" s="72"/>
      <c r="AEY762" s="72"/>
      <c r="AEZ762" s="72"/>
      <c r="AFA762" s="72"/>
      <c r="AFB762" s="72"/>
      <c r="AFC762" s="72"/>
      <c r="AFD762" s="72"/>
      <c r="AFE762" s="72"/>
      <c r="AFF762" s="72"/>
      <c r="AFG762" s="72"/>
      <c r="AFH762" s="72"/>
      <c r="AFI762" s="72"/>
      <c r="AFJ762" s="72"/>
      <c r="AFK762" s="72"/>
      <c r="AFL762" s="72"/>
      <c r="AFM762" s="72"/>
      <c r="AFN762" s="72"/>
      <c r="AFO762" s="72"/>
      <c r="AFP762" s="72"/>
      <c r="AFQ762" s="72"/>
      <c r="AFR762" s="72"/>
      <c r="AFS762" s="72"/>
      <c r="AFT762" s="72"/>
      <c r="AFU762" s="72"/>
      <c r="AFV762" s="72"/>
      <c r="AFW762" s="72"/>
      <c r="AFX762" s="72"/>
      <c r="AFY762" s="72"/>
      <c r="AFZ762" s="72"/>
      <c r="AGA762" s="72"/>
      <c r="AGB762" s="72"/>
      <c r="AGC762" s="72"/>
      <c r="AGD762" s="72"/>
      <c r="AGE762" s="72"/>
      <c r="AGF762" s="72"/>
      <c r="AGG762" s="72"/>
      <c r="AGH762" s="72"/>
      <c r="AGI762" s="72"/>
      <c r="AGJ762" s="72"/>
      <c r="AGK762" s="72"/>
      <c r="AGL762" s="72"/>
      <c r="AGM762" s="72"/>
      <c r="AGN762" s="72"/>
      <c r="AGO762" s="72"/>
      <c r="AGP762" s="72"/>
      <c r="AGQ762" s="72"/>
      <c r="AGR762" s="72"/>
      <c r="AGS762" s="72"/>
      <c r="AGT762" s="72"/>
      <c r="AGU762" s="72"/>
      <c r="AGV762" s="72"/>
      <c r="AGW762" s="72"/>
      <c r="AGX762" s="72"/>
      <c r="AGY762" s="72"/>
      <c r="AGZ762" s="72"/>
      <c r="AHA762" s="72"/>
      <c r="AHB762" s="72"/>
      <c r="AHC762" s="72"/>
      <c r="AHD762" s="72"/>
      <c r="AHE762" s="72"/>
      <c r="AHF762" s="72"/>
      <c r="AHG762" s="72"/>
      <c r="AHH762" s="72"/>
      <c r="AHI762" s="72"/>
      <c r="AHJ762" s="72"/>
      <c r="AHK762" s="72"/>
      <c r="AHL762" s="72"/>
      <c r="AHM762" s="72"/>
      <c r="AHN762" s="72"/>
      <c r="AHO762" s="72"/>
      <c r="AHP762" s="72"/>
      <c r="AHQ762" s="72"/>
      <c r="AHR762" s="72"/>
      <c r="AHS762" s="72"/>
      <c r="AHT762" s="72"/>
      <c r="AHU762" s="72"/>
      <c r="AHV762" s="72"/>
      <c r="AHW762" s="72"/>
      <c r="AHX762" s="72"/>
      <c r="AHY762" s="72"/>
      <c r="AHZ762" s="72"/>
      <c r="AIA762" s="72"/>
      <c r="AIB762" s="72"/>
      <c r="AIC762" s="72"/>
      <c r="AID762" s="72"/>
      <c r="AIE762" s="72"/>
      <c r="AIF762" s="72"/>
      <c r="AIG762" s="72"/>
      <c r="AIH762" s="72"/>
      <c r="AII762" s="72"/>
      <c r="AIJ762" s="72"/>
      <c r="AIK762" s="72"/>
      <c r="AIL762" s="72"/>
      <c r="AIM762" s="72"/>
      <c r="AIN762" s="72"/>
      <c r="AIO762" s="72"/>
      <c r="AIP762" s="72"/>
      <c r="AIQ762" s="72"/>
      <c r="AIR762" s="72"/>
      <c r="AIS762" s="72"/>
      <c r="AIT762" s="72"/>
      <c r="AIU762" s="72"/>
      <c r="AIV762" s="72"/>
      <c r="AIW762" s="72"/>
      <c r="AIX762" s="72"/>
      <c r="AIY762" s="72"/>
      <c r="AIZ762" s="72"/>
      <c r="AJA762" s="72"/>
      <c r="AJB762" s="72"/>
      <c r="AJC762" s="72"/>
      <c r="AJD762" s="72"/>
      <c r="AJE762" s="72"/>
      <c r="AJF762" s="72"/>
      <c r="AJG762" s="72"/>
      <c r="AJH762" s="72"/>
      <c r="AJI762" s="72"/>
      <c r="AJJ762" s="72"/>
      <c r="AJK762" s="72"/>
      <c r="AJL762" s="72"/>
      <c r="AJM762" s="72"/>
      <c r="AJN762" s="72"/>
      <c r="AJO762" s="72"/>
      <c r="AJP762" s="72"/>
      <c r="AJQ762" s="72"/>
      <c r="AJR762" s="72"/>
      <c r="AJS762" s="72"/>
      <c r="AJT762" s="72"/>
      <c r="AJU762" s="72"/>
      <c r="AJV762" s="72"/>
      <c r="AJW762" s="72"/>
      <c r="AJX762" s="72"/>
      <c r="AJY762" s="72"/>
      <c r="AJZ762" s="72"/>
      <c r="AKA762" s="72"/>
      <c r="AKB762" s="72"/>
      <c r="AKC762" s="72"/>
      <c r="AKD762" s="72"/>
      <c r="AKE762" s="72"/>
      <c r="AKF762" s="72"/>
      <c r="AKG762" s="72"/>
      <c r="AKH762" s="72"/>
      <c r="AKI762" s="72"/>
      <c r="AKJ762" s="72"/>
      <c r="AKK762" s="72"/>
      <c r="AKL762" s="72"/>
      <c r="AKM762" s="72"/>
      <c r="AKN762" s="72"/>
      <c r="AKO762" s="72"/>
      <c r="AKP762" s="72"/>
      <c r="AKQ762" s="72"/>
      <c r="AKR762" s="72"/>
      <c r="AKS762" s="72"/>
      <c r="AKT762" s="72"/>
      <c r="AKU762" s="72"/>
      <c r="AKV762" s="72"/>
      <c r="AKW762" s="72"/>
      <c r="AKX762" s="72"/>
      <c r="AKY762" s="72"/>
      <c r="AKZ762" s="72"/>
      <c r="ALA762" s="72"/>
      <c r="ALB762" s="72"/>
      <c r="ALC762" s="72"/>
      <c r="ALD762" s="72"/>
      <c r="ALE762" s="72"/>
      <c r="ALF762" s="72"/>
      <c r="ALG762" s="72"/>
      <c r="ALH762" s="72"/>
      <c r="ALI762" s="72"/>
      <c r="ALJ762" s="72"/>
      <c r="ALK762" s="72"/>
      <c r="ALL762" s="72"/>
      <c r="ALM762" s="72"/>
      <c r="ALN762" s="72"/>
      <c r="ALO762" s="72"/>
      <c r="ALP762" s="72"/>
      <c r="ALQ762" s="72"/>
      <c r="ALR762" s="72"/>
      <c r="ALS762" s="72"/>
      <c r="ALT762" s="72"/>
      <c r="ALU762" s="72"/>
      <c r="ALV762" s="72"/>
      <c r="ALW762" s="72"/>
      <c r="ALX762" s="72"/>
      <c r="ALY762" s="72"/>
      <c r="ALZ762" s="72"/>
      <c r="AMA762" s="72"/>
      <c r="AMB762" s="72"/>
      <c r="AMC762" s="72"/>
      <c r="AMD762" s="72"/>
      <c r="AME762" s="72"/>
      <c r="AMF762" s="72"/>
      <c r="AMG762" s="72"/>
      <c r="AMH762" s="72"/>
      <c r="AMI762" s="72"/>
      <c r="AMJ762" s="72"/>
    </row>
    <row r="763" customFormat="false" ht="15" hidden="false" customHeight="false" outlineLevel="0" collapsed="false">
      <c r="C763" s="49" t="n">
        <f aca="false">IF(F763=F762,C762,IF(F763=(F762+10),C762,(C762+10)))</f>
        <v>1560</v>
      </c>
      <c r="E763" s="51" t="n">
        <f aca="false">IF(C762=C763,IF(AND(L763&lt;&gt;"M",L763&lt;&gt;"m-up"),E762+10,E762),10)</f>
        <v>20</v>
      </c>
      <c r="F763" s="39" t="n">
        <f aca="false">R763+(Q763*60)+(P763*3600)</f>
        <v>61768</v>
      </c>
      <c r="G763" s="39" t="str">
        <f aca="false">CONCATENATE(M763,N763,O763)</f>
        <v>20171124</v>
      </c>
      <c r="H763" s="39" t="n">
        <v>0</v>
      </c>
      <c r="L763" s="39" t="s">
        <v>0</v>
      </c>
      <c r="M763" s="39" t="n">
        <v>2017</v>
      </c>
      <c r="N763" s="39" t="n">
        <v>11</v>
      </c>
      <c r="O763" s="39" t="n">
        <v>24</v>
      </c>
      <c r="P763" s="39" t="n">
        <v>17</v>
      </c>
      <c r="Q763" s="39" t="n">
        <v>9</v>
      </c>
      <c r="R763" s="39" t="n">
        <v>28</v>
      </c>
      <c r="S763" s="39" t="n">
        <v>948</v>
      </c>
      <c r="T763" s="39" t="n">
        <v>2</v>
      </c>
      <c r="U763" s="39" t="s">
        <v>350</v>
      </c>
      <c r="V763" s="39" t="s">
        <v>3</v>
      </c>
    </row>
    <row r="764" customFormat="false" ht="15" hidden="false" customHeight="false" outlineLevel="0" collapsed="false">
      <c r="C764" s="49" t="n">
        <f aca="false">IF(F764=F763,C763,IF(F764=(F763+10),C763,(C763+10)))</f>
        <v>1560</v>
      </c>
      <c r="E764" s="51" t="n">
        <f aca="false">IF(C763=C764,IF(AND(L764&lt;&gt;"M",L764&lt;&gt;"m-up"),E763+10,E763),10)</f>
        <v>20</v>
      </c>
      <c r="F764" s="39" t="n">
        <f aca="false">R764+(Q764*60)+(P764*3600)</f>
        <v>61768</v>
      </c>
      <c r="G764" s="39" t="str">
        <f aca="false">CONCATENATE(M764,N764,O764)</f>
        <v>20171124</v>
      </c>
      <c r="H764" s="39" t="n">
        <v>0</v>
      </c>
      <c r="L764" s="39" t="s">
        <v>21</v>
      </c>
      <c r="M764" s="39" t="n">
        <v>2017</v>
      </c>
      <c r="N764" s="39" t="n">
        <v>11</v>
      </c>
      <c r="O764" s="39" t="n">
        <v>24</v>
      </c>
      <c r="P764" s="39" t="n">
        <v>17</v>
      </c>
      <c r="Q764" s="39" t="n">
        <v>9</v>
      </c>
      <c r="R764" s="39" t="n">
        <v>28</v>
      </c>
      <c r="S764" s="39" t="n">
        <v>950</v>
      </c>
      <c r="T764" s="39" t="n">
        <v>1</v>
      </c>
      <c r="U764" s="39" t="s">
        <v>1</v>
      </c>
      <c r="V764" s="39" t="s">
        <v>2</v>
      </c>
    </row>
    <row r="765" customFormat="false" ht="15" hidden="false" customHeight="false" outlineLevel="0" collapsed="false">
      <c r="C765" s="49" t="n">
        <f aca="false">IF(F765=F764,C764,IF(F765=(F764+10),C764,(C764+10)))</f>
        <v>1560</v>
      </c>
      <c r="E765" s="51" t="n">
        <f aca="false">IF(C764=C765,IF(AND(L765&lt;&gt;"M",L765&lt;&gt;"m-up"),E764+10,E764),10)</f>
        <v>20</v>
      </c>
      <c r="F765" s="39" t="n">
        <f aca="false">R765+(Q765*60)+(P765*3600)</f>
        <v>61768</v>
      </c>
      <c r="G765" s="39" t="str">
        <f aca="false">CONCATENATE(M765,N765,O765)</f>
        <v>20171124</v>
      </c>
      <c r="H765" s="39" t="n">
        <v>0</v>
      </c>
      <c r="L765" s="39" t="s">
        <v>21</v>
      </c>
      <c r="M765" s="39" t="n">
        <v>2017</v>
      </c>
      <c r="N765" s="39" t="n">
        <v>11</v>
      </c>
      <c r="O765" s="39" t="n">
        <v>24</v>
      </c>
      <c r="P765" s="39" t="n">
        <v>17</v>
      </c>
      <c r="Q765" s="39" t="n">
        <v>9</v>
      </c>
      <c r="R765" s="39" t="n">
        <v>28</v>
      </c>
      <c r="S765" s="39" t="n">
        <v>964</v>
      </c>
      <c r="T765" s="39" t="n">
        <v>1</v>
      </c>
      <c r="U765" s="39" t="s">
        <v>1</v>
      </c>
      <c r="V765" s="39" t="s">
        <v>2</v>
      </c>
    </row>
    <row r="766" customFormat="false" ht="15" hidden="false" customHeight="false" outlineLevel="0" collapsed="false">
      <c r="C766" s="49" t="n">
        <f aca="false">IF(F766=F765,C765,IF(F766=(F765+10),C765,(C765+10)))</f>
        <v>1560</v>
      </c>
      <c r="E766" s="51" t="n">
        <f aca="false">IF(C765=C766,IF(AND(L766&lt;&gt;"M",L766&lt;&gt;"m-up"),E765+10,E765),10)</f>
        <v>20</v>
      </c>
      <c r="F766" s="39" t="n">
        <f aca="false">R766+(Q766*60)+(P766*3600)</f>
        <v>61768</v>
      </c>
      <c r="G766" s="39" t="str">
        <f aca="false">CONCATENATE(M766,N766,O766)</f>
        <v>20171124</v>
      </c>
      <c r="H766" s="39" t="n">
        <v>0</v>
      </c>
      <c r="L766" s="39" t="s">
        <v>21</v>
      </c>
      <c r="M766" s="39" t="n">
        <v>2017</v>
      </c>
      <c r="N766" s="39" t="n">
        <v>11</v>
      </c>
      <c r="O766" s="39" t="n">
        <v>24</v>
      </c>
      <c r="P766" s="39" t="n">
        <v>17</v>
      </c>
      <c r="Q766" s="39" t="n">
        <v>9</v>
      </c>
      <c r="R766" s="39" t="n">
        <v>28</v>
      </c>
      <c r="S766" s="39" t="n">
        <v>967</v>
      </c>
      <c r="T766" s="39" t="n">
        <v>1</v>
      </c>
      <c r="U766" s="39" t="s">
        <v>1</v>
      </c>
      <c r="V766" s="39" t="s">
        <v>2</v>
      </c>
    </row>
    <row r="767" customFormat="false" ht="15" hidden="false" customHeight="false" outlineLevel="0" collapsed="false">
      <c r="C767" s="49" t="n">
        <f aca="false">IF(F767=F766,C766,IF(F767=(F766+10),C766,(C766+10)))</f>
        <v>1560</v>
      </c>
      <c r="E767" s="51" t="n">
        <f aca="false">IF(C766=C767,IF(AND(L767&lt;&gt;"M",L767&lt;&gt;"m-up"),E766+10,E766),10)</f>
        <v>20</v>
      </c>
      <c r="F767" s="39" t="n">
        <f aca="false">R767+(Q767*60)+(P767*3600)</f>
        <v>61768</v>
      </c>
      <c r="G767" s="39" t="str">
        <f aca="false">CONCATENATE(M767,N767,O767)</f>
        <v>20171124</v>
      </c>
      <c r="H767" s="39" t="n">
        <v>0</v>
      </c>
      <c r="L767" s="39" t="s">
        <v>21</v>
      </c>
      <c r="M767" s="39" t="n">
        <v>2017</v>
      </c>
      <c r="N767" s="39" t="n">
        <v>11</v>
      </c>
      <c r="O767" s="39" t="n">
        <v>24</v>
      </c>
      <c r="P767" s="39" t="n">
        <v>17</v>
      </c>
      <c r="Q767" s="39" t="n">
        <v>9</v>
      </c>
      <c r="R767" s="39" t="n">
        <v>28</v>
      </c>
      <c r="S767" s="39" t="n">
        <v>980</v>
      </c>
      <c r="T767" s="39" t="n">
        <v>1</v>
      </c>
      <c r="U767" s="39" t="s">
        <v>1</v>
      </c>
      <c r="V767" s="39" t="s">
        <v>2</v>
      </c>
    </row>
    <row r="768" customFormat="false" ht="15" hidden="false" customHeight="false" outlineLevel="0" collapsed="false">
      <c r="C768" s="49" t="n">
        <f aca="false">IF(F768=F767,C767,IF(F768=(F767+10),C767,(C767+10)))</f>
        <v>1560</v>
      </c>
      <c r="E768" s="51" t="n">
        <f aca="false">IF(C767=C768,IF(AND(L768&lt;&gt;"M",L768&lt;&gt;"m-up"),E767+10,E767),10)</f>
        <v>20</v>
      </c>
      <c r="F768" s="39" t="n">
        <f aca="false">R768+(Q768*60)+(P768*3600)</f>
        <v>61768</v>
      </c>
      <c r="G768" s="39" t="str">
        <f aca="false">CONCATENATE(M768,N768,O768)</f>
        <v>20171124</v>
      </c>
      <c r="H768" s="39" t="n">
        <v>0</v>
      </c>
      <c r="L768" s="39" t="s">
        <v>21</v>
      </c>
      <c r="M768" s="39" t="n">
        <v>2017</v>
      </c>
      <c r="N768" s="39" t="n">
        <v>11</v>
      </c>
      <c r="O768" s="39" t="n">
        <v>24</v>
      </c>
      <c r="P768" s="39" t="n">
        <v>17</v>
      </c>
      <c r="Q768" s="39" t="n">
        <v>9</v>
      </c>
      <c r="R768" s="39" t="n">
        <v>28</v>
      </c>
      <c r="S768" s="39" t="n">
        <v>994</v>
      </c>
      <c r="T768" s="39" t="n">
        <v>1</v>
      </c>
      <c r="U768" s="39" t="s">
        <v>1</v>
      </c>
      <c r="V768" s="39" t="s">
        <v>2</v>
      </c>
    </row>
    <row r="769" customFormat="false" ht="15" hidden="false" customHeight="false" outlineLevel="0" collapsed="false">
      <c r="C769" s="49" t="n">
        <f aca="false">IF(F769=F768,C768,IF(F769=(F768+10),C768,(C768+10)))</f>
        <v>1570</v>
      </c>
      <c r="E769" s="51" t="n">
        <f aca="false">IF(C768=C769,IF(AND(L769&lt;&gt;"M",L769&lt;&gt;"m-up"),E768+10,E768),10)</f>
        <v>10</v>
      </c>
      <c r="F769" s="39" t="n">
        <f aca="false">R769+(Q769*60)+(P769*3600)</f>
        <v>61769</v>
      </c>
      <c r="G769" s="39" t="str">
        <f aca="false">CONCATENATE(M769,N769,O769)</f>
        <v>20171124</v>
      </c>
      <c r="H769" s="39" t="n">
        <v>0</v>
      </c>
      <c r="L769" s="39" t="s">
        <v>21</v>
      </c>
      <c r="M769" s="39" t="n">
        <v>2017</v>
      </c>
      <c r="N769" s="39" t="n">
        <v>11</v>
      </c>
      <c r="O769" s="39" t="n">
        <v>24</v>
      </c>
      <c r="P769" s="39" t="n">
        <v>17</v>
      </c>
      <c r="Q769" s="39" t="n">
        <v>9</v>
      </c>
      <c r="R769" s="39" t="n">
        <v>29</v>
      </c>
      <c r="S769" s="39" t="n">
        <v>6</v>
      </c>
      <c r="T769" s="39" t="n">
        <v>1</v>
      </c>
      <c r="U769" s="39" t="s">
        <v>1</v>
      </c>
      <c r="V769" s="39" t="s">
        <v>2</v>
      </c>
    </row>
    <row r="770" customFormat="false" ht="15" hidden="false" customHeight="false" outlineLevel="0" collapsed="false">
      <c r="C770" s="49" t="n">
        <f aca="false">IF(F770=F769,C769,IF(F770=(F769+10),C769,(C769+10)))</f>
        <v>1570</v>
      </c>
      <c r="E770" s="51" t="n">
        <f aca="false">IF(C769=C770,IF(AND(L770&lt;&gt;"M",L770&lt;&gt;"m-up"),E769+10,E769),10)</f>
        <v>10</v>
      </c>
      <c r="F770" s="39" t="n">
        <f aca="false">R770+(Q770*60)+(P770*3600)</f>
        <v>61769</v>
      </c>
      <c r="G770" s="39" t="str">
        <f aca="false">CONCATENATE(M770,N770,O770)</f>
        <v>20171124</v>
      </c>
      <c r="H770" s="39" t="n">
        <v>0</v>
      </c>
      <c r="L770" s="39" t="s">
        <v>21</v>
      </c>
      <c r="M770" s="39" t="n">
        <v>2017</v>
      </c>
      <c r="N770" s="39" t="n">
        <v>11</v>
      </c>
      <c r="O770" s="39" t="n">
        <v>24</v>
      </c>
      <c r="P770" s="39" t="n">
        <v>17</v>
      </c>
      <c r="Q770" s="39" t="n">
        <v>9</v>
      </c>
      <c r="R770" s="39" t="n">
        <v>29</v>
      </c>
      <c r="S770" s="39" t="n">
        <v>25</v>
      </c>
      <c r="T770" s="39" t="n">
        <v>1</v>
      </c>
      <c r="U770" s="39" t="s">
        <v>1</v>
      </c>
      <c r="V770" s="39" t="s">
        <v>2</v>
      </c>
    </row>
    <row r="771" customFormat="false" ht="15" hidden="false" customHeight="false" outlineLevel="0" collapsed="false">
      <c r="C771" s="49" t="n">
        <f aca="false">IF(F771=F770,C770,IF(F771=(F770+10),C770,(C770+10)))</f>
        <v>1570</v>
      </c>
      <c r="E771" s="51" t="n">
        <f aca="false">IF(C770=C771,IF(AND(L771&lt;&gt;"M",L771&lt;&gt;"m-up"),E770+10,E770),10)</f>
        <v>10</v>
      </c>
      <c r="F771" s="39" t="n">
        <f aca="false">R771+(Q771*60)+(P771*3600)</f>
        <v>61769</v>
      </c>
      <c r="G771" s="39" t="str">
        <f aca="false">CONCATENATE(M771,N771,O771)</f>
        <v>20171124</v>
      </c>
      <c r="H771" s="39" t="n">
        <v>0</v>
      </c>
      <c r="L771" s="39" t="s">
        <v>21</v>
      </c>
      <c r="M771" s="39" t="n">
        <v>2017</v>
      </c>
      <c r="N771" s="39" t="n">
        <v>11</v>
      </c>
      <c r="O771" s="39" t="n">
        <v>24</v>
      </c>
      <c r="P771" s="39" t="n">
        <v>17</v>
      </c>
      <c r="Q771" s="39" t="n">
        <v>9</v>
      </c>
      <c r="R771" s="39" t="n">
        <v>29</v>
      </c>
      <c r="S771" s="39" t="n">
        <v>46</v>
      </c>
      <c r="T771" s="39" t="n">
        <v>1</v>
      </c>
      <c r="U771" s="39" t="s">
        <v>1</v>
      </c>
      <c r="V771" s="39" t="s">
        <v>2</v>
      </c>
    </row>
    <row r="772" customFormat="false" ht="15" hidden="false" customHeight="false" outlineLevel="0" collapsed="false">
      <c r="C772" s="49" t="n">
        <f aca="false">IF(F772=F771,C771,IF(F772=(F771+10),C771,(C771+10)))</f>
        <v>1570</v>
      </c>
      <c r="E772" s="51" t="n">
        <f aca="false">IF(C771=C772,IF(AND(L772&lt;&gt;"M",L772&lt;&gt;"m-up"),E771+10,E771),10)</f>
        <v>10</v>
      </c>
      <c r="F772" s="39" t="n">
        <f aca="false">R772+(Q772*60)+(P772*3600)</f>
        <v>61769</v>
      </c>
      <c r="G772" s="39" t="str">
        <f aca="false">CONCATENATE(M772,N772,O772)</f>
        <v>20171124</v>
      </c>
      <c r="H772" s="39" t="n">
        <v>0</v>
      </c>
      <c r="L772" s="39" t="s">
        <v>21</v>
      </c>
      <c r="M772" s="39" t="n">
        <v>2017</v>
      </c>
      <c r="N772" s="39" t="n">
        <v>11</v>
      </c>
      <c r="O772" s="39" t="n">
        <v>24</v>
      </c>
      <c r="P772" s="39" t="n">
        <v>17</v>
      </c>
      <c r="Q772" s="39" t="n">
        <v>9</v>
      </c>
      <c r="R772" s="39" t="n">
        <v>29</v>
      </c>
      <c r="S772" s="39" t="n">
        <v>82</v>
      </c>
      <c r="T772" s="39" t="n">
        <v>1</v>
      </c>
      <c r="U772" s="39" t="s">
        <v>1</v>
      </c>
      <c r="V772" s="39" t="s">
        <v>2</v>
      </c>
    </row>
    <row r="773" customFormat="false" ht="15" hidden="false" customHeight="false" outlineLevel="0" collapsed="false">
      <c r="C773" s="49" t="n">
        <f aca="false">IF(F773=F772,C772,IF(F773=(F772+10),C772,(C772+10)))</f>
        <v>1570</v>
      </c>
      <c r="E773" s="51" t="n">
        <f aca="false">IF(C772=C773,IF(AND(L773&lt;&gt;"M",L773&lt;&gt;"m-up"),E772+10,E772),10)</f>
        <v>10</v>
      </c>
      <c r="F773" s="39" t="n">
        <f aca="false">R773+(Q773*60)+(P773*3600)</f>
        <v>61769</v>
      </c>
      <c r="G773" s="39" t="str">
        <f aca="false">CONCATENATE(M773,N773,O773)</f>
        <v>20171124</v>
      </c>
      <c r="H773" s="39" t="n">
        <v>0</v>
      </c>
      <c r="L773" s="39" t="s">
        <v>21</v>
      </c>
      <c r="M773" s="39" t="n">
        <v>2017</v>
      </c>
      <c r="N773" s="39" t="n">
        <v>11</v>
      </c>
      <c r="O773" s="39" t="n">
        <v>24</v>
      </c>
      <c r="P773" s="39" t="n">
        <v>17</v>
      </c>
      <c r="Q773" s="39" t="n">
        <v>9</v>
      </c>
      <c r="R773" s="39" t="n">
        <v>29</v>
      </c>
      <c r="S773" s="39" t="n">
        <v>181</v>
      </c>
      <c r="T773" s="39" t="n">
        <v>1</v>
      </c>
      <c r="U773" s="39" t="s">
        <v>1</v>
      </c>
      <c r="V773" s="39" t="s">
        <v>2</v>
      </c>
    </row>
    <row r="774" customFormat="false" ht="15" hidden="false" customHeight="false" outlineLevel="0" collapsed="false">
      <c r="C774" s="49" t="n">
        <f aca="false">IF(F774=F773,C773,IF(F774=(F773+10),C773,(C773+10)))</f>
        <v>1570</v>
      </c>
      <c r="E774" s="51" t="n">
        <f aca="false">IF(C773=C774,IF(AND(L774&lt;&gt;"M",L774&lt;&gt;"m-up"),E773+10,E773),10)</f>
        <v>10</v>
      </c>
      <c r="F774" s="39" t="n">
        <f aca="false">R774+(Q774*60)+(P774*3600)</f>
        <v>61769</v>
      </c>
      <c r="G774" s="39" t="str">
        <f aca="false">CONCATENATE(M774,N774,O774)</f>
        <v>20171124</v>
      </c>
      <c r="H774" s="39" t="n">
        <v>0</v>
      </c>
      <c r="L774" s="39" t="s">
        <v>21</v>
      </c>
      <c r="M774" s="39" t="n">
        <v>2017</v>
      </c>
      <c r="N774" s="39" t="n">
        <v>11</v>
      </c>
      <c r="O774" s="39" t="n">
        <v>24</v>
      </c>
      <c r="P774" s="39" t="n">
        <v>17</v>
      </c>
      <c r="Q774" s="39" t="n">
        <v>9</v>
      </c>
      <c r="R774" s="39" t="n">
        <v>29</v>
      </c>
      <c r="S774" s="39" t="n">
        <v>247</v>
      </c>
      <c r="T774" s="39" t="n">
        <v>1</v>
      </c>
      <c r="U774" s="39" t="s">
        <v>1</v>
      </c>
      <c r="V774" s="39" t="s">
        <v>2</v>
      </c>
      <c r="X774" s="40" t="s">
        <v>351</v>
      </c>
    </row>
    <row r="775" customFormat="false" ht="15" hidden="false" customHeight="false" outlineLevel="0" collapsed="false">
      <c r="C775" s="49" t="n">
        <f aca="false">IF(F775=F774,C774,IF(F775=(F774+10),C774,(C774+10)))</f>
        <v>1570</v>
      </c>
      <c r="E775" s="51" t="n">
        <f aca="false">IF(C774=C775,IF(AND(L775&lt;&gt;"M",L775&lt;&gt;"m-up"),E774+10,E774),10)</f>
        <v>20</v>
      </c>
      <c r="F775" s="39" t="n">
        <f aca="false">R775+(Q775*60)+(P775*3600)</f>
        <v>61769</v>
      </c>
      <c r="G775" s="39" t="str">
        <f aca="false">CONCATENATE(M775,N775,O775)</f>
        <v>20171124</v>
      </c>
      <c r="H775" s="39" t="n">
        <v>0</v>
      </c>
      <c r="L775" s="39" t="s">
        <v>290</v>
      </c>
      <c r="M775" s="39" t="n">
        <v>2017</v>
      </c>
      <c r="N775" s="39" t="n">
        <v>11</v>
      </c>
      <c r="O775" s="39" t="n">
        <v>24</v>
      </c>
      <c r="P775" s="39" t="n">
        <v>17</v>
      </c>
      <c r="Q775" s="39" t="n">
        <v>9</v>
      </c>
      <c r="R775" s="39" t="n">
        <v>29</v>
      </c>
      <c r="S775" s="39" t="n">
        <v>403</v>
      </c>
      <c r="T775" s="39" t="n">
        <v>0</v>
      </c>
      <c r="U775" s="39" t="s">
        <v>62</v>
      </c>
      <c r="V775" s="39" t="s">
        <v>3</v>
      </c>
    </row>
    <row r="776" customFormat="false" ht="15" hidden="false" customHeight="false" outlineLevel="0" collapsed="false">
      <c r="C776" s="49" t="n">
        <f aca="false">IF(F776=F775,C775,IF(F776=(F775+10),C775,(C775+10)))</f>
        <v>1570</v>
      </c>
      <c r="E776" s="51" t="n">
        <f aca="false">IF(C775=C776,IF(AND(L776&lt;&gt;"M",L776&lt;&gt;"m-up"),E775+10,E775),10)</f>
        <v>30</v>
      </c>
      <c r="F776" s="39" t="n">
        <f aca="false">R776+(Q776*60)+(P776*3600)</f>
        <v>61769</v>
      </c>
      <c r="G776" s="39" t="str">
        <f aca="false">CONCATENATE(M776,N776,O776)</f>
        <v>20171124</v>
      </c>
      <c r="H776" s="39" t="n">
        <v>0</v>
      </c>
      <c r="L776" s="39" t="s">
        <v>290</v>
      </c>
      <c r="M776" s="39" t="n">
        <v>2017</v>
      </c>
      <c r="N776" s="39" t="n">
        <v>11</v>
      </c>
      <c r="O776" s="39" t="n">
        <v>24</v>
      </c>
      <c r="P776" s="39" t="n">
        <v>17</v>
      </c>
      <c r="Q776" s="39" t="n">
        <v>9</v>
      </c>
      <c r="R776" s="39" t="n">
        <v>29</v>
      </c>
      <c r="S776" s="39" t="n">
        <v>425</v>
      </c>
      <c r="T776" s="39" t="n">
        <v>0</v>
      </c>
      <c r="U776" s="39" t="s">
        <v>62</v>
      </c>
      <c r="V776" s="39" t="s">
        <v>3</v>
      </c>
    </row>
    <row r="777" customFormat="false" ht="15" hidden="false" customHeight="false" outlineLevel="0" collapsed="false">
      <c r="C777" s="49" t="n">
        <f aca="false">IF(F777=F776,C776,IF(F777=(F776+10),C776,(C776+10)))</f>
        <v>1570</v>
      </c>
      <c r="E777" s="51" t="n">
        <f aca="false">IF(C776=C777,IF(AND(L777&lt;&gt;"M",L777&lt;&gt;"m-up"),E776+10,E776),10)</f>
        <v>40</v>
      </c>
      <c r="F777" s="39" t="n">
        <f aca="false">R777+(Q777*60)+(P777*3600)</f>
        <v>61769</v>
      </c>
      <c r="G777" s="39" t="str">
        <f aca="false">CONCATENATE(M777,N777,O777)</f>
        <v>20171124</v>
      </c>
      <c r="H777" s="39" t="n">
        <v>0</v>
      </c>
      <c r="L777" s="39" t="s">
        <v>290</v>
      </c>
      <c r="M777" s="39" t="n">
        <v>2017</v>
      </c>
      <c r="N777" s="39" t="n">
        <v>11</v>
      </c>
      <c r="O777" s="39" t="n">
        <v>24</v>
      </c>
      <c r="P777" s="39" t="n">
        <v>17</v>
      </c>
      <c r="Q777" s="39" t="n">
        <v>9</v>
      </c>
      <c r="R777" s="39" t="n">
        <v>29</v>
      </c>
      <c r="S777" s="39" t="n">
        <v>452</v>
      </c>
      <c r="T777" s="39" t="n">
        <v>0</v>
      </c>
      <c r="U777" s="39" t="s">
        <v>62</v>
      </c>
      <c r="V777" s="39" t="s">
        <v>3</v>
      </c>
    </row>
    <row r="778" customFormat="false" ht="15" hidden="false" customHeight="false" outlineLevel="0" collapsed="false">
      <c r="C778" s="49" t="n">
        <f aca="false">IF(F778=F777,C777,IF(F778=(F777+10),C777,(C777+10)))</f>
        <v>1570</v>
      </c>
      <c r="E778" s="51" t="n">
        <f aca="false">IF(C777=C778,IF(AND(L778&lt;&gt;"M",L778&lt;&gt;"m-up"),E777+10,E777),10)</f>
        <v>50</v>
      </c>
      <c r="F778" s="39" t="n">
        <f aca="false">R778+(Q778*60)+(P778*3600)</f>
        <v>61769</v>
      </c>
      <c r="G778" s="39" t="str">
        <f aca="false">CONCATENATE(M778,N778,O778)</f>
        <v>20171124</v>
      </c>
      <c r="H778" s="39" t="n">
        <f aca="false">546-544</f>
        <v>2</v>
      </c>
      <c r="L778" s="39" t="s">
        <v>290</v>
      </c>
      <c r="M778" s="39" t="n">
        <v>2017</v>
      </c>
      <c r="N778" s="39" t="n">
        <v>11</v>
      </c>
      <c r="O778" s="39" t="n">
        <v>24</v>
      </c>
      <c r="P778" s="39" t="n">
        <v>17</v>
      </c>
      <c r="Q778" s="39" t="n">
        <v>9</v>
      </c>
      <c r="R778" s="39" t="n">
        <v>29</v>
      </c>
      <c r="S778" s="39" t="n">
        <v>544</v>
      </c>
      <c r="T778" s="39" t="n">
        <v>0</v>
      </c>
      <c r="U778" s="39" t="s">
        <v>62</v>
      </c>
      <c r="V778" s="39" t="s">
        <v>3</v>
      </c>
    </row>
    <row r="779" customFormat="false" ht="15" hidden="false" customHeight="false" outlineLevel="0" collapsed="false">
      <c r="C779" s="49" t="n">
        <f aca="false">IF(F779=F778,C778,IF(F779=(F778+10),C778,(C778+10)))</f>
        <v>1580</v>
      </c>
      <c r="D779" s="80" t="s">
        <v>352</v>
      </c>
      <c r="E779" s="51" t="n">
        <f aca="false">IF(C778=C779,IF(AND(L779&lt;&gt;"M",L779&lt;&gt;"m-up"),E778+10,E778),10)</f>
        <v>10</v>
      </c>
      <c r="F779" s="53" t="n">
        <f aca="false">R779+(Q779*60)+(P779*3600)</f>
        <v>61955</v>
      </c>
      <c r="G779" s="53" t="str">
        <f aca="false">CONCATENATE(M779,N779,O779)</f>
        <v>20171124</v>
      </c>
      <c r="H779" s="53" t="n">
        <v>356</v>
      </c>
      <c r="I779" s="53"/>
      <c r="J779" s="53"/>
      <c r="K779" s="53"/>
      <c r="L779" s="53" t="s">
        <v>17</v>
      </c>
      <c r="M779" s="53" t="n">
        <v>2017</v>
      </c>
      <c r="N779" s="53" t="n">
        <v>11</v>
      </c>
      <c r="O779" s="53" t="n">
        <v>24</v>
      </c>
      <c r="P779" s="53" t="n">
        <v>17</v>
      </c>
      <c r="Q779" s="53" t="n">
        <v>12</v>
      </c>
      <c r="R779" s="53" t="n">
        <v>35</v>
      </c>
      <c r="S779" s="53" t="n">
        <v>504</v>
      </c>
      <c r="T779" s="53" t="n">
        <v>1</v>
      </c>
      <c r="U779" s="53" t="s">
        <v>1</v>
      </c>
      <c r="V779" s="53" t="s">
        <v>2</v>
      </c>
      <c r="W779" s="53"/>
      <c r="X779" s="54" t="s">
        <v>40</v>
      </c>
    </row>
    <row r="780" customFormat="false" ht="15" hidden="false" customHeight="false" outlineLevel="0" collapsed="false">
      <c r="C780" s="49" t="n">
        <f aca="false">IF(F780=F779,C779,IF(F780=(F779+10),C779,(C779+10)))</f>
        <v>1580</v>
      </c>
      <c r="D780" s="38" t="s">
        <v>352</v>
      </c>
      <c r="E780" s="51" t="n">
        <f aca="false">IF(C779=C780,IF(AND(L780&lt;&gt;"M",L780&lt;&gt;"m-up"),E779+10,E779),10)</f>
        <v>20</v>
      </c>
      <c r="F780" s="39" t="n">
        <f aca="false">R780+(Q780*60)+(P780*3600)</f>
        <v>61955</v>
      </c>
      <c r="G780" s="39" t="str">
        <f aca="false">CONCATENATE(M780,N780,O780)</f>
        <v>20171124</v>
      </c>
      <c r="H780" s="39" t="n">
        <v>4</v>
      </c>
      <c r="L780" s="39" t="s">
        <v>23</v>
      </c>
      <c r="M780" s="39" t="n">
        <v>2017</v>
      </c>
      <c r="N780" s="39" t="n">
        <v>11</v>
      </c>
      <c r="O780" s="39" t="n">
        <v>24</v>
      </c>
      <c r="P780" s="39" t="n">
        <v>17</v>
      </c>
      <c r="Q780" s="39" t="n">
        <v>12</v>
      </c>
      <c r="R780" s="39" t="n">
        <v>35</v>
      </c>
      <c r="S780" s="39" t="n">
        <v>897</v>
      </c>
      <c r="T780" s="39" t="n">
        <v>1</v>
      </c>
      <c r="U780" s="39" t="s">
        <v>1</v>
      </c>
      <c r="V780" s="39" t="s">
        <v>2</v>
      </c>
    </row>
    <row r="781" customFormat="false" ht="15" hidden="false" customHeight="false" outlineLevel="0" collapsed="false">
      <c r="C781" s="49" t="n">
        <f aca="false">IF(F781=F780,C780,IF(F781=(F780+10),C780,(C780+10)))</f>
        <v>1580</v>
      </c>
      <c r="D781" s="38" t="s">
        <v>352</v>
      </c>
      <c r="E781" s="51" t="n">
        <f aca="false">IF(C780=C781,IF(AND(L781&lt;&gt;"M",L781&lt;&gt;"m-up"),E780+10,E780),10)</f>
        <v>30</v>
      </c>
      <c r="F781" s="39" t="n">
        <f aca="false">R781+(Q781*60)+(P781*3600)</f>
        <v>61955</v>
      </c>
      <c r="G781" s="39" t="str">
        <f aca="false">CONCATENATE(M781,N781,O781)</f>
        <v>20171124</v>
      </c>
      <c r="H781" s="39" t="n">
        <v>0</v>
      </c>
      <c r="L781" s="39" t="s">
        <v>9</v>
      </c>
      <c r="M781" s="39" t="n">
        <v>2017</v>
      </c>
      <c r="N781" s="39" t="n">
        <v>11</v>
      </c>
      <c r="O781" s="39" t="n">
        <v>24</v>
      </c>
      <c r="P781" s="39" t="n">
        <v>17</v>
      </c>
      <c r="Q781" s="39" t="n">
        <v>12</v>
      </c>
      <c r="R781" s="39" t="n">
        <v>35</v>
      </c>
      <c r="S781" s="39" t="n">
        <v>910</v>
      </c>
      <c r="U781" s="39" t="s">
        <v>1</v>
      </c>
      <c r="V781" s="39" t="s">
        <v>2</v>
      </c>
    </row>
    <row r="782" customFormat="false" ht="15" hidden="false" customHeight="false" outlineLevel="0" collapsed="false">
      <c r="C782" s="49" t="n">
        <f aca="false">IF(F782=F781,C781,IF(F782=(F781+10),C781,(C781+10)))</f>
        <v>1580</v>
      </c>
      <c r="D782" s="38" t="s">
        <v>352</v>
      </c>
      <c r="E782" s="51" t="n">
        <f aca="false">IF(C781=C782,IF(AND(L782&lt;&gt;"M",L782&lt;&gt;"m-up"),E781+10,E781),10)</f>
        <v>40</v>
      </c>
      <c r="F782" s="39" t="n">
        <f aca="false">R782+(Q782*60)+(P782*3600)</f>
        <v>61955</v>
      </c>
      <c r="G782" s="39" t="str">
        <f aca="false">CONCATENATE(M782,N782,O782)</f>
        <v>20171124</v>
      </c>
      <c r="H782" s="39" t="n">
        <v>4</v>
      </c>
      <c r="L782" s="39" t="s">
        <v>23</v>
      </c>
      <c r="M782" s="39" t="n">
        <v>2017</v>
      </c>
      <c r="N782" s="39" t="n">
        <v>11</v>
      </c>
      <c r="O782" s="39" t="n">
        <v>24</v>
      </c>
      <c r="P782" s="39" t="n">
        <v>17</v>
      </c>
      <c r="Q782" s="39" t="n">
        <v>12</v>
      </c>
      <c r="R782" s="39" t="n">
        <v>35</v>
      </c>
      <c r="S782" s="39" t="n">
        <v>954</v>
      </c>
      <c r="T782" s="39" t="n">
        <v>1</v>
      </c>
      <c r="U782" s="39" t="s">
        <v>1</v>
      </c>
      <c r="V782" s="39" t="s">
        <v>2</v>
      </c>
    </row>
    <row r="783" customFormat="false" ht="15" hidden="false" customHeight="false" outlineLevel="0" collapsed="false">
      <c r="C783" s="49" t="n">
        <f aca="false">IF(F783=F782,C782,IF(F783=(F782+10),C782,(C782+10)))</f>
        <v>1580</v>
      </c>
      <c r="D783" s="38" t="s">
        <v>352</v>
      </c>
      <c r="E783" s="51" t="n">
        <f aca="false">IF(C782=C783,IF(AND(L783&lt;&gt;"M",L783&lt;&gt;"m-up"),E782+10,E782),10)</f>
        <v>50</v>
      </c>
      <c r="F783" s="39" t="n">
        <f aca="false">R783+(Q783*60)+(P783*3600)</f>
        <v>61955</v>
      </c>
      <c r="G783" s="39" t="str">
        <f aca="false">CONCATENATE(M783,N783,O783)</f>
        <v>20171124</v>
      </c>
      <c r="H783" s="39" t="n">
        <v>2</v>
      </c>
      <c r="L783" s="39" t="s">
        <v>23</v>
      </c>
      <c r="M783" s="39" t="n">
        <v>2017</v>
      </c>
      <c r="N783" s="39" t="n">
        <v>11</v>
      </c>
      <c r="O783" s="39" t="n">
        <v>24</v>
      </c>
      <c r="P783" s="39" t="n">
        <v>17</v>
      </c>
      <c r="Q783" s="39" t="n">
        <v>12</v>
      </c>
      <c r="R783" s="39" t="n">
        <v>35</v>
      </c>
      <c r="S783" s="39" t="n">
        <v>977</v>
      </c>
      <c r="T783" s="39" t="n">
        <v>1</v>
      </c>
      <c r="U783" s="39" t="s">
        <v>1</v>
      </c>
      <c r="V783" s="39" t="s">
        <v>2</v>
      </c>
    </row>
    <row r="784" customFormat="false" ht="15" hidden="false" customHeight="false" outlineLevel="0" collapsed="false">
      <c r="A784" s="69"/>
      <c r="B784" s="69"/>
      <c r="C784" s="49" t="n">
        <f aca="false">IF(F784=F783,C783,IF(F784=(F783+10),C783,(C783+10)))</f>
        <v>1590</v>
      </c>
      <c r="D784" s="70" t="s">
        <v>353</v>
      </c>
      <c r="E784" s="51" t="n">
        <f aca="false">IF(C783=C784,IF(AND(L784&lt;&gt;"M",L784&lt;&gt;"m-up"),E783+10,E783),10)</f>
        <v>10</v>
      </c>
      <c r="F784" s="71" t="n">
        <f aca="false">R784+(Q784*60)+(P784*3600)</f>
        <v>62322</v>
      </c>
      <c r="G784" s="71" t="str">
        <f aca="false">CONCATENATE(M784,N784,O784)</f>
        <v>20171124</v>
      </c>
      <c r="H784" s="71" t="n">
        <v>2</v>
      </c>
      <c r="I784" s="71"/>
      <c r="J784" s="71"/>
      <c r="K784" s="71"/>
      <c r="L784" s="71" t="s">
        <v>0</v>
      </c>
      <c r="M784" s="71" t="n">
        <v>2017</v>
      </c>
      <c r="N784" s="71" t="n">
        <v>11</v>
      </c>
      <c r="O784" s="71" t="n">
        <v>24</v>
      </c>
      <c r="P784" s="71" t="n">
        <v>17</v>
      </c>
      <c r="Q784" s="71" t="n">
        <v>18</v>
      </c>
      <c r="R784" s="71" t="n">
        <v>42</v>
      </c>
      <c r="S784" s="71" t="n">
        <v>824</v>
      </c>
      <c r="T784" s="71" t="n">
        <v>1</v>
      </c>
      <c r="U784" s="71" t="s">
        <v>29</v>
      </c>
      <c r="V784" s="71" t="s">
        <v>2</v>
      </c>
      <c r="W784" s="71"/>
      <c r="X784" s="72" t="s">
        <v>354</v>
      </c>
      <c r="WK784" s="72"/>
      <c r="WL784" s="72"/>
      <c r="WM784" s="72"/>
      <c r="WN784" s="72"/>
      <c r="WO784" s="72"/>
      <c r="WP784" s="72"/>
      <c r="WQ784" s="72"/>
      <c r="WR784" s="72"/>
      <c r="WS784" s="72"/>
      <c r="WT784" s="72"/>
      <c r="WU784" s="72"/>
      <c r="WV784" s="72"/>
      <c r="WW784" s="72"/>
      <c r="WX784" s="72"/>
      <c r="WY784" s="72"/>
      <c r="WZ784" s="72"/>
      <c r="XA784" s="72"/>
      <c r="XB784" s="72"/>
      <c r="XC784" s="72"/>
      <c r="XD784" s="72"/>
      <c r="XE784" s="72"/>
      <c r="XF784" s="72"/>
      <c r="XG784" s="72"/>
      <c r="XH784" s="72"/>
      <c r="XI784" s="72"/>
      <c r="XJ784" s="72"/>
      <c r="XK784" s="72"/>
      <c r="XL784" s="72"/>
      <c r="XM784" s="72"/>
      <c r="XN784" s="72"/>
      <c r="XO784" s="72"/>
      <c r="XP784" s="72"/>
      <c r="XQ784" s="72"/>
      <c r="XR784" s="72"/>
      <c r="XS784" s="72"/>
      <c r="XT784" s="72"/>
      <c r="XU784" s="72"/>
      <c r="XV784" s="72"/>
      <c r="XW784" s="72"/>
      <c r="XX784" s="72"/>
      <c r="XY784" s="72"/>
      <c r="XZ784" s="72"/>
      <c r="YA784" s="72"/>
      <c r="YB784" s="72"/>
      <c r="YC784" s="72"/>
      <c r="YD784" s="72"/>
      <c r="YE784" s="72"/>
      <c r="YF784" s="72"/>
      <c r="YG784" s="72"/>
      <c r="YH784" s="72"/>
      <c r="YI784" s="72"/>
      <c r="YJ784" s="72"/>
      <c r="YK784" s="72"/>
      <c r="YL784" s="72"/>
      <c r="YM784" s="72"/>
      <c r="YN784" s="72"/>
      <c r="YO784" s="72"/>
      <c r="YP784" s="72"/>
      <c r="YQ784" s="72"/>
      <c r="YR784" s="72"/>
      <c r="YS784" s="72"/>
      <c r="YT784" s="72"/>
      <c r="YU784" s="72"/>
      <c r="YV784" s="72"/>
      <c r="YW784" s="72"/>
      <c r="YX784" s="72"/>
      <c r="YY784" s="72"/>
      <c r="YZ784" s="72"/>
      <c r="ZA784" s="72"/>
      <c r="ZB784" s="72"/>
      <c r="ZC784" s="72"/>
      <c r="ZD784" s="72"/>
      <c r="ZE784" s="72"/>
      <c r="ZF784" s="72"/>
      <c r="ZG784" s="72"/>
      <c r="ZH784" s="72"/>
      <c r="ZI784" s="72"/>
      <c r="ZJ784" s="72"/>
      <c r="ZK784" s="72"/>
      <c r="ZL784" s="72"/>
      <c r="ZM784" s="72"/>
      <c r="ZN784" s="72"/>
      <c r="ZO784" s="72"/>
      <c r="ZP784" s="72"/>
      <c r="ZQ784" s="72"/>
      <c r="ZR784" s="72"/>
      <c r="ZS784" s="72"/>
      <c r="ZT784" s="72"/>
      <c r="ZU784" s="72"/>
      <c r="ZV784" s="72"/>
      <c r="ZW784" s="72"/>
      <c r="ZX784" s="72"/>
      <c r="ZY784" s="72"/>
      <c r="ZZ784" s="72"/>
      <c r="AAA784" s="72"/>
      <c r="AAB784" s="72"/>
      <c r="AAC784" s="72"/>
      <c r="AAD784" s="72"/>
      <c r="AAE784" s="72"/>
      <c r="AAF784" s="72"/>
      <c r="AAG784" s="72"/>
      <c r="AAH784" s="72"/>
      <c r="AAI784" s="72"/>
      <c r="AAJ784" s="72"/>
      <c r="AAK784" s="72"/>
      <c r="AAL784" s="72"/>
      <c r="AAM784" s="72"/>
      <c r="AAN784" s="72"/>
      <c r="AAO784" s="72"/>
      <c r="AAP784" s="72"/>
      <c r="AAQ784" s="72"/>
      <c r="AAR784" s="72"/>
      <c r="AAS784" s="72"/>
      <c r="AAT784" s="72"/>
      <c r="AAU784" s="72"/>
      <c r="AAV784" s="72"/>
      <c r="AAW784" s="72"/>
      <c r="AAX784" s="72"/>
      <c r="AAY784" s="72"/>
      <c r="AAZ784" s="72"/>
      <c r="ABA784" s="72"/>
      <c r="ABB784" s="72"/>
      <c r="ABC784" s="72"/>
      <c r="ABD784" s="72"/>
      <c r="ABE784" s="72"/>
      <c r="ABF784" s="72"/>
      <c r="ABG784" s="72"/>
      <c r="ABH784" s="72"/>
      <c r="ABI784" s="72"/>
      <c r="ABJ784" s="72"/>
      <c r="ABK784" s="72"/>
      <c r="ABL784" s="72"/>
      <c r="ABM784" s="72"/>
      <c r="ABN784" s="72"/>
      <c r="ABO784" s="72"/>
      <c r="ABP784" s="72"/>
      <c r="ABQ784" s="72"/>
      <c r="ABR784" s="72"/>
      <c r="ABS784" s="72"/>
      <c r="ABT784" s="72"/>
      <c r="ABU784" s="72"/>
      <c r="ABV784" s="72"/>
      <c r="ABW784" s="72"/>
      <c r="ABX784" s="72"/>
      <c r="ABY784" s="72"/>
      <c r="ABZ784" s="72"/>
      <c r="ACA784" s="72"/>
      <c r="ACB784" s="72"/>
      <c r="ACC784" s="72"/>
      <c r="ACD784" s="72"/>
      <c r="ACE784" s="72"/>
      <c r="ACF784" s="72"/>
      <c r="ACG784" s="72"/>
      <c r="ACH784" s="72"/>
      <c r="ACI784" s="72"/>
      <c r="ACJ784" s="72"/>
      <c r="ACK784" s="72"/>
      <c r="ACL784" s="72"/>
      <c r="ACM784" s="72"/>
      <c r="ACN784" s="72"/>
      <c r="ACO784" s="72"/>
      <c r="ACP784" s="72"/>
      <c r="ACQ784" s="72"/>
      <c r="ACR784" s="72"/>
      <c r="ACS784" s="72"/>
      <c r="ACT784" s="72"/>
      <c r="ACU784" s="72"/>
      <c r="ACV784" s="72"/>
      <c r="ACW784" s="72"/>
      <c r="ACX784" s="72"/>
      <c r="ACY784" s="72"/>
      <c r="ACZ784" s="72"/>
      <c r="ADA784" s="72"/>
      <c r="ADB784" s="72"/>
      <c r="ADC784" s="72"/>
      <c r="ADD784" s="72"/>
      <c r="ADE784" s="72"/>
      <c r="ADF784" s="72"/>
      <c r="ADG784" s="72"/>
      <c r="ADH784" s="72"/>
      <c r="ADI784" s="72"/>
      <c r="ADJ784" s="72"/>
      <c r="ADK784" s="72"/>
      <c r="ADL784" s="72"/>
      <c r="ADM784" s="72"/>
      <c r="ADN784" s="72"/>
      <c r="ADO784" s="72"/>
      <c r="ADP784" s="72"/>
      <c r="ADQ784" s="72"/>
      <c r="ADR784" s="72"/>
      <c r="ADS784" s="72"/>
      <c r="ADT784" s="72"/>
      <c r="ADU784" s="72"/>
      <c r="ADV784" s="72"/>
      <c r="ADW784" s="72"/>
      <c r="ADX784" s="72"/>
      <c r="ADY784" s="72"/>
      <c r="ADZ784" s="72"/>
      <c r="AEA784" s="72"/>
      <c r="AEB784" s="72"/>
      <c r="AEC784" s="72"/>
      <c r="AED784" s="72"/>
      <c r="AEE784" s="72"/>
      <c r="AEF784" s="72"/>
      <c r="AEG784" s="72"/>
      <c r="AEH784" s="72"/>
      <c r="AEI784" s="72"/>
      <c r="AEJ784" s="72"/>
      <c r="AEK784" s="72"/>
      <c r="AEL784" s="72"/>
      <c r="AEM784" s="72"/>
      <c r="AEN784" s="72"/>
      <c r="AEO784" s="72"/>
      <c r="AEP784" s="72"/>
      <c r="AEQ784" s="72"/>
      <c r="AER784" s="72"/>
      <c r="AES784" s="72"/>
      <c r="AET784" s="72"/>
      <c r="AEU784" s="72"/>
      <c r="AEV784" s="72"/>
      <c r="AEW784" s="72"/>
      <c r="AEX784" s="72"/>
      <c r="AEY784" s="72"/>
      <c r="AEZ784" s="72"/>
      <c r="AFA784" s="72"/>
      <c r="AFB784" s="72"/>
      <c r="AFC784" s="72"/>
      <c r="AFD784" s="72"/>
      <c r="AFE784" s="72"/>
      <c r="AFF784" s="72"/>
      <c r="AFG784" s="72"/>
      <c r="AFH784" s="72"/>
      <c r="AFI784" s="72"/>
      <c r="AFJ784" s="72"/>
      <c r="AFK784" s="72"/>
      <c r="AFL784" s="72"/>
      <c r="AFM784" s="72"/>
      <c r="AFN784" s="72"/>
      <c r="AFO784" s="72"/>
      <c r="AFP784" s="72"/>
      <c r="AFQ784" s="72"/>
      <c r="AFR784" s="72"/>
      <c r="AFS784" s="72"/>
      <c r="AFT784" s="72"/>
      <c r="AFU784" s="72"/>
      <c r="AFV784" s="72"/>
      <c r="AFW784" s="72"/>
      <c r="AFX784" s="72"/>
      <c r="AFY784" s="72"/>
      <c r="AFZ784" s="72"/>
      <c r="AGA784" s="72"/>
      <c r="AGB784" s="72"/>
      <c r="AGC784" s="72"/>
      <c r="AGD784" s="72"/>
      <c r="AGE784" s="72"/>
      <c r="AGF784" s="72"/>
      <c r="AGG784" s="72"/>
      <c r="AGH784" s="72"/>
      <c r="AGI784" s="72"/>
      <c r="AGJ784" s="72"/>
      <c r="AGK784" s="72"/>
      <c r="AGL784" s="72"/>
      <c r="AGM784" s="72"/>
      <c r="AGN784" s="72"/>
      <c r="AGO784" s="72"/>
      <c r="AGP784" s="72"/>
      <c r="AGQ784" s="72"/>
      <c r="AGR784" s="72"/>
      <c r="AGS784" s="72"/>
      <c r="AGT784" s="72"/>
      <c r="AGU784" s="72"/>
      <c r="AGV784" s="72"/>
      <c r="AGW784" s="72"/>
      <c r="AGX784" s="72"/>
      <c r="AGY784" s="72"/>
      <c r="AGZ784" s="72"/>
      <c r="AHA784" s="72"/>
      <c r="AHB784" s="72"/>
      <c r="AHC784" s="72"/>
      <c r="AHD784" s="72"/>
      <c r="AHE784" s="72"/>
      <c r="AHF784" s="72"/>
      <c r="AHG784" s="72"/>
      <c r="AHH784" s="72"/>
      <c r="AHI784" s="72"/>
      <c r="AHJ784" s="72"/>
      <c r="AHK784" s="72"/>
      <c r="AHL784" s="72"/>
      <c r="AHM784" s="72"/>
      <c r="AHN784" s="72"/>
      <c r="AHO784" s="72"/>
      <c r="AHP784" s="72"/>
      <c r="AHQ784" s="72"/>
      <c r="AHR784" s="72"/>
      <c r="AHS784" s="72"/>
      <c r="AHT784" s="72"/>
      <c r="AHU784" s="72"/>
      <c r="AHV784" s="72"/>
      <c r="AHW784" s="72"/>
      <c r="AHX784" s="72"/>
      <c r="AHY784" s="72"/>
      <c r="AHZ784" s="72"/>
      <c r="AIA784" s="72"/>
      <c r="AIB784" s="72"/>
      <c r="AIC784" s="72"/>
      <c r="AID784" s="72"/>
      <c r="AIE784" s="72"/>
      <c r="AIF784" s="72"/>
      <c r="AIG784" s="72"/>
      <c r="AIH784" s="72"/>
      <c r="AII784" s="72"/>
      <c r="AIJ784" s="72"/>
      <c r="AIK784" s="72"/>
      <c r="AIL784" s="72"/>
      <c r="AIM784" s="72"/>
      <c r="AIN784" s="72"/>
      <c r="AIO784" s="72"/>
      <c r="AIP784" s="72"/>
      <c r="AIQ784" s="72"/>
      <c r="AIR784" s="72"/>
      <c r="AIS784" s="72"/>
      <c r="AIT784" s="72"/>
      <c r="AIU784" s="72"/>
      <c r="AIV784" s="72"/>
      <c r="AIW784" s="72"/>
      <c r="AIX784" s="72"/>
      <c r="AIY784" s="72"/>
      <c r="AIZ784" s="72"/>
      <c r="AJA784" s="72"/>
      <c r="AJB784" s="72"/>
      <c r="AJC784" s="72"/>
      <c r="AJD784" s="72"/>
      <c r="AJE784" s="72"/>
      <c r="AJF784" s="72"/>
      <c r="AJG784" s="72"/>
      <c r="AJH784" s="72"/>
      <c r="AJI784" s="72"/>
      <c r="AJJ784" s="72"/>
      <c r="AJK784" s="72"/>
      <c r="AJL784" s="72"/>
      <c r="AJM784" s="72"/>
      <c r="AJN784" s="72"/>
      <c r="AJO784" s="72"/>
      <c r="AJP784" s="72"/>
      <c r="AJQ784" s="72"/>
      <c r="AJR784" s="72"/>
      <c r="AJS784" s="72"/>
      <c r="AJT784" s="72"/>
      <c r="AJU784" s="72"/>
      <c r="AJV784" s="72"/>
      <c r="AJW784" s="72"/>
      <c r="AJX784" s="72"/>
      <c r="AJY784" s="72"/>
      <c r="AJZ784" s="72"/>
      <c r="AKA784" s="72"/>
      <c r="AKB784" s="72"/>
      <c r="AKC784" s="72"/>
      <c r="AKD784" s="72"/>
      <c r="AKE784" s="72"/>
      <c r="AKF784" s="72"/>
      <c r="AKG784" s="72"/>
      <c r="AKH784" s="72"/>
      <c r="AKI784" s="72"/>
      <c r="AKJ784" s="72"/>
      <c r="AKK784" s="72"/>
      <c r="AKL784" s="72"/>
      <c r="AKM784" s="72"/>
      <c r="AKN784" s="72"/>
      <c r="AKO784" s="72"/>
      <c r="AKP784" s="72"/>
      <c r="AKQ784" s="72"/>
      <c r="AKR784" s="72"/>
      <c r="AKS784" s="72"/>
      <c r="AKT784" s="72"/>
      <c r="AKU784" s="72"/>
      <c r="AKV784" s="72"/>
      <c r="AKW784" s="72"/>
      <c r="AKX784" s="72"/>
      <c r="AKY784" s="72"/>
      <c r="AKZ784" s="72"/>
      <c r="ALA784" s="72"/>
      <c r="ALB784" s="72"/>
      <c r="ALC784" s="72"/>
      <c r="ALD784" s="72"/>
      <c r="ALE784" s="72"/>
      <c r="ALF784" s="72"/>
      <c r="ALG784" s="72"/>
      <c r="ALH784" s="72"/>
      <c r="ALI784" s="72"/>
      <c r="ALJ784" s="72"/>
      <c r="ALK784" s="72"/>
      <c r="ALL784" s="72"/>
      <c r="ALM784" s="72"/>
      <c r="ALN784" s="72"/>
      <c r="ALO784" s="72"/>
      <c r="ALP784" s="72"/>
      <c r="ALQ784" s="72"/>
      <c r="ALR784" s="72"/>
      <c r="ALS784" s="72"/>
      <c r="ALT784" s="72"/>
      <c r="ALU784" s="72"/>
      <c r="ALV784" s="72"/>
      <c r="ALW784" s="72"/>
      <c r="ALX784" s="72"/>
      <c r="ALY784" s="72"/>
      <c r="ALZ784" s="72"/>
      <c r="AMA784" s="72"/>
      <c r="AMB784" s="72"/>
      <c r="AMC784" s="72"/>
      <c r="AMD784" s="72"/>
      <c r="AME784" s="72"/>
      <c r="AMF784" s="72"/>
      <c r="AMG784" s="72"/>
      <c r="AMH784" s="72"/>
      <c r="AMI784" s="72"/>
      <c r="AMJ784" s="72"/>
    </row>
    <row r="785" customFormat="false" ht="15" hidden="false" customHeight="false" outlineLevel="0" collapsed="false">
      <c r="C785" s="49" t="n">
        <f aca="false">IF(F785=F784,C784,IF(F785=(F784+10),C784,(C784+10)))</f>
        <v>1590</v>
      </c>
      <c r="D785" s="38" t="s">
        <v>353</v>
      </c>
      <c r="E785" s="51" t="n">
        <f aca="false">IF(C784=C785,IF(AND(L785&lt;&gt;"M",L785&lt;&gt;"m-up"),E784+10,E784),10)</f>
        <v>20</v>
      </c>
      <c r="F785" s="39" t="n">
        <f aca="false">R785+(Q785*60)+(P785*3600)</f>
        <v>62322</v>
      </c>
      <c r="G785" s="39" t="str">
        <f aca="false">CONCATENATE(M785,N785,O785)</f>
        <v>20171124</v>
      </c>
      <c r="H785" s="39" t="n">
        <v>589</v>
      </c>
      <c r="L785" s="39" t="s">
        <v>232</v>
      </c>
      <c r="M785" s="39" t="n">
        <v>2017</v>
      </c>
      <c r="N785" s="39" t="n">
        <v>11</v>
      </c>
      <c r="O785" s="39" t="n">
        <v>24</v>
      </c>
      <c r="P785" s="39" t="n">
        <v>17</v>
      </c>
      <c r="Q785" s="39" t="n">
        <v>18</v>
      </c>
      <c r="R785" s="39" t="n">
        <v>42</v>
      </c>
      <c r="S785" s="39" t="n">
        <v>867</v>
      </c>
      <c r="T785" s="39" t="n">
        <v>2</v>
      </c>
      <c r="U785" s="39" t="s">
        <v>1</v>
      </c>
      <c r="V785" s="39" t="s">
        <v>2</v>
      </c>
      <c r="X785" s="40" t="s">
        <v>19</v>
      </c>
    </row>
    <row r="786" customFormat="false" ht="15" hidden="false" customHeight="false" outlineLevel="0" collapsed="false">
      <c r="C786" s="49" t="n">
        <f aca="false">IF(F786=F785,C785,IF(F786=(F785+10),C785,(C785+10)))</f>
        <v>1590</v>
      </c>
      <c r="D786" s="38" t="s">
        <v>353</v>
      </c>
      <c r="E786" s="51" t="n">
        <f aca="false">IF(C785=C786,IF(AND(L786&lt;&gt;"M",L786&lt;&gt;"m-up"),E785+10,E785),10)</f>
        <v>30</v>
      </c>
      <c r="F786" s="39" t="n">
        <f aca="false">R786+(Q786*60)+(P786*3600)</f>
        <v>62322</v>
      </c>
      <c r="G786" s="39" t="str">
        <f aca="false">CONCATENATE(M786,N786,O786)</f>
        <v>20171124</v>
      </c>
      <c r="H786" s="39" t="n">
        <f aca="false">1214-869</f>
        <v>345</v>
      </c>
      <c r="L786" s="39" t="s">
        <v>232</v>
      </c>
      <c r="M786" s="39" t="n">
        <v>2017</v>
      </c>
      <c r="N786" s="39" t="n">
        <v>11</v>
      </c>
      <c r="O786" s="39" t="n">
        <v>24</v>
      </c>
      <c r="P786" s="39" t="n">
        <v>17</v>
      </c>
      <c r="Q786" s="39" t="n">
        <v>18</v>
      </c>
      <c r="R786" s="39" t="n">
        <v>42</v>
      </c>
      <c r="S786" s="39" t="n">
        <v>869</v>
      </c>
      <c r="T786" s="39" t="n">
        <v>3</v>
      </c>
      <c r="U786" s="39" t="s">
        <v>1</v>
      </c>
      <c r="V786" s="39" t="s">
        <v>2</v>
      </c>
      <c r="X786" s="40" t="s">
        <v>237</v>
      </c>
    </row>
    <row r="787" customFormat="false" ht="15" hidden="false" customHeight="false" outlineLevel="0" collapsed="false">
      <c r="C787" s="49" t="n">
        <f aca="false">IF(F787=F786,C786,IF(F787=(F786+10),C786,(C786+10)))</f>
        <v>1600</v>
      </c>
      <c r="D787" s="38" t="s">
        <v>353</v>
      </c>
      <c r="E787" s="51" t="n">
        <f aca="false">IF(C786=C787,IF(AND(L787&lt;&gt;"M",L787&lt;&gt;"m-up"),E786+10,E786),10)</f>
        <v>10</v>
      </c>
      <c r="F787" s="39" t="n">
        <f aca="false">R787+(Q787*60)+(P787*3600)</f>
        <v>62323</v>
      </c>
      <c r="G787" s="39" t="str">
        <f aca="false">CONCATENATE(M787,N787,O787)</f>
        <v>20171124</v>
      </c>
      <c r="H787" s="39" t="n">
        <v>0</v>
      </c>
      <c r="L787" s="39" t="s">
        <v>21</v>
      </c>
      <c r="M787" s="39" t="n">
        <v>2017</v>
      </c>
      <c r="N787" s="39" t="n">
        <v>11</v>
      </c>
      <c r="O787" s="39" t="n">
        <v>24</v>
      </c>
      <c r="P787" s="39" t="n">
        <v>17</v>
      </c>
      <c r="Q787" s="39" t="n">
        <v>18</v>
      </c>
      <c r="R787" s="39" t="n">
        <v>43</v>
      </c>
      <c r="S787" s="39" t="n">
        <v>126</v>
      </c>
      <c r="T787" s="39" t="n">
        <v>2</v>
      </c>
      <c r="U787" s="39" t="s">
        <v>1</v>
      </c>
      <c r="V787" s="39" t="s">
        <v>2</v>
      </c>
      <c r="X787" s="40" t="s">
        <v>355</v>
      </c>
    </row>
    <row r="788" customFormat="false" ht="15" hidden="false" customHeight="false" outlineLevel="0" collapsed="false">
      <c r="C788" s="49" t="n">
        <f aca="false">IF(F788=F787,C787,IF(F788=(F787+10),C787,(C787+10)))</f>
        <v>1600</v>
      </c>
      <c r="D788" s="38" t="s">
        <v>353</v>
      </c>
      <c r="E788" s="51" t="n">
        <f aca="false">IF(C787=C788,IF(AND(L788&lt;&gt;"M",L788&lt;&gt;"m-up"),E787+10,E787),10)</f>
        <v>10</v>
      </c>
      <c r="F788" s="39" t="n">
        <f aca="false">R788+(Q788*60)+(P788*3600)</f>
        <v>62323</v>
      </c>
      <c r="G788" s="39" t="str">
        <f aca="false">CONCATENATE(M788,N788,O788)</f>
        <v>20171124</v>
      </c>
      <c r="H788" s="39" t="n">
        <v>0</v>
      </c>
      <c r="L788" s="39" t="s">
        <v>21</v>
      </c>
      <c r="M788" s="39" t="n">
        <v>2017</v>
      </c>
      <c r="N788" s="39" t="n">
        <v>11</v>
      </c>
      <c r="O788" s="39" t="n">
        <v>24</v>
      </c>
      <c r="P788" s="39" t="n">
        <v>17</v>
      </c>
      <c r="Q788" s="39" t="n">
        <v>18</v>
      </c>
      <c r="R788" s="39" t="n">
        <v>43</v>
      </c>
      <c r="S788" s="39" t="n">
        <v>148</v>
      </c>
      <c r="T788" s="39" t="n">
        <v>2</v>
      </c>
      <c r="U788" s="39" t="s">
        <v>1</v>
      </c>
      <c r="V788" s="39" t="s">
        <v>2</v>
      </c>
      <c r="X788" s="40" t="s">
        <v>355</v>
      </c>
    </row>
    <row r="789" customFormat="false" ht="15" hidden="false" customHeight="false" outlineLevel="0" collapsed="false">
      <c r="C789" s="49" t="n">
        <f aca="false">IF(F789=F788,C788,IF(F789=(F788+10),C788,(C788+10)))</f>
        <v>1600</v>
      </c>
      <c r="D789" s="38" t="s">
        <v>353</v>
      </c>
      <c r="E789" s="51" t="n">
        <f aca="false">IF(C788=C789,IF(AND(L789&lt;&gt;"M",L789&lt;&gt;"m-up"),E788+10,E788),10)</f>
        <v>10</v>
      </c>
      <c r="F789" s="39" t="n">
        <f aca="false">R789+(Q789*60)+(P789*3600)</f>
        <v>62323</v>
      </c>
      <c r="G789" s="39" t="str">
        <f aca="false">CONCATENATE(M789,N789,O789)</f>
        <v>20171124</v>
      </c>
      <c r="H789" s="39" t="n">
        <v>0</v>
      </c>
      <c r="L789" s="39" t="s">
        <v>21</v>
      </c>
      <c r="M789" s="39" t="n">
        <v>2017</v>
      </c>
      <c r="N789" s="39" t="n">
        <v>11</v>
      </c>
      <c r="O789" s="39" t="n">
        <v>24</v>
      </c>
      <c r="P789" s="39" t="n">
        <v>17</v>
      </c>
      <c r="Q789" s="39" t="n">
        <v>18</v>
      </c>
      <c r="R789" s="39" t="n">
        <v>43</v>
      </c>
      <c r="S789" s="39" t="n">
        <v>185</v>
      </c>
      <c r="T789" s="39" t="n">
        <v>2</v>
      </c>
      <c r="U789" s="39" t="s">
        <v>1</v>
      </c>
      <c r="V789" s="39" t="s">
        <v>2</v>
      </c>
      <c r="X789" s="40" t="s">
        <v>355</v>
      </c>
    </row>
    <row r="790" customFormat="false" ht="15" hidden="false" customHeight="false" outlineLevel="0" collapsed="false">
      <c r="C790" s="49" t="n">
        <f aca="false">IF(F790=F789,C789,IF(F790=(F789+10),C789,(C789+10)))</f>
        <v>1600</v>
      </c>
      <c r="D790" s="38" t="s">
        <v>353</v>
      </c>
      <c r="E790" s="51" t="n">
        <f aca="false">IF(C789=C790,IF(AND(L790&lt;&gt;"M",L790&lt;&gt;"m-up"),E789+10,E789),10)</f>
        <v>10</v>
      </c>
      <c r="F790" s="39" t="n">
        <f aca="false">R790+(Q790*60)+(P790*3600)</f>
        <v>62323</v>
      </c>
      <c r="G790" s="39" t="str">
        <f aca="false">CONCATENATE(M790,N790,O790)</f>
        <v>20171124</v>
      </c>
      <c r="H790" s="39" t="n">
        <v>0</v>
      </c>
      <c r="L790" s="39" t="s">
        <v>21</v>
      </c>
      <c r="M790" s="39" t="n">
        <v>2017</v>
      </c>
      <c r="N790" s="39" t="n">
        <v>11</v>
      </c>
      <c r="O790" s="39" t="n">
        <v>24</v>
      </c>
      <c r="P790" s="39" t="n">
        <v>17</v>
      </c>
      <c r="Q790" s="39" t="n">
        <v>18</v>
      </c>
      <c r="R790" s="39" t="n">
        <v>43</v>
      </c>
      <c r="S790" s="39" t="n">
        <v>195</v>
      </c>
      <c r="T790" s="39" t="n">
        <v>2</v>
      </c>
      <c r="U790" s="39" t="s">
        <v>1</v>
      </c>
      <c r="V790" s="39" t="s">
        <v>2</v>
      </c>
      <c r="X790" s="40" t="s">
        <v>355</v>
      </c>
    </row>
    <row r="791" customFormat="false" ht="15" hidden="false" customHeight="false" outlineLevel="0" collapsed="false">
      <c r="C791" s="49" t="n">
        <f aca="false">IF(F791=F790,C790,IF(F791=(F790+10),C790,(C790+10)))</f>
        <v>1600</v>
      </c>
      <c r="D791" s="38" t="s">
        <v>353</v>
      </c>
      <c r="E791" s="51" t="n">
        <f aca="false">IF(C790=C791,IF(AND(L791&lt;&gt;"M",L791&lt;&gt;"m-up"),E790+10,E790),10)</f>
        <v>10</v>
      </c>
      <c r="F791" s="39" t="n">
        <f aca="false">R791+(Q791*60)+(P791*3600)</f>
        <v>62323</v>
      </c>
      <c r="G791" s="39" t="str">
        <f aca="false">CONCATENATE(M791,N791,O791)</f>
        <v>20171124</v>
      </c>
      <c r="H791" s="39" t="n">
        <v>0</v>
      </c>
      <c r="L791" s="39" t="s">
        <v>21</v>
      </c>
      <c r="M791" s="39" t="n">
        <v>2017</v>
      </c>
      <c r="N791" s="39" t="n">
        <v>11</v>
      </c>
      <c r="O791" s="39" t="n">
        <v>24</v>
      </c>
      <c r="P791" s="39" t="n">
        <v>17</v>
      </c>
      <c r="Q791" s="39" t="n">
        <v>18</v>
      </c>
      <c r="R791" s="39" t="n">
        <v>43</v>
      </c>
      <c r="S791" s="39" t="n">
        <v>209</v>
      </c>
      <c r="T791" s="39" t="n">
        <v>2</v>
      </c>
      <c r="U791" s="39" t="s">
        <v>1</v>
      </c>
      <c r="V791" s="39" t="s">
        <v>2</v>
      </c>
    </row>
    <row r="792" customFormat="false" ht="15" hidden="false" customHeight="false" outlineLevel="0" collapsed="false">
      <c r="C792" s="49" t="n">
        <f aca="false">IF(F792=F791,C791,IF(F792=(F791+10),C791,(C791+10)))</f>
        <v>1600</v>
      </c>
      <c r="D792" s="38" t="s">
        <v>353</v>
      </c>
      <c r="E792" s="51" t="n">
        <f aca="false">IF(C791=C792,IF(AND(L792&lt;&gt;"M",L792&lt;&gt;"m-up"),E791+10,E791),10)</f>
        <v>10</v>
      </c>
      <c r="F792" s="39" t="n">
        <f aca="false">R792+(Q792*60)+(P792*3600)</f>
        <v>62323</v>
      </c>
      <c r="G792" s="39" t="str">
        <f aca="false">CONCATENATE(M792,N792,O792)</f>
        <v>20171124</v>
      </c>
      <c r="H792" s="39" t="n">
        <v>0</v>
      </c>
      <c r="L792" s="39" t="s">
        <v>21</v>
      </c>
      <c r="M792" s="39" t="n">
        <v>2017</v>
      </c>
      <c r="N792" s="39" t="n">
        <v>11</v>
      </c>
      <c r="O792" s="39" t="n">
        <v>24</v>
      </c>
      <c r="P792" s="39" t="n">
        <v>17</v>
      </c>
      <c r="Q792" s="39" t="n">
        <v>18</v>
      </c>
      <c r="R792" s="39" t="n">
        <v>43</v>
      </c>
      <c r="S792" s="39" t="n">
        <v>368</v>
      </c>
      <c r="T792" s="39" t="n">
        <v>2</v>
      </c>
      <c r="U792" s="39" t="s">
        <v>1</v>
      </c>
      <c r="V792" s="39" t="s">
        <v>2</v>
      </c>
    </row>
    <row r="793" customFormat="false" ht="15" hidden="false" customHeight="false" outlineLevel="0" collapsed="false">
      <c r="C793" s="49" t="n">
        <f aca="false">IF(F793=F792,C792,IF(F793=(F792+10),C792,(C792+10)))</f>
        <v>1600</v>
      </c>
      <c r="D793" s="38" t="s">
        <v>353</v>
      </c>
      <c r="E793" s="51" t="n">
        <f aca="false">IF(C792=C793,IF(AND(L793&lt;&gt;"M",L793&lt;&gt;"m-up"),E792+10,E792),10)</f>
        <v>20</v>
      </c>
      <c r="F793" s="39" t="n">
        <f aca="false">R793+(Q793*60)+(P793*3600)</f>
        <v>62323</v>
      </c>
      <c r="G793" s="39" t="str">
        <f aca="false">CONCATENATE(M793,N793,O793)</f>
        <v>20171124</v>
      </c>
      <c r="H793" s="39" t="n">
        <v>4</v>
      </c>
      <c r="L793" s="39" t="s">
        <v>23</v>
      </c>
      <c r="M793" s="39" t="n">
        <v>2017</v>
      </c>
      <c r="N793" s="39" t="n">
        <v>11</v>
      </c>
      <c r="O793" s="39" t="n">
        <v>24</v>
      </c>
      <c r="P793" s="39" t="n">
        <v>17</v>
      </c>
      <c r="Q793" s="39" t="n">
        <v>18</v>
      </c>
      <c r="R793" s="39" t="n">
        <v>43</v>
      </c>
      <c r="S793" s="39" t="n">
        <v>481</v>
      </c>
      <c r="T793" s="39" t="n">
        <v>2</v>
      </c>
      <c r="U793" s="39" t="s">
        <v>1</v>
      </c>
      <c r="V793" s="39" t="s">
        <v>2</v>
      </c>
    </row>
    <row r="794" customFormat="false" ht="15" hidden="false" customHeight="false" outlineLevel="0" collapsed="false">
      <c r="C794" s="49" t="n">
        <f aca="false">IF(F794=F793,C793,IF(F794=(F793+10),C793,(C793+10)))</f>
        <v>1600</v>
      </c>
      <c r="D794" s="38" t="s">
        <v>353</v>
      </c>
      <c r="E794" s="51" t="n">
        <f aca="false">IF(C793=C794,IF(AND(L794&lt;&gt;"M",L794&lt;&gt;"m-up"),E793+10,E793),10)</f>
        <v>30</v>
      </c>
      <c r="F794" s="39" t="n">
        <f aca="false">R794+(Q794*60)+(P794*3600)</f>
        <v>62323</v>
      </c>
      <c r="G794" s="39" t="str">
        <f aca="false">CONCATENATE(M794,N794,O794)</f>
        <v>20171124</v>
      </c>
      <c r="H794" s="39" t="n">
        <v>7</v>
      </c>
      <c r="L794" s="39" t="s">
        <v>23</v>
      </c>
      <c r="M794" s="39" t="n">
        <v>2017</v>
      </c>
      <c r="N794" s="39" t="n">
        <v>11</v>
      </c>
      <c r="O794" s="39" t="n">
        <v>24</v>
      </c>
      <c r="P794" s="39" t="n">
        <v>17</v>
      </c>
      <c r="Q794" s="39" t="n">
        <v>18</v>
      </c>
      <c r="R794" s="39" t="n">
        <v>43</v>
      </c>
      <c r="S794" s="39" t="n">
        <v>586</v>
      </c>
      <c r="T794" s="39" t="n">
        <v>2</v>
      </c>
      <c r="U794" s="39" t="s">
        <v>1</v>
      </c>
      <c r="V794" s="39" t="s">
        <v>2</v>
      </c>
    </row>
    <row r="795" customFormat="false" ht="15" hidden="false" customHeight="false" outlineLevel="0" collapsed="false">
      <c r="C795" s="49" t="n">
        <f aca="false">IF(F795=F794,C794,IF(F795=(F794+10),C794,(C794+10)))</f>
        <v>1600</v>
      </c>
      <c r="D795" s="38" t="s">
        <v>353</v>
      </c>
      <c r="E795" s="51" t="n">
        <f aca="false">IF(C794=C795,IF(AND(L795&lt;&gt;"M",L795&lt;&gt;"m-up"),E794+10,E794),10)</f>
        <v>40</v>
      </c>
      <c r="F795" s="39" t="n">
        <f aca="false">R795+(Q795*60)+(P795*3600)</f>
        <v>62323</v>
      </c>
      <c r="G795" s="39" t="str">
        <f aca="false">CONCATENATE(M795,N795,O795)</f>
        <v>20171124</v>
      </c>
      <c r="H795" s="39" t="n">
        <v>8</v>
      </c>
      <c r="L795" s="39" t="s">
        <v>23</v>
      </c>
      <c r="M795" s="39" t="n">
        <v>2017</v>
      </c>
      <c r="N795" s="39" t="n">
        <v>11</v>
      </c>
      <c r="O795" s="39" t="n">
        <v>24</v>
      </c>
      <c r="P795" s="39" t="n">
        <v>17</v>
      </c>
      <c r="Q795" s="39" t="n">
        <v>18</v>
      </c>
      <c r="R795" s="39" t="n">
        <v>43</v>
      </c>
      <c r="S795" s="39" t="n">
        <v>652</v>
      </c>
      <c r="T795" s="39" t="n">
        <v>2</v>
      </c>
      <c r="U795" s="39" t="s">
        <v>1</v>
      </c>
      <c r="V795" s="39" t="s">
        <v>2</v>
      </c>
    </row>
    <row r="796" customFormat="false" ht="15" hidden="false" customHeight="false" outlineLevel="0" collapsed="false">
      <c r="C796" s="49" t="n">
        <f aca="false">IF(F796=F795,C795,IF(F796=(F795+10),C795,(C795+10)))</f>
        <v>1600</v>
      </c>
      <c r="D796" s="38" t="s">
        <v>353</v>
      </c>
      <c r="E796" s="51" t="n">
        <f aca="false">IF(C795=C796,IF(AND(L796&lt;&gt;"M",L796&lt;&gt;"m-up"),E795+10,E795),10)</f>
        <v>50</v>
      </c>
      <c r="F796" s="39" t="n">
        <f aca="false">R796+(Q796*60)+(P796*3600)</f>
        <v>62323</v>
      </c>
      <c r="G796" s="39" t="str">
        <f aca="false">CONCATENATE(M796,N796,O796)</f>
        <v>20171124</v>
      </c>
      <c r="H796" s="39" t="n">
        <f aca="false">688-686</f>
        <v>2</v>
      </c>
      <c r="L796" s="39" t="s">
        <v>23</v>
      </c>
      <c r="M796" s="39" t="n">
        <v>2017</v>
      </c>
      <c r="N796" s="39" t="n">
        <v>11</v>
      </c>
      <c r="O796" s="39" t="n">
        <v>24</v>
      </c>
      <c r="P796" s="39" t="n">
        <v>17</v>
      </c>
      <c r="Q796" s="39" t="n">
        <v>18</v>
      </c>
      <c r="R796" s="39" t="n">
        <v>43</v>
      </c>
      <c r="S796" s="39" t="n">
        <v>686</v>
      </c>
      <c r="T796" s="39" t="n">
        <v>2</v>
      </c>
      <c r="U796" s="39" t="s">
        <v>1</v>
      </c>
      <c r="V796" s="39" t="s">
        <v>2</v>
      </c>
    </row>
    <row r="797" customFormat="false" ht="15" hidden="false" customHeight="false" outlineLevel="0" collapsed="false">
      <c r="C797" s="49" t="n">
        <f aca="false">IF(F797=F796,C796,IF(F797=(F796+10),C796,(C796+10)))</f>
        <v>1610</v>
      </c>
      <c r="D797" s="80" t="s">
        <v>356</v>
      </c>
      <c r="E797" s="51" t="n">
        <f aca="false">IF(C796=C797,IF(AND(L797&lt;&gt;"M",L797&lt;&gt;"m-up"),E796+10,E796),10)</f>
        <v>10</v>
      </c>
      <c r="F797" s="53" t="n">
        <f aca="false">R797+(Q797*60)+(P797*3600)</f>
        <v>55150</v>
      </c>
      <c r="G797" s="53" t="str">
        <f aca="false">CONCATENATE(M797,N797,O797)</f>
        <v>20171129</v>
      </c>
      <c r="H797" s="53" t="n">
        <v>213</v>
      </c>
      <c r="I797" s="53"/>
      <c r="J797" s="53"/>
      <c r="K797" s="53"/>
      <c r="L797" s="53" t="s">
        <v>17</v>
      </c>
      <c r="M797" s="53" t="n">
        <v>2017</v>
      </c>
      <c r="N797" s="53" t="n">
        <v>11</v>
      </c>
      <c r="O797" s="53" t="n">
        <v>29</v>
      </c>
      <c r="P797" s="53" t="n">
        <v>15</v>
      </c>
      <c r="Q797" s="53" t="n">
        <v>19</v>
      </c>
      <c r="R797" s="53" t="n">
        <v>10</v>
      </c>
      <c r="S797" s="53" t="n">
        <v>915</v>
      </c>
      <c r="T797" s="53" t="n">
        <v>1</v>
      </c>
      <c r="U797" s="53" t="s">
        <v>1</v>
      </c>
      <c r="V797" s="53" t="s">
        <v>2</v>
      </c>
      <c r="W797" s="53"/>
      <c r="X797" s="54" t="s">
        <v>18</v>
      </c>
    </row>
    <row r="798" customFormat="false" ht="15" hidden="false" customHeight="false" outlineLevel="0" collapsed="false">
      <c r="C798" s="49" t="n">
        <f aca="false">IF(F798=F797,C797,IF(F798=(F797+10),C797,(C797+10)))</f>
        <v>1610</v>
      </c>
      <c r="D798" s="38" t="s">
        <v>356</v>
      </c>
      <c r="E798" s="51" t="n">
        <f aca="false">IF(C797=C798,IF(AND(L798&lt;&gt;"M",L798&lt;&gt;"m-up"),E797+10,E797),10)</f>
        <v>10</v>
      </c>
      <c r="F798" s="39" t="n">
        <f aca="false">R798+(Q798*60)+(P798*3600)</f>
        <v>55150</v>
      </c>
      <c r="G798" s="39" t="str">
        <f aca="false">CONCATENATE(M798,N798,O798)</f>
        <v>20171129</v>
      </c>
      <c r="H798" s="39" t="n">
        <v>0</v>
      </c>
      <c r="L798" s="79" t="s">
        <v>21</v>
      </c>
      <c r="M798" s="39" t="n">
        <v>2017</v>
      </c>
      <c r="N798" s="39" t="n">
        <v>11</v>
      </c>
      <c r="O798" s="39" t="n">
        <v>29</v>
      </c>
      <c r="P798" s="39" t="n">
        <v>15</v>
      </c>
      <c r="Q798" s="39" t="n">
        <v>19</v>
      </c>
      <c r="R798" s="39" t="n">
        <v>10</v>
      </c>
      <c r="S798" s="39" t="n">
        <v>973</v>
      </c>
      <c r="T798" s="39" t="n">
        <v>1</v>
      </c>
      <c r="U798" s="39" t="s">
        <v>1</v>
      </c>
      <c r="V798" s="39" t="s">
        <v>2</v>
      </c>
    </row>
    <row r="799" customFormat="false" ht="15" hidden="false" customHeight="false" outlineLevel="0" collapsed="false">
      <c r="C799" s="49" t="n">
        <f aca="false">IF(F799=F798,C798,IF(F799=(F798+10),C798,(C798+10)))</f>
        <v>1620</v>
      </c>
      <c r="D799" s="38" t="s">
        <v>356</v>
      </c>
      <c r="E799" s="51" t="n">
        <f aca="false">IF(C798=C799,IF(AND(L799&lt;&gt;"M",L799&lt;&gt;"m-up"),E798+10,E798),10)</f>
        <v>10</v>
      </c>
      <c r="F799" s="39" t="n">
        <f aca="false">R799+(Q799*60)+(P799*3600)</f>
        <v>55151</v>
      </c>
      <c r="G799" s="39" t="str">
        <f aca="false">CONCATENATE(M799,N799,O799)</f>
        <v>20171129</v>
      </c>
      <c r="H799" s="39" t="n">
        <v>2</v>
      </c>
      <c r="L799" s="39" t="s">
        <v>23</v>
      </c>
      <c r="M799" s="39" t="n">
        <v>2017</v>
      </c>
      <c r="N799" s="39" t="n">
        <v>11</v>
      </c>
      <c r="O799" s="39" t="n">
        <v>29</v>
      </c>
      <c r="P799" s="39" t="n">
        <v>15</v>
      </c>
      <c r="Q799" s="39" t="n">
        <v>19</v>
      </c>
      <c r="R799" s="39" t="n">
        <v>11</v>
      </c>
      <c r="S799" s="39" t="n">
        <v>295</v>
      </c>
      <c r="T799" s="39" t="n">
        <v>1</v>
      </c>
      <c r="U799" s="39" t="s">
        <v>1</v>
      </c>
      <c r="V799" s="39" t="s">
        <v>2</v>
      </c>
    </row>
    <row r="800" customFormat="false" ht="15" hidden="false" customHeight="false" outlineLevel="0" collapsed="false">
      <c r="C800" s="49" t="n">
        <f aca="false">IF(F800=F799,C799,IF(F800=(F799+10),C799,(C799+10)))</f>
        <v>1620</v>
      </c>
      <c r="D800" s="38" t="s">
        <v>356</v>
      </c>
      <c r="E800" s="51" t="n">
        <f aca="false">IF(C799=C800,IF(AND(L800&lt;&gt;"M",L800&lt;&gt;"m-up"),E799+10,E799),10)</f>
        <v>20</v>
      </c>
      <c r="F800" s="39" t="n">
        <f aca="false">R800+(Q800*60)+(P800*3600)</f>
        <v>55151</v>
      </c>
      <c r="G800" s="39" t="str">
        <f aca="false">CONCATENATE(M800,N800,O800)</f>
        <v>20171129</v>
      </c>
      <c r="H800" s="39" t="n">
        <v>3</v>
      </c>
      <c r="L800" s="39" t="s">
        <v>23</v>
      </c>
      <c r="M800" s="39" t="n">
        <v>2017</v>
      </c>
      <c r="N800" s="39" t="n">
        <v>11</v>
      </c>
      <c r="O800" s="39" t="n">
        <v>29</v>
      </c>
      <c r="P800" s="39" t="n">
        <v>15</v>
      </c>
      <c r="Q800" s="39" t="n">
        <v>19</v>
      </c>
      <c r="R800" s="39" t="n">
        <v>11</v>
      </c>
      <c r="S800" s="39" t="n">
        <v>341</v>
      </c>
      <c r="T800" s="39" t="n">
        <v>1</v>
      </c>
      <c r="U800" s="39" t="s">
        <v>1</v>
      </c>
      <c r="V800" s="39" t="s">
        <v>2</v>
      </c>
    </row>
    <row r="801" customFormat="false" ht="15" hidden="false" customHeight="false" outlineLevel="0" collapsed="false">
      <c r="C801" s="49" t="n">
        <f aca="false">IF(F801=F800,C800,IF(F801=(F800+10),C800,(C800+10)))</f>
        <v>1620</v>
      </c>
      <c r="D801" s="38" t="s">
        <v>356</v>
      </c>
      <c r="E801" s="51" t="n">
        <f aca="false">IF(C800=C801,IF(AND(L801&lt;&gt;"M",L801&lt;&gt;"m-up"),E800+10,E800),10)</f>
        <v>30</v>
      </c>
      <c r="F801" s="39" t="n">
        <f aca="false">R801+(Q801*60)+(P801*3600)</f>
        <v>55151</v>
      </c>
      <c r="G801" s="39" t="str">
        <f aca="false">CONCATENATE(M801,N801,O801)</f>
        <v>20171129</v>
      </c>
      <c r="H801" s="39" t="n">
        <v>2</v>
      </c>
      <c r="L801" s="39" t="s">
        <v>23</v>
      </c>
      <c r="M801" s="39" t="n">
        <v>2017</v>
      </c>
      <c r="N801" s="39" t="n">
        <v>11</v>
      </c>
      <c r="O801" s="39" t="n">
        <v>29</v>
      </c>
      <c r="P801" s="39" t="n">
        <v>15</v>
      </c>
      <c r="Q801" s="39" t="n">
        <v>19</v>
      </c>
      <c r="R801" s="39" t="n">
        <v>11</v>
      </c>
      <c r="S801" s="39" t="n">
        <v>398</v>
      </c>
      <c r="T801" s="39" t="n">
        <v>1</v>
      </c>
      <c r="U801" s="39" t="s">
        <v>1</v>
      </c>
      <c r="V801" s="39" t="s">
        <v>2</v>
      </c>
    </row>
    <row r="802" customFormat="false" ht="15" hidden="false" customHeight="false" outlineLevel="0" collapsed="false">
      <c r="C802" s="49" t="n">
        <f aca="false">IF(F802=F801,C801,IF(F802=(F801+10),C801,(C801+10)))</f>
        <v>1630</v>
      </c>
      <c r="D802" s="80" t="s">
        <v>357</v>
      </c>
      <c r="E802" s="51" t="n">
        <f aca="false">IF(C801=C802,IF(AND(L802&lt;&gt;"M",L802&lt;&gt;"m-up"),E801+10,E801),10)</f>
        <v>10</v>
      </c>
      <c r="F802" s="53" t="n">
        <f aca="false">R802+(Q802*60)+(P802*3600)</f>
        <v>55241</v>
      </c>
      <c r="G802" s="53" t="str">
        <f aca="false">CONCATENATE(M802,N802,O802)</f>
        <v>20171129</v>
      </c>
      <c r="H802" s="53" t="n">
        <v>278</v>
      </c>
      <c r="I802" s="53"/>
      <c r="J802" s="53"/>
      <c r="K802" s="53"/>
      <c r="L802" s="53" t="s">
        <v>0</v>
      </c>
      <c r="M802" s="53" t="n">
        <v>2017</v>
      </c>
      <c r="N802" s="53" t="n">
        <v>11</v>
      </c>
      <c r="O802" s="53" t="n">
        <v>29</v>
      </c>
      <c r="P802" s="53" t="n">
        <v>15</v>
      </c>
      <c r="Q802" s="53" t="n">
        <v>20</v>
      </c>
      <c r="R802" s="53" t="n">
        <v>41</v>
      </c>
      <c r="S802" s="53" t="n">
        <v>772</v>
      </c>
      <c r="T802" s="53" t="n">
        <v>1</v>
      </c>
      <c r="U802" s="110" t="s">
        <v>29</v>
      </c>
      <c r="V802" s="53" t="s">
        <v>2</v>
      </c>
      <c r="W802" s="53"/>
      <c r="X802" s="94" t="s">
        <v>48</v>
      </c>
    </row>
    <row r="803" customFormat="false" ht="15" hidden="false" customHeight="false" outlineLevel="0" collapsed="false">
      <c r="C803" s="49" t="n">
        <f aca="false">IF(F803=F802,C802,IF(F803=(F802+10),C802,(C802+10)))</f>
        <v>1630</v>
      </c>
      <c r="D803" s="38" t="s">
        <v>357</v>
      </c>
      <c r="E803" s="51" t="n">
        <f aca="false">IF(C802=C803,IF(AND(L803&lt;&gt;"M",L803&lt;&gt;"m-up"),E802+10,E802),10)</f>
        <v>20</v>
      </c>
      <c r="F803" s="39" t="n">
        <f aca="false">R803+(Q803*60)+(P803*3600)</f>
        <v>55241</v>
      </c>
      <c r="G803" s="39" t="str">
        <f aca="false">CONCATENATE(M803,N803,O803)</f>
        <v>20171129</v>
      </c>
      <c r="H803" s="39" t="n">
        <v>124</v>
      </c>
      <c r="L803" s="39" t="s">
        <v>17</v>
      </c>
      <c r="M803" s="39" t="n">
        <v>2017</v>
      </c>
      <c r="N803" s="39" t="n">
        <v>11</v>
      </c>
      <c r="O803" s="39" t="n">
        <v>29</v>
      </c>
      <c r="P803" s="39" t="n">
        <v>15</v>
      </c>
      <c r="Q803" s="39" t="n">
        <v>20</v>
      </c>
      <c r="R803" s="39" t="n">
        <v>41</v>
      </c>
      <c r="S803" s="39" t="n">
        <v>809</v>
      </c>
      <c r="T803" s="39" t="n">
        <v>2</v>
      </c>
      <c r="U803" s="39" t="s">
        <v>1</v>
      </c>
      <c r="V803" s="39" t="s">
        <v>2</v>
      </c>
      <c r="X803" s="40" t="s">
        <v>40</v>
      </c>
    </row>
    <row r="804" customFormat="false" ht="15" hidden="false" customHeight="false" outlineLevel="0" collapsed="false">
      <c r="C804" s="49" t="n">
        <f aca="false">IF(F804=F803,C803,IF(F804=(F803+10),C803,(C803+10)))</f>
        <v>1630</v>
      </c>
      <c r="D804" s="38" t="s">
        <v>357</v>
      </c>
      <c r="E804" s="51" t="n">
        <f aca="false">IF(C803=C804,IF(AND(L804&lt;&gt;"M",L804&lt;&gt;"m-up"),E803+10,E803),10)</f>
        <v>20</v>
      </c>
      <c r="F804" s="39" t="n">
        <f aca="false">R804+(Q804*60)+(P804*3600)</f>
        <v>55241</v>
      </c>
      <c r="G804" s="39" t="str">
        <f aca="false">CONCATENATE(M804,N804,O804)</f>
        <v>20171129</v>
      </c>
      <c r="H804" s="39" t="n">
        <v>0</v>
      </c>
      <c r="L804" s="79" t="s">
        <v>21</v>
      </c>
      <c r="M804" s="39" t="n">
        <v>2017</v>
      </c>
      <c r="N804" s="39" t="n">
        <v>11</v>
      </c>
      <c r="O804" s="39" t="n">
        <v>29</v>
      </c>
      <c r="P804" s="39" t="n">
        <v>15</v>
      </c>
      <c r="Q804" s="39" t="n">
        <v>20</v>
      </c>
      <c r="R804" s="39" t="n">
        <v>41</v>
      </c>
      <c r="S804" s="39" t="n">
        <v>905</v>
      </c>
      <c r="T804" s="39" t="n">
        <v>2</v>
      </c>
      <c r="U804" s="39" t="s">
        <v>1</v>
      </c>
      <c r="V804" s="39" t="s">
        <v>2</v>
      </c>
    </row>
    <row r="805" customFormat="false" ht="15" hidden="false" customHeight="false" outlineLevel="0" collapsed="false">
      <c r="C805" s="49" t="n">
        <f aca="false">IF(F805=F804,C804,IF(F805=(F804+10),C804,(C804+10)))</f>
        <v>1640</v>
      </c>
      <c r="D805" s="38" t="s">
        <v>357</v>
      </c>
      <c r="E805" s="51" t="n">
        <f aca="false">IF(C804=C805,IF(AND(L805&lt;&gt;"M",L805&lt;&gt;"m-up"),E804+10,E804),10)</f>
        <v>10</v>
      </c>
      <c r="F805" s="39" t="n">
        <f aca="false">R805+(Q805*60)+(P805*3600)</f>
        <v>55242</v>
      </c>
      <c r="G805" s="39" t="str">
        <f aca="false">CONCATENATE(M805,N805,O805)</f>
        <v>20171129</v>
      </c>
      <c r="H805" s="39" t="n">
        <v>0</v>
      </c>
      <c r="L805" s="39" t="s">
        <v>4</v>
      </c>
      <c r="M805" s="39" t="n">
        <v>2017</v>
      </c>
      <c r="N805" s="39" t="n">
        <v>11</v>
      </c>
      <c r="O805" s="39" t="n">
        <v>29</v>
      </c>
      <c r="P805" s="39" t="n">
        <v>15</v>
      </c>
      <c r="Q805" s="39" t="n">
        <v>20</v>
      </c>
      <c r="R805" s="39" t="n">
        <v>42</v>
      </c>
      <c r="S805" s="39" t="n">
        <v>23</v>
      </c>
      <c r="T805" s="39" t="n">
        <v>1</v>
      </c>
      <c r="U805" s="39" t="s">
        <v>1</v>
      </c>
      <c r="V805" s="39" t="s">
        <v>2</v>
      </c>
    </row>
    <row r="806" customFormat="false" ht="15" hidden="false" customHeight="false" outlineLevel="0" collapsed="false">
      <c r="C806" s="49" t="n">
        <f aca="false">IF(F806=F805,C805,IF(F806=(F805+10),C805,(C805+10)))</f>
        <v>1640</v>
      </c>
      <c r="D806" s="38" t="s">
        <v>357</v>
      </c>
      <c r="E806" s="51" t="n">
        <f aca="false">IF(C805=C806,IF(AND(L806&lt;&gt;"M",L806&lt;&gt;"m-up"),E805+10,E805),10)</f>
        <v>10</v>
      </c>
      <c r="F806" s="39" t="n">
        <f aca="false">R806+(Q806*60)+(P806*3600)</f>
        <v>55242</v>
      </c>
      <c r="G806" s="39" t="str">
        <f aca="false">CONCATENATE(M806,N806,O806)</f>
        <v>20171129</v>
      </c>
      <c r="H806" s="39" t="n">
        <v>0</v>
      </c>
      <c r="L806" s="39" t="s">
        <v>4</v>
      </c>
      <c r="M806" s="39" t="n">
        <v>2017</v>
      </c>
      <c r="N806" s="39" t="n">
        <v>11</v>
      </c>
      <c r="O806" s="39" t="n">
        <v>29</v>
      </c>
      <c r="P806" s="39" t="n">
        <v>15</v>
      </c>
      <c r="Q806" s="39" t="n">
        <v>20</v>
      </c>
      <c r="R806" s="39" t="n">
        <v>42</v>
      </c>
      <c r="S806" s="39" t="n">
        <v>38</v>
      </c>
      <c r="T806" s="39" t="n">
        <v>1</v>
      </c>
      <c r="U806" s="39" t="s">
        <v>1</v>
      </c>
      <c r="V806" s="39" t="s">
        <v>2</v>
      </c>
    </row>
    <row r="807" customFormat="false" ht="15" hidden="false" customHeight="false" outlineLevel="0" collapsed="false">
      <c r="C807" s="49" t="n">
        <f aca="false">IF(F807=F806,C806,IF(F807=(F806+10),C806,(C806+10)))</f>
        <v>1640</v>
      </c>
      <c r="D807" s="38" t="s">
        <v>357</v>
      </c>
      <c r="E807" s="51" t="n">
        <f aca="false">IF(C806=C807,IF(AND(L807&lt;&gt;"M",L807&lt;&gt;"m-up"),E806+10,E806),10)</f>
        <v>20</v>
      </c>
      <c r="F807" s="39" t="n">
        <f aca="false">R807+(Q807*60)+(P807*3600)</f>
        <v>55242</v>
      </c>
      <c r="G807" s="39" t="str">
        <f aca="false">CONCATENATE(M807,N807,O807)</f>
        <v>20171129</v>
      </c>
      <c r="H807" s="39" t="n">
        <v>6</v>
      </c>
      <c r="L807" s="39" t="s">
        <v>0</v>
      </c>
      <c r="M807" s="39" t="n">
        <v>2017</v>
      </c>
      <c r="N807" s="39" t="n">
        <v>11</v>
      </c>
      <c r="O807" s="39" t="n">
        <v>29</v>
      </c>
      <c r="P807" s="39" t="n">
        <v>15</v>
      </c>
      <c r="Q807" s="39" t="n">
        <v>20</v>
      </c>
      <c r="R807" s="39" t="n">
        <v>42</v>
      </c>
      <c r="S807" s="39" t="n">
        <v>203</v>
      </c>
      <c r="T807" s="39" t="n">
        <v>1</v>
      </c>
      <c r="U807" s="39" t="s">
        <v>1</v>
      </c>
      <c r="V807" s="39" t="s">
        <v>2</v>
      </c>
    </row>
    <row r="808" customFormat="false" ht="15" hidden="false" customHeight="false" outlineLevel="0" collapsed="false">
      <c r="C808" s="49" t="n">
        <f aca="false">IF(F808=F807,C807,IF(F808=(F807+10),C807,(C807+10)))</f>
        <v>1640</v>
      </c>
      <c r="D808" s="38" t="s">
        <v>357</v>
      </c>
      <c r="E808" s="51" t="n">
        <f aca="false">IF(C807=C808,IF(AND(L808&lt;&gt;"M",L808&lt;&gt;"m-up"),E807+10,E807),10)</f>
        <v>30</v>
      </c>
      <c r="F808" s="39" t="n">
        <f aca="false">R808+(Q808*60)+(P808*3600)</f>
        <v>55242</v>
      </c>
      <c r="G808" s="39" t="str">
        <f aca="false">CONCATENATE(M808,N808,O808)</f>
        <v>20171129</v>
      </c>
      <c r="H808" s="39" t="n">
        <v>84</v>
      </c>
      <c r="L808" s="39" t="s">
        <v>0</v>
      </c>
      <c r="M808" s="39" t="n">
        <v>2017</v>
      </c>
      <c r="N808" s="39" t="n">
        <v>11</v>
      </c>
      <c r="O808" s="39" t="n">
        <v>29</v>
      </c>
      <c r="P808" s="39" t="n">
        <v>15</v>
      </c>
      <c r="Q808" s="39" t="n">
        <v>20</v>
      </c>
      <c r="R808" s="39" t="n">
        <v>42</v>
      </c>
      <c r="S808" s="39" t="n">
        <v>261</v>
      </c>
      <c r="T808" s="39" t="n">
        <v>1</v>
      </c>
      <c r="U808" s="39" t="s">
        <v>1</v>
      </c>
      <c r="V808" s="39" t="s">
        <v>2</v>
      </c>
    </row>
    <row r="809" customFormat="false" ht="15" hidden="false" customHeight="false" outlineLevel="0" collapsed="false">
      <c r="C809" s="49" t="n">
        <f aca="false">IF(F809=F808,C808,IF(F809=(F808+10),C808,(C808+10)))</f>
        <v>1640</v>
      </c>
      <c r="D809" s="38" t="s">
        <v>357</v>
      </c>
      <c r="E809" s="51" t="n">
        <f aca="false">IF(C808=C809,IF(AND(L809&lt;&gt;"M",L809&lt;&gt;"m-up"),E808+10,E808),10)</f>
        <v>30</v>
      </c>
      <c r="F809" s="39" t="n">
        <f aca="false">R809+(Q809*60)+(P809*3600)</f>
        <v>55242</v>
      </c>
      <c r="G809" s="39" t="str">
        <f aca="false">CONCATENATE(M809,N809,O809)</f>
        <v>20171129</v>
      </c>
      <c r="H809" s="39" t="n">
        <v>0</v>
      </c>
      <c r="L809" s="39" t="s">
        <v>4</v>
      </c>
      <c r="M809" s="39" t="n">
        <v>2017</v>
      </c>
      <c r="N809" s="39" t="n">
        <v>11</v>
      </c>
      <c r="O809" s="39" t="n">
        <v>29</v>
      </c>
      <c r="P809" s="39" t="n">
        <v>15</v>
      </c>
      <c r="Q809" s="39" t="n">
        <v>20</v>
      </c>
      <c r="R809" s="39" t="n">
        <v>42</v>
      </c>
      <c r="S809" s="39" t="n">
        <v>265</v>
      </c>
      <c r="T809" s="39" t="n">
        <v>1</v>
      </c>
      <c r="U809" s="39" t="s">
        <v>1</v>
      </c>
      <c r="V809" s="39" t="s">
        <v>2</v>
      </c>
    </row>
    <row r="810" customFormat="false" ht="15" hidden="false" customHeight="false" outlineLevel="0" collapsed="false">
      <c r="C810" s="49" t="n">
        <f aca="false">IF(F810=F809,C809,IF(F810=(F809+10),C809,(C809+10)))</f>
        <v>1640</v>
      </c>
      <c r="D810" s="38" t="s">
        <v>357</v>
      </c>
      <c r="E810" s="51" t="n">
        <f aca="false">IF(C809=C810,IF(AND(L810&lt;&gt;"M",L810&lt;&gt;"m-up"),E809+10,E809),10)</f>
        <v>30</v>
      </c>
      <c r="F810" s="39" t="n">
        <f aca="false">R810+(Q810*60)+(P810*3600)</f>
        <v>55242</v>
      </c>
      <c r="G810" s="39" t="str">
        <f aca="false">CONCATENATE(M810,N810,O810)</f>
        <v>20171129</v>
      </c>
      <c r="H810" s="39" t="n">
        <v>0</v>
      </c>
      <c r="L810" s="39" t="s">
        <v>4</v>
      </c>
      <c r="M810" s="39" t="n">
        <v>2017</v>
      </c>
      <c r="N810" s="39" t="n">
        <v>11</v>
      </c>
      <c r="O810" s="39" t="n">
        <v>29</v>
      </c>
      <c r="P810" s="39" t="n">
        <v>15</v>
      </c>
      <c r="Q810" s="39" t="n">
        <v>20</v>
      </c>
      <c r="R810" s="39" t="n">
        <v>42</v>
      </c>
      <c r="S810" s="39" t="n">
        <v>340</v>
      </c>
      <c r="T810" s="39" t="n">
        <v>1</v>
      </c>
      <c r="U810" s="39" t="s">
        <v>1</v>
      </c>
      <c r="V810" s="39" t="s">
        <v>2</v>
      </c>
    </row>
    <row r="811" customFormat="false" ht="15" hidden="false" customHeight="false" outlineLevel="0" collapsed="false">
      <c r="C811" s="49" t="n">
        <f aca="false">IF(F811=F810,C810,IF(F811=(F810+10),C810,(C810+10)))</f>
        <v>1640</v>
      </c>
      <c r="D811" s="38" t="s">
        <v>357</v>
      </c>
      <c r="E811" s="51" t="n">
        <f aca="false">IF(C810=C811,IF(AND(L811&lt;&gt;"M",L811&lt;&gt;"m-up"),E810+10,E810),10)</f>
        <v>40</v>
      </c>
      <c r="F811" s="39" t="n">
        <f aca="false">R811+(Q811*60)+(P811*3600)</f>
        <v>55242</v>
      </c>
      <c r="G811" s="39" t="str">
        <f aca="false">CONCATENATE(M811,N811,O811)</f>
        <v>20171129</v>
      </c>
      <c r="H811" s="39" t="n">
        <v>9</v>
      </c>
      <c r="L811" s="39" t="s">
        <v>0</v>
      </c>
      <c r="M811" s="39" t="n">
        <v>2017</v>
      </c>
      <c r="N811" s="39" t="n">
        <v>11</v>
      </c>
      <c r="O811" s="39" t="n">
        <v>29</v>
      </c>
      <c r="P811" s="39" t="n">
        <v>15</v>
      </c>
      <c r="Q811" s="39" t="n">
        <v>20</v>
      </c>
      <c r="R811" s="39" t="n">
        <v>42</v>
      </c>
      <c r="S811" s="39" t="n">
        <v>398</v>
      </c>
      <c r="T811" s="39" t="n">
        <v>1</v>
      </c>
      <c r="U811" s="39" t="s">
        <v>1</v>
      </c>
      <c r="V811" s="39" t="s">
        <v>2</v>
      </c>
    </row>
    <row r="812" customFormat="false" ht="15" hidden="false" customHeight="false" outlineLevel="0" collapsed="false">
      <c r="A812" s="69"/>
      <c r="B812" s="69"/>
      <c r="C812" s="49" t="n">
        <f aca="false">IF(F812=F811,C811,IF(F812=(F811+10),C811,(C811+10)))</f>
        <v>1650</v>
      </c>
      <c r="D812" s="111" t="s">
        <v>358</v>
      </c>
      <c r="E812" s="51" t="n">
        <f aca="false">IF(C811=C812,IF(AND(L812&lt;&gt;"M",L812&lt;&gt;"m-up"),E811+10,E811),10)</f>
        <v>10</v>
      </c>
      <c r="F812" s="112" t="n">
        <f aca="false">R812+(Q812*60)+(P812*3600)</f>
        <v>55299</v>
      </c>
      <c r="G812" s="112" t="str">
        <f aca="false">CONCATENATE(M812,N812,O812)</f>
        <v>20171129</v>
      </c>
      <c r="H812" s="112" t="n">
        <v>0</v>
      </c>
      <c r="I812" s="112"/>
      <c r="J812" s="112"/>
      <c r="K812" s="112"/>
      <c r="L812" s="112" t="s">
        <v>82</v>
      </c>
      <c r="M812" s="112" t="n">
        <v>2017</v>
      </c>
      <c r="N812" s="112" t="n">
        <v>11</v>
      </c>
      <c r="O812" s="112" t="n">
        <v>29</v>
      </c>
      <c r="P812" s="112" t="n">
        <v>15</v>
      </c>
      <c r="Q812" s="112" t="n">
        <v>21</v>
      </c>
      <c r="R812" s="112" t="n">
        <v>39</v>
      </c>
      <c r="S812" s="112" t="n">
        <v>943</v>
      </c>
      <c r="T812" s="112" t="n">
        <v>1</v>
      </c>
      <c r="U812" s="71" t="s">
        <v>62</v>
      </c>
      <c r="V812" s="112" t="s">
        <v>3</v>
      </c>
      <c r="W812" s="112"/>
      <c r="X812" s="113" t="s">
        <v>359</v>
      </c>
      <c r="Y812" s="114"/>
      <c r="Z812" s="114"/>
      <c r="AA812" s="114"/>
      <c r="WK812" s="72"/>
      <c r="WL812" s="72"/>
      <c r="WM812" s="72"/>
      <c r="WN812" s="72"/>
      <c r="WO812" s="72"/>
      <c r="WP812" s="72"/>
      <c r="WQ812" s="72"/>
      <c r="WR812" s="72"/>
      <c r="WS812" s="72"/>
      <c r="WT812" s="72"/>
      <c r="WU812" s="72"/>
      <c r="WV812" s="72"/>
      <c r="WW812" s="72"/>
      <c r="WX812" s="72"/>
      <c r="WY812" s="72"/>
      <c r="WZ812" s="72"/>
      <c r="XA812" s="72"/>
      <c r="XB812" s="72"/>
      <c r="XC812" s="72"/>
      <c r="XD812" s="72"/>
      <c r="XE812" s="72"/>
      <c r="XF812" s="72"/>
      <c r="XG812" s="72"/>
      <c r="XH812" s="72"/>
      <c r="XI812" s="72"/>
      <c r="XJ812" s="72"/>
      <c r="XK812" s="72"/>
      <c r="XL812" s="72"/>
      <c r="XM812" s="72"/>
      <c r="XN812" s="72"/>
      <c r="XO812" s="72"/>
      <c r="XP812" s="72"/>
      <c r="XQ812" s="72"/>
      <c r="XR812" s="72"/>
      <c r="XS812" s="72"/>
      <c r="XT812" s="72"/>
      <c r="XU812" s="72"/>
      <c r="XV812" s="72"/>
      <c r="XW812" s="72"/>
      <c r="XX812" s="72"/>
      <c r="XY812" s="72"/>
      <c r="XZ812" s="72"/>
      <c r="YA812" s="72"/>
      <c r="YB812" s="72"/>
      <c r="YC812" s="72"/>
      <c r="YD812" s="72"/>
      <c r="YE812" s="72"/>
      <c r="YF812" s="72"/>
      <c r="YG812" s="72"/>
      <c r="YH812" s="72"/>
      <c r="YI812" s="72"/>
      <c r="YJ812" s="72"/>
      <c r="YK812" s="72"/>
      <c r="YL812" s="72"/>
      <c r="YM812" s="72"/>
      <c r="YN812" s="72"/>
      <c r="YO812" s="72"/>
      <c r="YP812" s="72"/>
      <c r="YQ812" s="72"/>
      <c r="YR812" s="72"/>
      <c r="YS812" s="72"/>
      <c r="YT812" s="72"/>
      <c r="YU812" s="72"/>
      <c r="YV812" s="72"/>
      <c r="YW812" s="72"/>
      <c r="YX812" s="72"/>
      <c r="YY812" s="72"/>
      <c r="YZ812" s="72"/>
      <c r="ZA812" s="72"/>
      <c r="ZB812" s="72"/>
      <c r="ZC812" s="72"/>
      <c r="ZD812" s="72"/>
      <c r="ZE812" s="72"/>
      <c r="ZF812" s="72"/>
      <c r="ZG812" s="72"/>
      <c r="ZH812" s="72"/>
      <c r="ZI812" s="72"/>
      <c r="ZJ812" s="72"/>
      <c r="ZK812" s="72"/>
      <c r="ZL812" s="72"/>
      <c r="ZM812" s="72"/>
      <c r="ZN812" s="72"/>
      <c r="ZO812" s="72"/>
      <c r="ZP812" s="72"/>
      <c r="ZQ812" s="72"/>
      <c r="ZR812" s="72"/>
      <c r="ZS812" s="72"/>
      <c r="ZT812" s="72"/>
      <c r="ZU812" s="72"/>
      <c r="ZV812" s="72"/>
      <c r="ZW812" s="72"/>
      <c r="ZX812" s="72"/>
      <c r="ZY812" s="72"/>
      <c r="ZZ812" s="72"/>
      <c r="AAA812" s="72"/>
      <c r="AAB812" s="72"/>
      <c r="AAC812" s="72"/>
      <c r="AAD812" s="72"/>
      <c r="AAE812" s="72"/>
      <c r="AAF812" s="72"/>
      <c r="AAG812" s="72"/>
      <c r="AAH812" s="72"/>
      <c r="AAI812" s="72"/>
      <c r="AAJ812" s="72"/>
      <c r="AAK812" s="72"/>
      <c r="AAL812" s="72"/>
      <c r="AAM812" s="72"/>
      <c r="AAN812" s="72"/>
      <c r="AAO812" s="72"/>
      <c r="AAP812" s="72"/>
      <c r="AAQ812" s="72"/>
      <c r="AAR812" s="72"/>
      <c r="AAS812" s="72"/>
      <c r="AAT812" s="72"/>
      <c r="AAU812" s="72"/>
      <c r="AAV812" s="72"/>
      <c r="AAW812" s="72"/>
      <c r="AAX812" s="72"/>
      <c r="AAY812" s="72"/>
      <c r="AAZ812" s="72"/>
      <c r="ABA812" s="72"/>
      <c r="ABB812" s="72"/>
      <c r="ABC812" s="72"/>
      <c r="ABD812" s="72"/>
      <c r="ABE812" s="72"/>
      <c r="ABF812" s="72"/>
      <c r="ABG812" s="72"/>
      <c r="ABH812" s="72"/>
      <c r="ABI812" s="72"/>
      <c r="ABJ812" s="72"/>
      <c r="ABK812" s="72"/>
      <c r="ABL812" s="72"/>
      <c r="ABM812" s="72"/>
      <c r="ABN812" s="72"/>
      <c r="ABO812" s="72"/>
      <c r="ABP812" s="72"/>
      <c r="ABQ812" s="72"/>
      <c r="ABR812" s="72"/>
      <c r="ABS812" s="72"/>
      <c r="ABT812" s="72"/>
      <c r="ABU812" s="72"/>
      <c r="ABV812" s="72"/>
      <c r="ABW812" s="72"/>
      <c r="ABX812" s="72"/>
      <c r="ABY812" s="72"/>
      <c r="ABZ812" s="72"/>
      <c r="ACA812" s="72"/>
      <c r="ACB812" s="72"/>
      <c r="ACC812" s="72"/>
      <c r="ACD812" s="72"/>
      <c r="ACE812" s="72"/>
      <c r="ACF812" s="72"/>
      <c r="ACG812" s="72"/>
      <c r="ACH812" s="72"/>
      <c r="ACI812" s="72"/>
      <c r="ACJ812" s="72"/>
      <c r="ACK812" s="72"/>
      <c r="ACL812" s="72"/>
      <c r="ACM812" s="72"/>
      <c r="ACN812" s="72"/>
      <c r="ACO812" s="72"/>
      <c r="ACP812" s="72"/>
      <c r="ACQ812" s="72"/>
      <c r="ACR812" s="72"/>
      <c r="ACS812" s="72"/>
      <c r="ACT812" s="72"/>
      <c r="ACU812" s="72"/>
      <c r="ACV812" s="72"/>
      <c r="ACW812" s="72"/>
      <c r="ACX812" s="72"/>
      <c r="ACY812" s="72"/>
      <c r="ACZ812" s="72"/>
      <c r="ADA812" s="72"/>
      <c r="ADB812" s="72"/>
      <c r="ADC812" s="72"/>
      <c r="ADD812" s="72"/>
      <c r="ADE812" s="72"/>
      <c r="ADF812" s="72"/>
      <c r="ADG812" s="72"/>
      <c r="ADH812" s="72"/>
      <c r="ADI812" s="72"/>
      <c r="ADJ812" s="72"/>
      <c r="ADK812" s="72"/>
      <c r="ADL812" s="72"/>
      <c r="ADM812" s="72"/>
      <c r="ADN812" s="72"/>
      <c r="ADO812" s="72"/>
      <c r="ADP812" s="72"/>
      <c r="ADQ812" s="72"/>
      <c r="ADR812" s="72"/>
      <c r="ADS812" s="72"/>
      <c r="ADT812" s="72"/>
      <c r="ADU812" s="72"/>
      <c r="ADV812" s="72"/>
      <c r="ADW812" s="72"/>
      <c r="ADX812" s="72"/>
      <c r="ADY812" s="72"/>
      <c r="ADZ812" s="72"/>
      <c r="AEA812" s="72"/>
      <c r="AEB812" s="72"/>
      <c r="AEC812" s="72"/>
      <c r="AED812" s="72"/>
      <c r="AEE812" s="72"/>
      <c r="AEF812" s="72"/>
      <c r="AEG812" s="72"/>
      <c r="AEH812" s="72"/>
      <c r="AEI812" s="72"/>
      <c r="AEJ812" s="72"/>
      <c r="AEK812" s="72"/>
      <c r="AEL812" s="72"/>
      <c r="AEM812" s="72"/>
      <c r="AEN812" s="72"/>
      <c r="AEO812" s="72"/>
      <c r="AEP812" s="72"/>
      <c r="AEQ812" s="72"/>
      <c r="AER812" s="72"/>
      <c r="AES812" s="72"/>
      <c r="AET812" s="72"/>
      <c r="AEU812" s="72"/>
      <c r="AEV812" s="72"/>
      <c r="AEW812" s="72"/>
      <c r="AEX812" s="72"/>
      <c r="AEY812" s="72"/>
      <c r="AEZ812" s="72"/>
      <c r="AFA812" s="72"/>
      <c r="AFB812" s="72"/>
      <c r="AFC812" s="72"/>
      <c r="AFD812" s="72"/>
      <c r="AFE812" s="72"/>
      <c r="AFF812" s="72"/>
      <c r="AFG812" s="72"/>
      <c r="AFH812" s="72"/>
      <c r="AFI812" s="72"/>
      <c r="AFJ812" s="72"/>
      <c r="AFK812" s="72"/>
      <c r="AFL812" s="72"/>
      <c r="AFM812" s="72"/>
      <c r="AFN812" s="72"/>
      <c r="AFO812" s="72"/>
      <c r="AFP812" s="72"/>
      <c r="AFQ812" s="72"/>
      <c r="AFR812" s="72"/>
      <c r="AFS812" s="72"/>
      <c r="AFT812" s="72"/>
      <c r="AFU812" s="72"/>
      <c r="AFV812" s="72"/>
      <c r="AFW812" s="72"/>
      <c r="AFX812" s="72"/>
      <c r="AFY812" s="72"/>
      <c r="AFZ812" s="72"/>
      <c r="AGA812" s="72"/>
      <c r="AGB812" s="72"/>
      <c r="AGC812" s="72"/>
      <c r="AGD812" s="72"/>
      <c r="AGE812" s="72"/>
      <c r="AGF812" s="72"/>
      <c r="AGG812" s="72"/>
      <c r="AGH812" s="72"/>
      <c r="AGI812" s="72"/>
      <c r="AGJ812" s="72"/>
      <c r="AGK812" s="72"/>
      <c r="AGL812" s="72"/>
      <c r="AGM812" s="72"/>
      <c r="AGN812" s="72"/>
      <c r="AGO812" s="72"/>
      <c r="AGP812" s="72"/>
      <c r="AGQ812" s="72"/>
      <c r="AGR812" s="72"/>
      <c r="AGS812" s="72"/>
      <c r="AGT812" s="72"/>
      <c r="AGU812" s="72"/>
      <c r="AGV812" s="72"/>
      <c r="AGW812" s="72"/>
      <c r="AGX812" s="72"/>
      <c r="AGY812" s="72"/>
      <c r="AGZ812" s="72"/>
      <c r="AHA812" s="72"/>
      <c r="AHB812" s="72"/>
      <c r="AHC812" s="72"/>
      <c r="AHD812" s="72"/>
      <c r="AHE812" s="72"/>
      <c r="AHF812" s="72"/>
      <c r="AHG812" s="72"/>
      <c r="AHH812" s="72"/>
      <c r="AHI812" s="72"/>
      <c r="AHJ812" s="72"/>
      <c r="AHK812" s="72"/>
      <c r="AHL812" s="72"/>
      <c r="AHM812" s="72"/>
      <c r="AHN812" s="72"/>
      <c r="AHO812" s="72"/>
      <c r="AHP812" s="72"/>
      <c r="AHQ812" s="72"/>
      <c r="AHR812" s="72"/>
      <c r="AHS812" s="72"/>
      <c r="AHT812" s="72"/>
      <c r="AHU812" s="72"/>
      <c r="AHV812" s="72"/>
      <c r="AHW812" s="72"/>
      <c r="AHX812" s="72"/>
      <c r="AHY812" s="72"/>
      <c r="AHZ812" s="72"/>
      <c r="AIA812" s="72"/>
      <c r="AIB812" s="72"/>
      <c r="AIC812" s="72"/>
      <c r="AID812" s="72"/>
      <c r="AIE812" s="72"/>
      <c r="AIF812" s="72"/>
      <c r="AIG812" s="72"/>
      <c r="AIH812" s="72"/>
      <c r="AII812" s="72"/>
      <c r="AIJ812" s="72"/>
      <c r="AIK812" s="72"/>
      <c r="AIL812" s="72"/>
      <c r="AIM812" s="72"/>
      <c r="AIN812" s="72"/>
      <c r="AIO812" s="72"/>
      <c r="AIP812" s="72"/>
      <c r="AIQ812" s="72"/>
      <c r="AIR812" s="72"/>
      <c r="AIS812" s="72"/>
      <c r="AIT812" s="72"/>
      <c r="AIU812" s="72"/>
      <c r="AIV812" s="72"/>
      <c r="AIW812" s="72"/>
      <c r="AIX812" s="72"/>
      <c r="AIY812" s="72"/>
      <c r="AIZ812" s="72"/>
      <c r="AJA812" s="72"/>
      <c r="AJB812" s="72"/>
      <c r="AJC812" s="72"/>
      <c r="AJD812" s="72"/>
      <c r="AJE812" s="72"/>
      <c r="AJF812" s="72"/>
      <c r="AJG812" s="72"/>
      <c r="AJH812" s="72"/>
      <c r="AJI812" s="72"/>
      <c r="AJJ812" s="72"/>
      <c r="AJK812" s="72"/>
      <c r="AJL812" s="72"/>
      <c r="AJM812" s="72"/>
      <c r="AJN812" s="72"/>
      <c r="AJO812" s="72"/>
      <c r="AJP812" s="72"/>
      <c r="AJQ812" s="72"/>
      <c r="AJR812" s="72"/>
      <c r="AJS812" s="72"/>
      <c r="AJT812" s="72"/>
      <c r="AJU812" s="72"/>
      <c r="AJV812" s="72"/>
      <c r="AJW812" s="72"/>
      <c r="AJX812" s="72"/>
      <c r="AJY812" s="72"/>
      <c r="AJZ812" s="72"/>
      <c r="AKA812" s="72"/>
      <c r="AKB812" s="72"/>
      <c r="AKC812" s="72"/>
      <c r="AKD812" s="72"/>
      <c r="AKE812" s="72"/>
      <c r="AKF812" s="72"/>
      <c r="AKG812" s="72"/>
      <c r="AKH812" s="72"/>
      <c r="AKI812" s="72"/>
      <c r="AKJ812" s="72"/>
      <c r="AKK812" s="72"/>
      <c r="AKL812" s="72"/>
      <c r="AKM812" s="72"/>
      <c r="AKN812" s="72"/>
      <c r="AKO812" s="72"/>
      <c r="AKP812" s="72"/>
      <c r="AKQ812" s="72"/>
      <c r="AKR812" s="72"/>
      <c r="AKS812" s="72"/>
      <c r="AKT812" s="72"/>
      <c r="AKU812" s="72"/>
      <c r="AKV812" s="72"/>
      <c r="AKW812" s="72"/>
      <c r="AKX812" s="72"/>
      <c r="AKY812" s="72"/>
      <c r="AKZ812" s="72"/>
      <c r="ALA812" s="72"/>
      <c r="ALB812" s="72"/>
      <c r="ALC812" s="72"/>
      <c r="ALD812" s="72"/>
      <c r="ALE812" s="72"/>
      <c r="ALF812" s="72"/>
      <c r="ALG812" s="72"/>
      <c r="ALH812" s="72"/>
      <c r="ALI812" s="72"/>
      <c r="ALJ812" s="72"/>
      <c r="ALK812" s="72"/>
      <c r="ALL812" s="72"/>
      <c r="ALM812" s="72"/>
      <c r="ALN812" s="72"/>
      <c r="ALO812" s="72"/>
      <c r="ALP812" s="72"/>
      <c r="ALQ812" s="72"/>
      <c r="ALR812" s="72"/>
      <c r="ALS812" s="72"/>
      <c r="ALT812" s="72"/>
      <c r="ALU812" s="72"/>
      <c r="ALV812" s="72"/>
      <c r="ALW812" s="72"/>
      <c r="ALX812" s="72"/>
      <c r="ALY812" s="72"/>
      <c r="ALZ812" s="72"/>
      <c r="AMA812" s="72"/>
      <c r="AMB812" s="72"/>
      <c r="AMC812" s="72"/>
      <c r="AMD812" s="72"/>
      <c r="AME812" s="72"/>
      <c r="AMF812" s="72"/>
      <c r="AMG812" s="72"/>
      <c r="AMH812" s="72"/>
      <c r="AMI812" s="72"/>
      <c r="AMJ812" s="72"/>
    </row>
    <row r="813" customFormat="false" ht="15" hidden="false" customHeight="false" outlineLevel="0" collapsed="false">
      <c r="C813" s="49" t="n">
        <f aca="false">IF(F813=F812,C812,IF(F813=(F812+10),C812,(C812+10)))</f>
        <v>1660</v>
      </c>
      <c r="D813" s="38" t="s">
        <v>358</v>
      </c>
      <c r="E813" s="51" t="n">
        <f aca="false">IF(C812=C813,IF(AND(L813&lt;&gt;"M",L813&lt;&gt;"m-up"),E812+10,E812),10)</f>
        <v>10</v>
      </c>
      <c r="F813" s="39" t="n">
        <f aca="false">R813+(Q813*60)+(P813*3600)</f>
        <v>55300</v>
      </c>
      <c r="G813" s="39" t="str">
        <f aca="false">CONCATENATE(M813,N813,O813)</f>
        <v>20171129</v>
      </c>
      <c r="H813" s="39" t="n">
        <f aca="false">491-138</f>
        <v>353</v>
      </c>
      <c r="L813" s="39" t="s">
        <v>232</v>
      </c>
      <c r="M813" s="39" t="n">
        <v>2017</v>
      </c>
      <c r="N813" s="39" t="n">
        <v>11</v>
      </c>
      <c r="O813" s="39" t="n">
        <v>29</v>
      </c>
      <c r="P813" s="39" t="n">
        <v>15</v>
      </c>
      <c r="Q813" s="39" t="n">
        <v>21</v>
      </c>
      <c r="R813" s="39" t="n">
        <v>40</v>
      </c>
      <c r="S813" s="39" t="n">
        <v>138</v>
      </c>
      <c r="T813" s="39" t="n">
        <v>1</v>
      </c>
      <c r="U813" s="39" t="s">
        <v>1</v>
      </c>
      <c r="V813" s="39" t="s">
        <v>2</v>
      </c>
      <c r="X813" s="40" t="s">
        <v>237</v>
      </c>
    </row>
    <row r="814" customFormat="false" ht="15" hidden="false" customHeight="false" outlineLevel="0" collapsed="false">
      <c r="C814" s="49" t="n">
        <f aca="false">IF(F814=F813,C813,IF(F814=(F813+10),C813,(C813+10)))</f>
        <v>1660</v>
      </c>
      <c r="D814" s="38" t="s">
        <v>358</v>
      </c>
      <c r="E814" s="51" t="n">
        <f aca="false">IF(C813=C814,IF(AND(L814&lt;&gt;"M",L814&lt;&gt;"m-up"),E813+10,E813),10)</f>
        <v>10</v>
      </c>
      <c r="F814" s="39" t="n">
        <f aca="false">R814+(Q814*60)+(P814*3600)</f>
        <v>55300</v>
      </c>
      <c r="G814" s="39" t="str">
        <f aca="false">CONCATENATE(M814,N814,O814)</f>
        <v>20171129</v>
      </c>
      <c r="H814" s="39" t="n">
        <v>0</v>
      </c>
      <c r="L814" s="39" t="s">
        <v>21</v>
      </c>
      <c r="M814" s="39" t="n">
        <v>2017</v>
      </c>
      <c r="N814" s="39" t="n">
        <v>11</v>
      </c>
      <c r="O814" s="39" t="n">
        <v>29</v>
      </c>
      <c r="P814" s="39" t="n">
        <v>15</v>
      </c>
      <c r="Q814" s="39" t="n">
        <v>21</v>
      </c>
      <c r="R814" s="39" t="n">
        <v>40</v>
      </c>
      <c r="S814" s="39" t="n">
        <v>197</v>
      </c>
      <c r="T814" s="39" t="n">
        <v>1</v>
      </c>
      <c r="U814" s="39" t="s">
        <v>1</v>
      </c>
      <c r="V814" s="39" t="s">
        <v>2</v>
      </c>
    </row>
    <row r="815" customFormat="false" ht="15" hidden="false" customHeight="false" outlineLevel="0" collapsed="false">
      <c r="C815" s="49" t="n">
        <f aca="false">IF(F815=F814,C814,IF(F815=(F814+10),C814,(C814+10)))</f>
        <v>1660</v>
      </c>
      <c r="D815" s="38" t="s">
        <v>358</v>
      </c>
      <c r="E815" s="51" t="n">
        <f aca="false">IF(C814=C815,IF(AND(L815&lt;&gt;"M",L815&lt;&gt;"m-up"),E814+10,E814),10)</f>
        <v>10</v>
      </c>
      <c r="F815" s="39" t="n">
        <f aca="false">R815+(Q815*60)+(P815*3600)</f>
        <v>55300</v>
      </c>
      <c r="G815" s="39" t="str">
        <f aca="false">CONCATENATE(M815,N815,O815)</f>
        <v>20171129</v>
      </c>
      <c r="H815" s="39" t="n">
        <v>0</v>
      </c>
      <c r="L815" s="39" t="s">
        <v>21</v>
      </c>
      <c r="M815" s="39" t="n">
        <v>2017</v>
      </c>
      <c r="N815" s="39" t="n">
        <v>11</v>
      </c>
      <c r="O815" s="39" t="n">
        <v>29</v>
      </c>
      <c r="P815" s="39" t="n">
        <v>15</v>
      </c>
      <c r="Q815" s="39" t="n">
        <v>21</v>
      </c>
      <c r="R815" s="39" t="n">
        <v>40</v>
      </c>
      <c r="S815" s="39" t="n">
        <v>217</v>
      </c>
      <c r="T815" s="39" t="n">
        <v>1</v>
      </c>
      <c r="U815" s="39" t="s">
        <v>1</v>
      </c>
      <c r="V815" s="39" t="s">
        <v>2</v>
      </c>
    </row>
    <row r="816" s="94" customFormat="true" ht="15" hidden="false" customHeight="false" outlineLevel="0" collapsed="false">
      <c r="A816" s="115"/>
      <c r="B816" s="115"/>
      <c r="C816" s="49" t="n">
        <f aca="false">IF(F816=F815,C815,IF(F816=(F815+10),C815,(C815+10)))</f>
        <v>1670</v>
      </c>
      <c r="D816" s="70" t="s">
        <v>360</v>
      </c>
      <c r="E816" s="51" t="n">
        <f aca="false">IF(C815=C816,IF(AND(L816&lt;&gt;"M",L816&lt;&gt;"m-up"),E815+10,E815),10)</f>
        <v>10</v>
      </c>
      <c r="F816" s="71" t="n">
        <f aca="false">R816+(Q816*60)+(P816*3600)</f>
        <v>55382</v>
      </c>
      <c r="G816" s="71" t="str">
        <f aca="false">CONCATENATE(M816,N816,O816)</f>
        <v>20171129</v>
      </c>
      <c r="H816" s="71" t="n">
        <v>0</v>
      </c>
      <c r="I816" s="71"/>
      <c r="J816" s="71"/>
      <c r="K816" s="71"/>
      <c r="L816" s="71" t="s">
        <v>82</v>
      </c>
      <c r="M816" s="71" t="n">
        <v>2017</v>
      </c>
      <c r="N816" s="71" t="n">
        <v>11</v>
      </c>
      <c r="O816" s="71" t="n">
        <v>29</v>
      </c>
      <c r="P816" s="71" t="n">
        <v>15</v>
      </c>
      <c r="Q816" s="71" t="n">
        <v>23</v>
      </c>
      <c r="R816" s="71" t="n">
        <v>2</v>
      </c>
      <c r="S816" s="71" t="n">
        <v>877</v>
      </c>
      <c r="T816" s="71" t="n">
        <v>1</v>
      </c>
      <c r="U816" s="71" t="s">
        <v>62</v>
      </c>
      <c r="V816" s="71" t="s">
        <v>2</v>
      </c>
      <c r="W816" s="71"/>
      <c r="X816" s="72" t="s">
        <v>361</v>
      </c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  <c r="BX816" s="40"/>
      <c r="BY816" s="40"/>
      <c r="BZ816" s="40"/>
      <c r="CA816" s="40"/>
      <c r="CB816" s="40"/>
      <c r="CC816" s="40"/>
      <c r="CD816" s="40"/>
      <c r="CE816" s="40"/>
      <c r="CF816" s="40"/>
      <c r="CG816" s="40"/>
      <c r="CH816" s="40"/>
      <c r="CI816" s="40"/>
      <c r="CJ816" s="40"/>
      <c r="CK816" s="40"/>
      <c r="CL816" s="40"/>
      <c r="CM816" s="40"/>
      <c r="CN816" s="40"/>
      <c r="CO816" s="40"/>
      <c r="CP816" s="40"/>
      <c r="CQ816" s="40"/>
      <c r="CR816" s="40"/>
      <c r="CS816" s="40"/>
      <c r="CT816" s="40"/>
      <c r="CU816" s="40"/>
      <c r="CV816" s="40"/>
      <c r="CW816" s="40"/>
      <c r="CX816" s="40"/>
      <c r="CY816" s="40"/>
      <c r="CZ816" s="40"/>
      <c r="DA816" s="40"/>
      <c r="DB816" s="40"/>
      <c r="DC816" s="40"/>
      <c r="DD816" s="40"/>
      <c r="DE816" s="40"/>
      <c r="DF816" s="40"/>
      <c r="DG816" s="40"/>
      <c r="DH816" s="40"/>
      <c r="DI816" s="40"/>
      <c r="DJ816" s="40"/>
      <c r="DK816" s="40"/>
      <c r="DL816" s="40"/>
      <c r="DM816" s="40"/>
      <c r="DN816" s="40"/>
      <c r="DO816" s="40"/>
      <c r="DP816" s="40"/>
      <c r="DQ816" s="40"/>
      <c r="DR816" s="40"/>
      <c r="DS816" s="40"/>
      <c r="DT816" s="40"/>
      <c r="DU816" s="40"/>
      <c r="DV816" s="40"/>
      <c r="DW816" s="40"/>
      <c r="DX816" s="40"/>
      <c r="DY816" s="40"/>
      <c r="DZ816" s="40"/>
      <c r="EA816" s="40"/>
      <c r="EB816" s="40"/>
      <c r="EC816" s="40"/>
      <c r="ED816" s="40"/>
      <c r="EE816" s="40"/>
      <c r="EF816" s="40"/>
      <c r="EG816" s="40"/>
      <c r="EH816" s="40"/>
      <c r="EI816" s="40"/>
      <c r="EJ816" s="40"/>
      <c r="EK816" s="40"/>
      <c r="EL816" s="40"/>
      <c r="EM816" s="40"/>
      <c r="EN816" s="40"/>
      <c r="EO816" s="40"/>
      <c r="EP816" s="40"/>
      <c r="EQ816" s="40"/>
      <c r="ER816" s="40"/>
      <c r="ES816" s="40"/>
      <c r="ET816" s="40"/>
      <c r="EU816" s="40"/>
      <c r="EV816" s="40"/>
      <c r="EW816" s="40"/>
      <c r="EX816" s="40"/>
      <c r="EY816" s="40"/>
      <c r="EZ816" s="40"/>
      <c r="FA816" s="40"/>
      <c r="FB816" s="40"/>
      <c r="FC816" s="40"/>
      <c r="FD816" s="40"/>
      <c r="FE816" s="40"/>
      <c r="FF816" s="40"/>
      <c r="FG816" s="40"/>
      <c r="FH816" s="40"/>
      <c r="FI816" s="40"/>
      <c r="FJ816" s="40"/>
      <c r="FK816" s="40"/>
      <c r="FL816" s="40"/>
      <c r="FM816" s="40"/>
      <c r="FN816" s="40"/>
      <c r="FO816" s="40"/>
      <c r="FP816" s="40"/>
      <c r="FQ816" s="40"/>
      <c r="FR816" s="40"/>
      <c r="FS816" s="40"/>
      <c r="FT816" s="40"/>
      <c r="FU816" s="40"/>
      <c r="FV816" s="40"/>
      <c r="FW816" s="40"/>
      <c r="FX816" s="40"/>
      <c r="FY816" s="40"/>
      <c r="FZ816" s="40"/>
      <c r="GA816" s="40"/>
      <c r="GB816" s="40"/>
      <c r="GC816" s="40"/>
      <c r="GD816" s="40"/>
      <c r="GE816" s="40"/>
      <c r="GF816" s="40"/>
      <c r="GG816" s="40"/>
      <c r="GH816" s="40"/>
      <c r="GI816" s="40"/>
      <c r="GJ816" s="40"/>
      <c r="GK816" s="40"/>
      <c r="GL816" s="40"/>
      <c r="GM816" s="40"/>
      <c r="GN816" s="40"/>
      <c r="GO816" s="40"/>
      <c r="GP816" s="40"/>
      <c r="GQ816" s="40"/>
      <c r="GR816" s="40"/>
      <c r="GS816" s="40"/>
      <c r="GT816" s="40"/>
      <c r="GU816" s="40"/>
      <c r="GV816" s="40"/>
      <c r="GW816" s="40"/>
      <c r="GX816" s="40"/>
      <c r="GY816" s="40"/>
      <c r="GZ816" s="40"/>
      <c r="HA816" s="40"/>
      <c r="HB816" s="40"/>
      <c r="HC816" s="40"/>
      <c r="HD816" s="40"/>
      <c r="HE816" s="40"/>
      <c r="HF816" s="40"/>
      <c r="HG816" s="40"/>
      <c r="HH816" s="40"/>
      <c r="HI816" s="40"/>
      <c r="HJ816" s="40"/>
      <c r="HK816" s="40"/>
      <c r="HL816" s="40"/>
      <c r="HM816" s="40"/>
      <c r="HN816" s="40"/>
      <c r="HO816" s="40"/>
      <c r="HP816" s="40"/>
      <c r="HQ816" s="40"/>
      <c r="HR816" s="40"/>
      <c r="HS816" s="40"/>
      <c r="HT816" s="40"/>
      <c r="HU816" s="40"/>
      <c r="HV816" s="40"/>
      <c r="HW816" s="40"/>
      <c r="HX816" s="40"/>
      <c r="HY816" s="40"/>
      <c r="HZ816" s="40"/>
      <c r="IA816" s="40"/>
      <c r="IB816" s="40"/>
      <c r="IC816" s="40"/>
      <c r="ID816" s="40"/>
      <c r="IE816" s="40"/>
      <c r="IF816" s="40"/>
      <c r="IG816" s="40"/>
      <c r="IH816" s="40"/>
      <c r="II816" s="40"/>
      <c r="IJ816" s="40"/>
      <c r="IK816" s="40"/>
      <c r="IL816" s="40"/>
      <c r="IM816" s="40"/>
      <c r="IN816" s="40"/>
      <c r="IO816" s="40"/>
      <c r="IP816" s="40"/>
      <c r="IQ816" s="40"/>
      <c r="IR816" s="40"/>
      <c r="IS816" s="40"/>
      <c r="IT816" s="40"/>
      <c r="IU816" s="40"/>
      <c r="IV816" s="40"/>
      <c r="IW816" s="40"/>
      <c r="IX816" s="40"/>
      <c r="IY816" s="40"/>
      <c r="IZ816" s="40"/>
      <c r="JA816" s="40"/>
      <c r="JB816" s="40"/>
      <c r="JC816" s="40"/>
      <c r="JD816" s="40"/>
      <c r="JE816" s="40"/>
      <c r="JF816" s="40"/>
      <c r="JG816" s="40"/>
      <c r="JH816" s="40"/>
      <c r="JI816" s="40"/>
      <c r="JJ816" s="40"/>
      <c r="JK816" s="40"/>
      <c r="JL816" s="40"/>
      <c r="JM816" s="40"/>
      <c r="JN816" s="40"/>
      <c r="JO816" s="40"/>
      <c r="JP816" s="40"/>
      <c r="JQ816" s="40"/>
      <c r="JR816" s="40"/>
      <c r="JS816" s="40"/>
      <c r="JT816" s="40"/>
      <c r="JU816" s="40"/>
      <c r="JV816" s="40"/>
      <c r="JW816" s="40"/>
      <c r="JX816" s="40"/>
      <c r="JY816" s="40"/>
    </row>
    <row r="817" customFormat="false" ht="15" hidden="false" customHeight="false" outlineLevel="0" collapsed="false">
      <c r="C817" s="49" t="n">
        <f aca="false">IF(F817=F816,C816,IF(F817=(F816+10),C816,(C816+10)))</f>
        <v>1680</v>
      </c>
      <c r="D817" s="38" t="s">
        <v>360</v>
      </c>
      <c r="E817" s="51" t="n">
        <f aca="false">IF(C816=C817,IF(AND(L817&lt;&gt;"M",L817&lt;&gt;"m-up"),E816+10,E816),10)</f>
        <v>10</v>
      </c>
      <c r="F817" s="39" t="n">
        <f aca="false">R817+(Q817*60)+(P817*3600)</f>
        <v>55383</v>
      </c>
      <c r="G817" s="39" t="str">
        <f aca="false">CONCATENATE(M817,N817,O817)</f>
        <v>20171129</v>
      </c>
      <c r="H817" s="39" t="n">
        <v>220</v>
      </c>
      <c r="L817" s="39" t="s">
        <v>17</v>
      </c>
      <c r="M817" s="39" t="n">
        <v>2017</v>
      </c>
      <c r="N817" s="39" t="n">
        <v>11</v>
      </c>
      <c r="O817" s="39" t="n">
        <v>29</v>
      </c>
      <c r="P817" s="39" t="n">
        <v>15</v>
      </c>
      <c r="Q817" s="39" t="n">
        <v>23</v>
      </c>
      <c r="R817" s="39" t="n">
        <v>3</v>
      </c>
      <c r="S817" s="39" t="n">
        <v>37</v>
      </c>
      <c r="T817" s="39" t="n">
        <v>1</v>
      </c>
      <c r="U817" s="39" t="s">
        <v>1</v>
      </c>
      <c r="V817" s="39" t="s">
        <v>2</v>
      </c>
      <c r="X817" s="40" t="s">
        <v>18</v>
      </c>
    </row>
    <row r="818" customFormat="false" ht="15" hidden="false" customHeight="false" outlineLevel="0" collapsed="false">
      <c r="C818" s="49" t="n">
        <f aca="false">IF(F818=F817,C817,IF(F818=(F817+10),C817,(C817+10)))</f>
        <v>1680</v>
      </c>
      <c r="D818" s="38" t="s">
        <v>360</v>
      </c>
      <c r="E818" s="51" t="n">
        <f aca="false">IF(C817=C818,IF(AND(L818&lt;&gt;"M",L818&lt;&gt;"m-up"),E817+10,E817),10)</f>
        <v>10</v>
      </c>
      <c r="F818" s="39" t="n">
        <f aca="false">R818+(Q818*60)+(P818*3600)</f>
        <v>55383</v>
      </c>
      <c r="G818" s="39" t="str">
        <f aca="false">CONCATENATE(M818,N818,O818)</f>
        <v>20171129</v>
      </c>
      <c r="H818" s="39" t="n">
        <v>0</v>
      </c>
      <c r="L818" s="39" t="s">
        <v>21</v>
      </c>
      <c r="M818" s="39" t="n">
        <v>2017</v>
      </c>
      <c r="N818" s="39" t="n">
        <v>11</v>
      </c>
      <c r="O818" s="39" t="n">
        <v>29</v>
      </c>
      <c r="P818" s="39" t="n">
        <v>15</v>
      </c>
      <c r="Q818" s="39" t="n">
        <v>23</v>
      </c>
      <c r="R818" s="39" t="n">
        <v>3</v>
      </c>
      <c r="S818" s="39" t="n">
        <v>80</v>
      </c>
      <c r="T818" s="39" t="n">
        <v>1</v>
      </c>
      <c r="U818" s="39" t="s">
        <v>1</v>
      </c>
      <c r="V818" s="39" t="s">
        <v>2</v>
      </c>
    </row>
    <row r="819" customFormat="false" ht="15" hidden="false" customHeight="false" outlineLevel="0" collapsed="false">
      <c r="C819" s="49" t="n">
        <f aca="false">IF(F819=F818,C818,IF(F819=(F818+10),C818,(C818+10)))</f>
        <v>1680</v>
      </c>
      <c r="D819" s="38" t="s">
        <v>360</v>
      </c>
      <c r="E819" s="51" t="n">
        <f aca="false">IF(C818=C819,IF(AND(L819&lt;&gt;"M",L819&lt;&gt;"m-up"),E818+10,E818),10)</f>
        <v>20</v>
      </c>
      <c r="F819" s="39" t="n">
        <f aca="false">R819+(Q819*60)+(P819*3600)</f>
        <v>55383</v>
      </c>
      <c r="G819" s="39" t="str">
        <f aca="false">CONCATENATE(M819,N819,O819)</f>
        <v>20171129</v>
      </c>
      <c r="H819" s="39" t="n">
        <v>223</v>
      </c>
      <c r="L819" s="39" t="s">
        <v>0</v>
      </c>
      <c r="M819" s="39" t="n">
        <v>2017</v>
      </c>
      <c r="N819" s="39" t="n">
        <v>11</v>
      </c>
      <c r="O819" s="39" t="n">
        <v>29</v>
      </c>
      <c r="P819" s="39" t="n">
        <v>15</v>
      </c>
      <c r="Q819" s="39" t="n">
        <v>23</v>
      </c>
      <c r="R819" s="39" t="n">
        <v>3</v>
      </c>
      <c r="S819" s="39" t="n">
        <v>228</v>
      </c>
      <c r="T819" s="39" t="n">
        <v>2</v>
      </c>
      <c r="U819" s="39" t="s">
        <v>29</v>
      </c>
      <c r="V819" s="39" t="s">
        <v>2</v>
      </c>
    </row>
    <row r="820" customFormat="false" ht="15" hidden="false" customHeight="false" outlineLevel="0" collapsed="false">
      <c r="C820" s="49" t="n">
        <f aca="false">IF(F820=F819,C819,IF(F820=(F819+10),C819,(C819+10)))</f>
        <v>1690</v>
      </c>
      <c r="D820" s="80" t="s">
        <v>362</v>
      </c>
      <c r="E820" s="51" t="n">
        <f aca="false">IF(C819=C820,IF(AND(L820&lt;&gt;"M",L820&lt;&gt;"m-up"),E819+10,E819),10)</f>
        <v>10</v>
      </c>
      <c r="F820" s="53" t="n">
        <f aca="false">R820+(Q820*60)+(P820*3600)</f>
        <v>55826</v>
      </c>
      <c r="G820" s="53" t="str">
        <f aca="false">CONCATENATE(M820,N820,O820)</f>
        <v>20171129</v>
      </c>
      <c r="H820" s="53" t="n">
        <v>207</v>
      </c>
      <c r="I820" s="53"/>
      <c r="J820" s="53"/>
      <c r="K820" s="53"/>
      <c r="L820" s="53" t="s">
        <v>0</v>
      </c>
      <c r="M820" s="53" t="n">
        <v>2017</v>
      </c>
      <c r="N820" s="53" t="n">
        <v>11</v>
      </c>
      <c r="O820" s="53" t="n">
        <v>29</v>
      </c>
      <c r="P820" s="53" t="n">
        <v>15</v>
      </c>
      <c r="Q820" s="53" t="n">
        <v>30</v>
      </c>
      <c r="R820" s="53" t="n">
        <v>26</v>
      </c>
      <c r="S820" s="53" t="n">
        <v>968</v>
      </c>
      <c r="T820" s="53" t="n">
        <v>1</v>
      </c>
      <c r="U820" s="53" t="s">
        <v>29</v>
      </c>
      <c r="V820" s="53" t="s">
        <v>2</v>
      </c>
      <c r="W820" s="53"/>
      <c r="X820" s="54" t="s">
        <v>67</v>
      </c>
    </row>
    <row r="821" customFormat="false" ht="15" hidden="false" customHeight="false" outlineLevel="0" collapsed="false">
      <c r="C821" s="49" t="n">
        <f aca="false">IF(F821=F820,C820,IF(F821=(F820+10),C820,(C820+10)))</f>
        <v>1700</v>
      </c>
      <c r="D821" s="38" t="s">
        <v>362</v>
      </c>
      <c r="E821" s="51" t="n">
        <f aca="false">IF(C820=C821,IF(AND(L821&lt;&gt;"M",L821&lt;&gt;"m-up"),E820+10,E820),10)</f>
        <v>10</v>
      </c>
      <c r="F821" s="39" t="n">
        <f aca="false">R821+(Q821*60)+(P821*3600)</f>
        <v>55827</v>
      </c>
      <c r="G821" s="39" t="str">
        <f aca="false">CONCATENATE(M821,N821,O821)</f>
        <v>20171129</v>
      </c>
      <c r="H821" s="39" t="n">
        <v>242</v>
      </c>
      <c r="L821" s="39" t="s">
        <v>0</v>
      </c>
      <c r="M821" s="39" t="n">
        <v>2017</v>
      </c>
      <c r="N821" s="39" t="n">
        <v>11</v>
      </c>
      <c r="O821" s="39" t="n">
        <v>29</v>
      </c>
      <c r="P821" s="39" t="n">
        <v>15</v>
      </c>
      <c r="Q821" s="39" t="n">
        <v>30</v>
      </c>
      <c r="R821" s="39" t="n">
        <v>27</v>
      </c>
      <c r="S821" s="39" t="n">
        <v>298</v>
      </c>
      <c r="T821" s="39" t="n">
        <v>1</v>
      </c>
      <c r="U821" s="39" t="s">
        <v>1</v>
      </c>
      <c r="V821" s="39" t="s">
        <v>2</v>
      </c>
    </row>
    <row r="822" customFormat="false" ht="15" hidden="false" customHeight="false" outlineLevel="0" collapsed="false">
      <c r="C822" s="49" t="n">
        <f aca="false">IF(F822=F821,C821,IF(F822=(F821+10),C821,(C821+10)))</f>
        <v>1700</v>
      </c>
      <c r="D822" s="38" t="s">
        <v>362</v>
      </c>
      <c r="E822" s="51" t="n">
        <f aca="false">IF(C821=C822,IF(AND(L822&lt;&gt;"M",L822&lt;&gt;"m-up"),E821+10,E821),10)</f>
        <v>20</v>
      </c>
      <c r="F822" s="39" t="n">
        <f aca="false">R822+(Q822*60)+(P822*3600)</f>
        <v>55827</v>
      </c>
      <c r="G822" s="39" t="str">
        <f aca="false">CONCATENATE(M822,N822,O822)</f>
        <v>20171129</v>
      </c>
      <c r="H822" s="39" t="n">
        <v>64</v>
      </c>
      <c r="L822" s="39" t="s">
        <v>0</v>
      </c>
      <c r="M822" s="39" t="n">
        <v>2017</v>
      </c>
      <c r="N822" s="39" t="n">
        <v>11</v>
      </c>
      <c r="O822" s="39" t="n">
        <v>29</v>
      </c>
      <c r="P822" s="39" t="n">
        <v>15</v>
      </c>
      <c r="Q822" s="39" t="n">
        <v>30</v>
      </c>
      <c r="R822" s="39" t="n">
        <v>27</v>
      </c>
      <c r="S822" s="39" t="n">
        <v>680</v>
      </c>
      <c r="T822" s="39" t="n">
        <v>1</v>
      </c>
      <c r="U822" s="39" t="s">
        <v>1</v>
      </c>
      <c r="V822" s="39" t="s">
        <v>2</v>
      </c>
    </row>
    <row r="823" customFormat="false" ht="15" hidden="false" customHeight="false" outlineLevel="0" collapsed="false">
      <c r="C823" s="49" t="n">
        <f aca="false">IF(F823=F822,C822,IF(F823=(F822+10),C822,(C822+10)))</f>
        <v>1710</v>
      </c>
      <c r="D823" s="80" t="s">
        <v>363</v>
      </c>
      <c r="E823" s="51" t="n">
        <f aca="false">IF(C822=C823,IF(AND(L823&lt;&gt;"M",L823&lt;&gt;"m-up"),E822+10,E822),10)</f>
        <v>10</v>
      </c>
      <c r="F823" s="53" t="n">
        <f aca="false">R823+(Q823*60)+(P823*3600)</f>
        <v>56256</v>
      </c>
      <c r="G823" s="53" t="str">
        <f aca="false">CONCATENATE(M823,N823,O823)</f>
        <v>20171129</v>
      </c>
      <c r="H823" s="53" t="n">
        <v>734</v>
      </c>
      <c r="I823" s="53"/>
      <c r="J823" s="53"/>
      <c r="K823" s="53"/>
      <c r="L823" s="53" t="s">
        <v>17</v>
      </c>
      <c r="M823" s="53" t="n">
        <v>2017</v>
      </c>
      <c r="N823" s="53" t="n">
        <v>11</v>
      </c>
      <c r="O823" s="53" t="n">
        <v>29</v>
      </c>
      <c r="P823" s="53" t="n">
        <v>15</v>
      </c>
      <c r="Q823" s="53" t="n">
        <v>37</v>
      </c>
      <c r="R823" s="53" t="n">
        <v>36</v>
      </c>
      <c r="S823" s="53" t="n">
        <v>284</v>
      </c>
      <c r="T823" s="53" t="n">
        <v>1</v>
      </c>
      <c r="U823" s="53" t="s">
        <v>1</v>
      </c>
      <c r="V823" s="53" t="s">
        <v>2</v>
      </c>
      <c r="W823" s="53"/>
      <c r="X823" s="54" t="s">
        <v>18</v>
      </c>
    </row>
    <row r="824" customFormat="false" ht="15" hidden="false" customHeight="false" outlineLevel="0" collapsed="false">
      <c r="C824" s="49" t="n">
        <f aca="false">IF(F824=F823,C823,IF(F824=(F823+10),C823,(C823+10)))</f>
        <v>1710</v>
      </c>
      <c r="D824" s="38" t="s">
        <v>363</v>
      </c>
      <c r="E824" s="51" t="n">
        <f aca="false">IF(C823=C824,IF(AND(L824&lt;&gt;"M",L824&lt;&gt;"m-up"),E823+10,E823),10)</f>
        <v>10</v>
      </c>
      <c r="F824" s="39" t="n">
        <f aca="false">R824+(Q824*60)+(P824*3600)</f>
        <v>56256</v>
      </c>
      <c r="G824" s="39" t="str">
        <f aca="false">CONCATENATE(M824,N824,O824)</f>
        <v>20171129</v>
      </c>
      <c r="H824" s="39" t="n">
        <v>0</v>
      </c>
      <c r="L824" s="79" t="s">
        <v>21</v>
      </c>
      <c r="M824" s="39" t="n">
        <v>2017</v>
      </c>
      <c r="N824" s="39" t="n">
        <v>11</v>
      </c>
      <c r="O824" s="39" t="n">
        <v>29</v>
      </c>
      <c r="P824" s="39" t="n">
        <v>15</v>
      </c>
      <c r="Q824" s="39" t="n">
        <v>37</v>
      </c>
      <c r="R824" s="39" t="n">
        <v>36</v>
      </c>
      <c r="S824" s="39" t="n">
        <v>368</v>
      </c>
      <c r="T824" s="39" t="n">
        <v>1</v>
      </c>
      <c r="U824" s="39" t="s">
        <v>1</v>
      </c>
      <c r="V824" s="39" t="s">
        <v>2</v>
      </c>
    </row>
    <row r="825" customFormat="false" ht="15" hidden="false" customHeight="false" outlineLevel="0" collapsed="false">
      <c r="C825" s="49" t="n">
        <f aca="false">IF(F825=F824,C824,IF(F825=(F824+10),C824,(C824+10)))</f>
        <v>1710</v>
      </c>
      <c r="D825" s="38" t="s">
        <v>363</v>
      </c>
      <c r="E825" s="51" t="n">
        <f aca="false">IF(C824=C825,IF(AND(L825&lt;&gt;"M",L825&lt;&gt;"m-up"),E824+10,E824),10)</f>
        <v>10</v>
      </c>
      <c r="F825" s="39" t="n">
        <f aca="false">R825+(Q825*60)+(P825*3600)</f>
        <v>56256</v>
      </c>
      <c r="G825" s="39" t="str">
        <f aca="false">CONCATENATE(M825,N825,O825)</f>
        <v>20171129</v>
      </c>
      <c r="H825" s="39" t="n">
        <v>0</v>
      </c>
      <c r="L825" s="79" t="s">
        <v>21</v>
      </c>
      <c r="M825" s="39" t="n">
        <v>2017</v>
      </c>
      <c r="N825" s="39" t="n">
        <v>11</v>
      </c>
      <c r="O825" s="39" t="n">
        <v>29</v>
      </c>
      <c r="P825" s="39" t="n">
        <v>15</v>
      </c>
      <c r="Q825" s="39" t="n">
        <v>37</v>
      </c>
      <c r="R825" s="39" t="n">
        <v>36</v>
      </c>
      <c r="S825" s="39" t="n">
        <v>380</v>
      </c>
      <c r="T825" s="39" t="n">
        <v>1</v>
      </c>
      <c r="U825" s="39" t="s">
        <v>1</v>
      </c>
      <c r="V825" s="39" t="s">
        <v>2</v>
      </c>
    </row>
    <row r="826" customFormat="false" ht="15" hidden="false" customHeight="false" outlineLevel="0" collapsed="false">
      <c r="C826" s="49" t="n">
        <f aca="false">IF(F826=F825,C825,IF(F826=(F825+10),C825,(C825+10)))</f>
        <v>1710</v>
      </c>
      <c r="D826" s="38" t="s">
        <v>363</v>
      </c>
      <c r="E826" s="51" t="n">
        <f aca="false">IF(C825=C826,IF(AND(L826&lt;&gt;"M",L826&lt;&gt;"m-up"),E825+10,E825),10)</f>
        <v>10</v>
      </c>
      <c r="F826" s="39" t="n">
        <f aca="false">R826+(Q826*60)+(P826*3600)</f>
        <v>56256</v>
      </c>
      <c r="G826" s="39" t="str">
        <f aca="false">CONCATENATE(M826,N826,O826)</f>
        <v>20171129</v>
      </c>
      <c r="H826" s="39" t="n">
        <v>0</v>
      </c>
      <c r="L826" s="79" t="s">
        <v>21</v>
      </c>
      <c r="M826" s="39" t="n">
        <v>2017</v>
      </c>
      <c r="N826" s="39" t="n">
        <v>11</v>
      </c>
      <c r="O826" s="39" t="n">
        <v>29</v>
      </c>
      <c r="P826" s="39" t="n">
        <v>15</v>
      </c>
      <c r="Q826" s="39" t="n">
        <v>37</v>
      </c>
      <c r="R826" s="39" t="n">
        <v>36</v>
      </c>
      <c r="S826" s="39" t="n">
        <v>390</v>
      </c>
      <c r="T826" s="39" t="n">
        <v>1</v>
      </c>
      <c r="U826" s="39" t="s">
        <v>1</v>
      </c>
      <c r="V826" s="39" t="s">
        <v>2</v>
      </c>
    </row>
    <row r="827" customFormat="false" ht="15" hidden="false" customHeight="false" outlineLevel="0" collapsed="false">
      <c r="C827" s="49" t="n">
        <f aca="false">IF(F827=F826,C826,IF(F827=(F826+10),C826,(C826+10)))</f>
        <v>1710</v>
      </c>
      <c r="D827" s="38" t="s">
        <v>363</v>
      </c>
      <c r="E827" s="51" t="n">
        <f aca="false">IF(C826=C827,IF(AND(L827&lt;&gt;"M",L827&lt;&gt;"m-up"),E826+10,E826),10)</f>
        <v>10</v>
      </c>
      <c r="F827" s="39" t="n">
        <f aca="false">R827+(Q827*60)+(P827*3600)</f>
        <v>56256</v>
      </c>
      <c r="G827" s="39" t="str">
        <f aca="false">CONCATENATE(M827,N827,O827)</f>
        <v>20171129</v>
      </c>
      <c r="H827" s="39" t="n">
        <v>0</v>
      </c>
      <c r="L827" s="79" t="s">
        <v>21</v>
      </c>
      <c r="M827" s="39" t="n">
        <v>2017</v>
      </c>
      <c r="N827" s="39" t="n">
        <v>11</v>
      </c>
      <c r="O827" s="39" t="n">
        <v>29</v>
      </c>
      <c r="P827" s="39" t="n">
        <v>15</v>
      </c>
      <c r="Q827" s="39" t="n">
        <v>37</v>
      </c>
      <c r="R827" s="39" t="n">
        <v>36</v>
      </c>
      <c r="S827" s="39" t="n">
        <v>398</v>
      </c>
      <c r="T827" s="39" t="n">
        <v>1</v>
      </c>
      <c r="U827" s="39" t="s">
        <v>1</v>
      </c>
      <c r="V827" s="39" t="s">
        <v>2</v>
      </c>
    </row>
    <row r="828" customFormat="false" ht="15" hidden="false" customHeight="false" outlineLevel="0" collapsed="false">
      <c r="C828" s="49" t="n">
        <f aca="false">IF(F828=F827,C827,IF(F828=(F827+10),C827,(C827+10)))</f>
        <v>1710</v>
      </c>
      <c r="D828" s="38" t="s">
        <v>363</v>
      </c>
      <c r="E828" s="51" t="n">
        <f aca="false">IF(C827=C828,IF(AND(L828&lt;&gt;"M",L828&lt;&gt;"m-up"),E827+10,E827),10)</f>
        <v>10</v>
      </c>
      <c r="F828" s="39" t="n">
        <f aca="false">R828+(Q828*60)+(P828*3600)</f>
        <v>56256</v>
      </c>
      <c r="G828" s="39" t="str">
        <f aca="false">CONCATENATE(M828,N828,O828)</f>
        <v>20171129</v>
      </c>
      <c r="H828" s="39" t="n">
        <v>0</v>
      </c>
      <c r="L828" s="79" t="s">
        <v>21</v>
      </c>
      <c r="M828" s="39" t="n">
        <v>2017</v>
      </c>
      <c r="N828" s="39" t="n">
        <v>11</v>
      </c>
      <c r="O828" s="39" t="n">
        <v>29</v>
      </c>
      <c r="P828" s="39" t="n">
        <v>15</v>
      </c>
      <c r="Q828" s="39" t="n">
        <v>37</v>
      </c>
      <c r="R828" s="39" t="n">
        <v>36</v>
      </c>
      <c r="S828" s="39" t="n">
        <v>403</v>
      </c>
      <c r="T828" s="39" t="n">
        <v>1</v>
      </c>
      <c r="U828" s="39" t="s">
        <v>1</v>
      </c>
      <c r="V828" s="39" t="s">
        <v>2</v>
      </c>
      <c r="X828" s="24" t="s">
        <v>68</v>
      </c>
    </row>
    <row r="829" customFormat="false" ht="15" hidden="false" customHeight="false" outlineLevel="0" collapsed="false">
      <c r="C829" s="49" t="n">
        <f aca="false">IF(F829=F828,C828,IF(F829=(F828+10),C828,(C828+10)))</f>
        <v>1710</v>
      </c>
      <c r="D829" s="38" t="s">
        <v>363</v>
      </c>
      <c r="E829" s="51" t="n">
        <f aca="false">IF(C828=C829,IF(AND(L829&lt;&gt;"M",L829&lt;&gt;"m-up"),E828+10,E828),10)</f>
        <v>10</v>
      </c>
      <c r="F829" s="39" t="n">
        <f aca="false">R829+(Q829*60)+(P829*3600)</f>
        <v>56256</v>
      </c>
      <c r="G829" s="39" t="str">
        <f aca="false">CONCATENATE(M829,N829,O829)</f>
        <v>20171129</v>
      </c>
      <c r="H829" s="39" t="n">
        <v>0</v>
      </c>
      <c r="L829" s="79" t="s">
        <v>21</v>
      </c>
      <c r="M829" s="39" t="n">
        <v>2017</v>
      </c>
      <c r="N829" s="39" t="n">
        <v>11</v>
      </c>
      <c r="O829" s="39" t="n">
        <v>29</v>
      </c>
      <c r="P829" s="39" t="n">
        <v>15</v>
      </c>
      <c r="Q829" s="39" t="n">
        <v>37</v>
      </c>
      <c r="R829" s="39" t="n">
        <v>36</v>
      </c>
      <c r="S829" s="39" t="n">
        <v>420</v>
      </c>
      <c r="T829" s="39" t="n">
        <v>1</v>
      </c>
      <c r="U829" s="39" t="s">
        <v>1</v>
      </c>
      <c r="V829" s="39" t="s">
        <v>2</v>
      </c>
      <c r="X829" s="116"/>
    </row>
    <row r="830" customFormat="false" ht="15" hidden="false" customHeight="false" outlineLevel="0" collapsed="false">
      <c r="C830" s="49" t="n">
        <f aca="false">IF(F830=F829,C829,IF(F830=(F829+10),C829,(C829+10)))</f>
        <v>1710</v>
      </c>
      <c r="D830" s="38" t="s">
        <v>363</v>
      </c>
      <c r="E830" s="51" t="n">
        <f aca="false">IF(C829=C830,IF(AND(L830&lt;&gt;"M",L830&lt;&gt;"m-up"),E829+10,E829),10)</f>
        <v>10</v>
      </c>
      <c r="F830" s="39" t="n">
        <f aca="false">R830+(Q830*60)+(P830*3600)</f>
        <v>56256</v>
      </c>
      <c r="G830" s="39" t="str">
        <f aca="false">CONCATENATE(M830,N830,O830)</f>
        <v>20171129</v>
      </c>
      <c r="H830" s="39" t="n">
        <v>0</v>
      </c>
      <c r="L830" s="79" t="s">
        <v>21</v>
      </c>
      <c r="M830" s="39" t="n">
        <v>2017</v>
      </c>
      <c r="N830" s="39" t="n">
        <v>11</v>
      </c>
      <c r="O830" s="39" t="n">
        <v>29</v>
      </c>
      <c r="P830" s="39" t="n">
        <v>15</v>
      </c>
      <c r="Q830" s="39" t="n">
        <v>37</v>
      </c>
      <c r="R830" s="39" t="n">
        <v>36</v>
      </c>
      <c r="S830" s="39" t="n">
        <v>428</v>
      </c>
      <c r="T830" s="39" t="n">
        <v>1</v>
      </c>
      <c r="U830" s="39" t="s">
        <v>1</v>
      </c>
      <c r="V830" s="39" t="s">
        <v>2</v>
      </c>
      <c r="X830" s="116"/>
    </row>
    <row r="831" customFormat="false" ht="15" hidden="false" customHeight="false" outlineLevel="0" collapsed="false">
      <c r="C831" s="49" t="n">
        <f aca="false">IF(F831=F830,C830,IF(F831=(F830+10),C830,(C830+10)))</f>
        <v>1710</v>
      </c>
      <c r="D831" s="38" t="s">
        <v>363</v>
      </c>
      <c r="E831" s="51" t="n">
        <f aca="false">IF(C830=C831,IF(AND(L831&lt;&gt;"M",L831&lt;&gt;"m-up"),E830+10,E830),10)</f>
        <v>10</v>
      </c>
      <c r="F831" s="39" t="n">
        <f aca="false">R831+(Q831*60)+(P831*3600)</f>
        <v>56256</v>
      </c>
      <c r="G831" s="39" t="str">
        <f aca="false">CONCATENATE(M831,N831,O831)</f>
        <v>20171129</v>
      </c>
      <c r="H831" s="39" t="n">
        <v>0</v>
      </c>
      <c r="L831" s="79" t="s">
        <v>21</v>
      </c>
      <c r="M831" s="39" t="n">
        <v>2017</v>
      </c>
      <c r="N831" s="39" t="n">
        <v>11</v>
      </c>
      <c r="O831" s="39" t="n">
        <v>29</v>
      </c>
      <c r="P831" s="39" t="n">
        <v>15</v>
      </c>
      <c r="Q831" s="39" t="n">
        <v>37</v>
      </c>
      <c r="R831" s="39" t="n">
        <v>36</v>
      </c>
      <c r="S831" s="39" t="n">
        <v>436</v>
      </c>
      <c r="T831" s="39" t="n">
        <v>1</v>
      </c>
      <c r="U831" s="39" t="s">
        <v>1</v>
      </c>
      <c r="V831" s="39" t="s">
        <v>2</v>
      </c>
      <c r="X831" s="116"/>
    </row>
    <row r="832" customFormat="false" ht="15" hidden="false" customHeight="false" outlineLevel="0" collapsed="false">
      <c r="C832" s="49" t="n">
        <f aca="false">IF(F832=F831,C831,IF(F832=(F831+10),C831,(C831+10)))</f>
        <v>1710</v>
      </c>
      <c r="D832" s="38" t="s">
        <v>363</v>
      </c>
      <c r="E832" s="51" t="n">
        <f aca="false">IF(C831=C832,IF(AND(L832&lt;&gt;"M",L832&lt;&gt;"m-up"),E831+10,E831),10)</f>
        <v>10</v>
      </c>
      <c r="F832" s="39" t="n">
        <f aca="false">R832+(Q832*60)+(P832*3600)</f>
        <v>56256</v>
      </c>
      <c r="G832" s="39" t="str">
        <f aca="false">CONCATENATE(M832,N832,O832)</f>
        <v>20171129</v>
      </c>
      <c r="H832" s="39" t="n">
        <v>0</v>
      </c>
      <c r="L832" s="79" t="s">
        <v>21</v>
      </c>
      <c r="M832" s="39" t="n">
        <v>2017</v>
      </c>
      <c r="N832" s="39" t="n">
        <v>11</v>
      </c>
      <c r="O832" s="39" t="n">
        <v>29</v>
      </c>
      <c r="P832" s="39" t="n">
        <v>15</v>
      </c>
      <c r="Q832" s="39" t="n">
        <v>37</v>
      </c>
      <c r="R832" s="39" t="n">
        <v>36</v>
      </c>
      <c r="S832" s="39" t="n">
        <v>444</v>
      </c>
      <c r="T832" s="39" t="n">
        <v>1</v>
      </c>
      <c r="U832" s="39" t="s">
        <v>1</v>
      </c>
      <c r="V832" s="39" t="s">
        <v>2</v>
      </c>
      <c r="X832" s="116"/>
    </row>
    <row r="833" customFormat="false" ht="15" hidden="false" customHeight="false" outlineLevel="0" collapsed="false">
      <c r="C833" s="49" t="n">
        <f aca="false">IF(F833=F832,C832,IF(F833=(F832+10),C832,(C832+10)))</f>
        <v>1710</v>
      </c>
      <c r="D833" s="38" t="s">
        <v>363</v>
      </c>
      <c r="E833" s="51" t="n">
        <f aca="false">IF(C832=C833,IF(AND(L833&lt;&gt;"M",L833&lt;&gt;"m-up"),E832+10,E832),10)</f>
        <v>10</v>
      </c>
      <c r="F833" s="39" t="n">
        <f aca="false">R833+(Q833*60)+(P833*3600)</f>
        <v>56256</v>
      </c>
      <c r="G833" s="39" t="str">
        <f aca="false">CONCATENATE(M833,N833,O833)</f>
        <v>20171129</v>
      </c>
      <c r="H833" s="39" t="n">
        <v>0</v>
      </c>
      <c r="L833" s="79" t="s">
        <v>21</v>
      </c>
      <c r="M833" s="39" t="n">
        <v>2017</v>
      </c>
      <c r="N833" s="39" t="n">
        <v>11</v>
      </c>
      <c r="O833" s="39" t="n">
        <v>29</v>
      </c>
      <c r="P833" s="39" t="n">
        <v>15</v>
      </c>
      <c r="Q833" s="39" t="n">
        <v>37</v>
      </c>
      <c r="R833" s="39" t="n">
        <v>36</v>
      </c>
      <c r="S833" s="39" t="n">
        <v>457</v>
      </c>
      <c r="T833" s="39" t="n">
        <v>1</v>
      </c>
      <c r="U833" s="39" t="s">
        <v>1</v>
      </c>
      <c r="V833" s="39" t="s">
        <v>2</v>
      </c>
      <c r="X833" s="116"/>
    </row>
    <row r="834" customFormat="false" ht="15" hidden="false" customHeight="false" outlineLevel="0" collapsed="false">
      <c r="C834" s="49" t="n">
        <f aca="false">IF(F834=F833,C833,IF(F834=(F833+10),C833,(C833+10)))</f>
        <v>1710</v>
      </c>
      <c r="D834" s="38" t="s">
        <v>363</v>
      </c>
      <c r="E834" s="51" t="n">
        <f aca="false">IF(C833=C834,IF(AND(L834&lt;&gt;"M",L834&lt;&gt;"m-up"),E833+10,E833),10)</f>
        <v>10</v>
      </c>
      <c r="F834" s="39" t="n">
        <f aca="false">R834+(Q834*60)+(P834*3600)</f>
        <v>56256</v>
      </c>
      <c r="G834" s="39" t="str">
        <f aca="false">CONCATENATE(M834,N834,O834)</f>
        <v>20171129</v>
      </c>
      <c r="H834" s="39" t="n">
        <v>0</v>
      </c>
      <c r="L834" s="79" t="s">
        <v>21</v>
      </c>
      <c r="M834" s="39" t="n">
        <v>2017</v>
      </c>
      <c r="N834" s="39" t="n">
        <v>11</v>
      </c>
      <c r="O834" s="39" t="n">
        <v>29</v>
      </c>
      <c r="P834" s="39" t="n">
        <v>15</v>
      </c>
      <c r="Q834" s="39" t="n">
        <v>37</v>
      </c>
      <c r="R834" s="39" t="n">
        <v>36</v>
      </c>
      <c r="S834" s="39" t="n">
        <v>466</v>
      </c>
      <c r="T834" s="39" t="n">
        <v>1</v>
      </c>
      <c r="U834" s="39" t="s">
        <v>1</v>
      </c>
      <c r="V834" s="39" t="s">
        <v>2</v>
      </c>
      <c r="X834" s="116"/>
    </row>
    <row r="835" customFormat="false" ht="15" hidden="false" customHeight="false" outlineLevel="0" collapsed="false">
      <c r="C835" s="49" t="n">
        <f aca="false">IF(F835=F834,C834,IF(F835=(F834+10),C834,(C834+10)))</f>
        <v>1710</v>
      </c>
      <c r="D835" s="38" t="s">
        <v>363</v>
      </c>
      <c r="E835" s="51" t="n">
        <f aca="false">IF(C834=C835,IF(AND(L835&lt;&gt;"M",L835&lt;&gt;"m-up"),E834+10,E834),10)</f>
        <v>10</v>
      </c>
      <c r="F835" s="39" t="n">
        <f aca="false">R835+(Q835*60)+(P835*3600)</f>
        <v>56256</v>
      </c>
      <c r="G835" s="39" t="str">
        <f aca="false">CONCATENATE(M835,N835,O835)</f>
        <v>20171129</v>
      </c>
      <c r="H835" s="39" t="n">
        <v>0</v>
      </c>
      <c r="L835" s="79" t="s">
        <v>21</v>
      </c>
      <c r="M835" s="39" t="n">
        <v>2017</v>
      </c>
      <c r="N835" s="39" t="n">
        <v>11</v>
      </c>
      <c r="O835" s="39" t="n">
        <v>29</v>
      </c>
      <c r="P835" s="39" t="n">
        <v>15</v>
      </c>
      <c r="Q835" s="39" t="n">
        <v>37</v>
      </c>
      <c r="R835" s="39" t="n">
        <v>36</v>
      </c>
      <c r="S835" s="39" t="n">
        <v>481</v>
      </c>
      <c r="T835" s="39" t="n">
        <v>1</v>
      </c>
      <c r="U835" s="39" t="s">
        <v>1</v>
      </c>
      <c r="V835" s="39" t="s">
        <v>2</v>
      </c>
      <c r="X835" s="116"/>
    </row>
    <row r="836" customFormat="false" ht="15" hidden="false" customHeight="false" outlineLevel="0" collapsed="false">
      <c r="C836" s="49" t="n">
        <f aca="false">IF(F836=F835,C835,IF(F836=(F835+10),C835,(C835+10)))</f>
        <v>1710</v>
      </c>
      <c r="D836" s="38" t="s">
        <v>363</v>
      </c>
      <c r="E836" s="51" t="n">
        <f aca="false">IF(C835=C836,IF(AND(L836&lt;&gt;"M",L836&lt;&gt;"m-up"),E835+10,E835),10)</f>
        <v>10</v>
      </c>
      <c r="F836" s="39" t="n">
        <f aca="false">R836+(Q836*60)+(P836*3600)</f>
        <v>56256</v>
      </c>
      <c r="G836" s="39" t="str">
        <f aca="false">CONCATENATE(M836,N836,O836)</f>
        <v>20171129</v>
      </c>
      <c r="H836" s="39" t="n">
        <v>0</v>
      </c>
      <c r="L836" s="79" t="s">
        <v>21</v>
      </c>
      <c r="M836" s="39" t="n">
        <v>2017</v>
      </c>
      <c r="N836" s="39" t="n">
        <v>11</v>
      </c>
      <c r="O836" s="39" t="n">
        <v>29</v>
      </c>
      <c r="P836" s="39" t="n">
        <v>15</v>
      </c>
      <c r="Q836" s="39" t="n">
        <v>37</v>
      </c>
      <c r="R836" s="39" t="n">
        <v>36</v>
      </c>
      <c r="S836" s="39" t="n">
        <v>506</v>
      </c>
      <c r="T836" s="39" t="n">
        <v>1</v>
      </c>
      <c r="U836" s="39" t="s">
        <v>1</v>
      </c>
      <c r="V836" s="39" t="s">
        <v>2</v>
      </c>
      <c r="X836" s="116"/>
    </row>
    <row r="837" customFormat="false" ht="15" hidden="false" customHeight="false" outlineLevel="0" collapsed="false">
      <c r="C837" s="49" t="n">
        <f aca="false">IF(F837=F836,C836,IF(F837=(F836+10),C836,(C836+10)))</f>
        <v>1710</v>
      </c>
      <c r="D837" s="38" t="s">
        <v>363</v>
      </c>
      <c r="E837" s="51" t="n">
        <f aca="false">IF(C836=C837,IF(AND(L837&lt;&gt;"M",L837&lt;&gt;"m-up"),E836+10,E836),10)</f>
        <v>10</v>
      </c>
      <c r="F837" s="39" t="n">
        <f aca="false">R837+(Q837*60)+(P837*3600)</f>
        <v>56256</v>
      </c>
      <c r="G837" s="39" t="str">
        <f aca="false">CONCATENATE(M837,N837,O837)</f>
        <v>20171129</v>
      </c>
      <c r="H837" s="39" t="n">
        <v>0</v>
      </c>
      <c r="L837" s="79" t="s">
        <v>21</v>
      </c>
      <c r="M837" s="39" t="n">
        <v>2017</v>
      </c>
      <c r="N837" s="39" t="n">
        <v>11</v>
      </c>
      <c r="O837" s="39" t="n">
        <v>29</v>
      </c>
      <c r="P837" s="39" t="n">
        <v>15</v>
      </c>
      <c r="Q837" s="39" t="n">
        <v>37</v>
      </c>
      <c r="R837" s="39" t="n">
        <v>36</v>
      </c>
      <c r="S837" s="39" t="n">
        <v>518</v>
      </c>
      <c r="T837" s="39" t="n">
        <v>1</v>
      </c>
      <c r="U837" s="39" t="s">
        <v>1</v>
      </c>
      <c r="V837" s="39" t="s">
        <v>2</v>
      </c>
      <c r="X837" s="116"/>
    </row>
    <row r="838" customFormat="false" ht="15" hidden="false" customHeight="false" outlineLevel="0" collapsed="false">
      <c r="C838" s="49" t="n">
        <f aca="false">IF(F838=F837,C837,IF(F838=(F837+10),C837,(C837+10)))</f>
        <v>1710</v>
      </c>
      <c r="D838" s="38" t="s">
        <v>363</v>
      </c>
      <c r="E838" s="51" t="n">
        <f aca="false">IF(C837=C838,IF(AND(L838&lt;&gt;"M",L838&lt;&gt;"m-up"),E837+10,E837),10)</f>
        <v>10</v>
      </c>
      <c r="F838" s="39" t="n">
        <f aca="false">R838+(Q838*60)+(P838*3600)</f>
        <v>56256</v>
      </c>
      <c r="G838" s="39" t="str">
        <f aca="false">CONCATENATE(M838,N838,O838)</f>
        <v>20171129</v>
      </c>
      <c r="H838" s="39" t="n">
        <v>0</v>
      </c>
      <c r="L838" s="79" t="s">
        <v>21</v>
      </c>
      <c r="M838" s="39" t="n">
        <v>2017</v>
      </c>
      <c r="N838" s="39" t="n">
        <v>11</v>
      </c>
      <c r="O838" s="39" t="n">
        <v>29</v>
      </c>
      <c r="P838" s="39" t="n">
        <v>15</v>
      </c>
      <c r="Q838" s="39" t="n">
        <v>37</v>
      </c>
      <c r="R838" s="39" t="n">
        <v>36</v>
      </c>
      <c r="S838" s="39" t="n">
        <v>524</v>
      </c>
      <c r="T838" s="39" t="n">
        <v>1</v>
      </c>
      <c r="U838" s="39" t="s">
        <v>1</v>
      </c>
      <c r="V838" s="39" t="s">
        <v>2</v>
      </c>
      <c r="X838" s="116"/>
    </row>
    <row r="839" customFormat="false" ht="15" hidden="false" customHeight="false" outlineLevel="0" collapsed="false">
      <c r="C839" s="49" t="n">
        <f aca="false">IF(F839=F838,C838,IF(F839=(F838+10),C838,(C838+10)))</f>
        <v>1710</v>
      </c>
      <c r="D839" s="38" t="s">
        <v>363</v>
      </c>
      <c r="E839" s="51" t="n">
        <f aca="false">IF(C838=C839,IF(AND(L839&lt;&gt;"M",L839&lt;&gt;"m-up"),E838+10,E838),10)</f>
        <v>10</v>
      </c>
      <c r="F839" s="39" t="n">
        <f aca="false">R839+(Q839*60)+(P839*3600)</f>
        <v>56256</v>
      </c>
      <c r="G839" s="39" t="str">
        <f aca="false">CONCATENATE(M839,N839,O839)</f>
        <v>20171129</v>
      </c>
      <c r="H839" s="39" t="n">
        <v>0</v>
      </c>
      <c r="L839" s="79" t="s">
        <v>21</v>
      </c>
      <c r="M839" s="39" t="n">
        <v>2017</v>
      </c>
      <c r="N839" s="39" t="n">
        <v>11</v>
      </c>
      <c r="O839" s="39" t="n">
        <v>29</v>
      </c>
      <c r="P839" s="39" t="n">
        <v>15</v>
      </c>
      <c r="Q839" s="39" t="n">
        <v>37</v>
      </c>
      <c r="R839" s="39" t="n">
        <v>36</v>
      </c>
      <c r="S839" s="39" t="n">
        <v>531</v>
      </c>
      <c r="T839" s="39" t="n">
        <v>1</v>
      </c>
      <c r="U839" s="39" t="s">
        <v>1</v>
      </c>
      <c r="V839" s="39" t="s">
        <v>2</v>
      </c>
      <c r="X839" s="116"/>
    </row>
    <row r="840" customFormat="false" ht="15" hidden="false" customHeight="false" outlineLevel="0" collapsed="false">
      <c r="C840" s="49" t="n">
        <f aca="false">IF(F840=F839,C839,IF(F840=(F839+10),C839,(C839+10)))</f>
        <v>1710</v>
      </c>
      <c r="D840" s="38" t="s">
        <v>363</v>
      </c>
      <c r="E840" s="51" t="n">
        <f aca="false">IF(C839=C840,IF(AND(L840&lt;&gt;"M",L840&lt;&gt;"m-up"),E839+10,E839),10)</f>
        <v>10</v>
      </c>
      <c r="F840" s="39" t="n">
        <f aca="false">R840+(Q840*60)+(P840*3600)</f>
        <v>56256</v>
      </c>
      <c r="G840" s="39" t="str">
        <f aca="false">CONCATENATE(M840,N840,O840)</f>
        <v>20171129</v>
      </c>
      <c r="H840" s="39" t="n">
        <v>0</v>
      </c>
      <c r="L840" s="79" t="s">
        <v>21</v>
      </c>
      <c r="M840" s="39" t="n">
        <v>2017</v>
      </c>
      <c r="N840" s="39" t="n">
        <v>11</v>
      </c>
      <c r="O840" s="39" t="n">
        <v>29</v>
      </c>
      <c r="P840" s="39" t="n">
        <v>15</v>
      </c>
      <c r="Q840" s="39" t="n">
        <v>37</v>
      </c>
      <c r="R840" s="39" t="n">
        <v>36</v>
      </c>
      <c r="S840" s="39" t="n">
        <v>583</v>
      </c>
      <c r="T840" s="39" t="n">
        <v>1</v>
      </c>
      <c r="U840" s="39" t="s">
        <v>1</v>
      </c>
      <c r="V840" s="39" t="s">
        <v>2</v>
      </c>
      <c r="X840" s="116"/>
    </row>
    <row r="841" customFormat="false" ht="15" hidden="false" customHeight="false" outlineLevel="0" collapsed="false">
      <c r="C841" s="49" t="n">
        <f aca="false">IF(F841=F840,C840,IF(F841=(F840+10),C840,(C840+10)))</f>
        <v>1710</v>
      </c>
      <c r="D841" s="38" t="s">
        <v>363</v>
      </c>
      <c r="E841" s="51" t="n">
        <f aca="false">IF(C840=C841,IF(AND(L841&lt;&gt;"M",L841&lt;&gt;"m-up"),E840+10,E840),10)</f>
        <v>10</v>
      </c>
      <c r="F841" s="39" t="n">
        <f aca="false">R841+(Q841*60)+(P841*3600)</f>
        <v>56256</v>
      </c>
      <c r="G841" s="39" t="str">
        <f aca="false">CONCATENATE(M841,N841,O841)</f>
        <v>20171129</v>
      </c>
      <c r="H841" s="39" t="n">
        <v>0</v>
      </c>
      <c r="L841" s="79" t="s">
        <v>21</v>
      </c>
      <c r="M841" s="39" t="n">
        <v>2017</v>
      </c>
      <c r="N841" s="39" t="n">
        <v>11</v>
      </c>
      <c r="O841" s="39" t="n">
        <v>29</v>
      </c>
      <c r="P841" s="39" t="n">
        <v>15</v>
      </c>
      <c r="Q841" s="39" t="n">
        <v>37</v>
      </c>
      <c r="R841" s="39" t="n">
        <v>36</v>
      </c>
      <c r="S841" s="39" t="n">
        <v>603</v>
      </c>
      <c r="T841" s="39" t="n">
        <v>1</v>
      </c>
      <c r="U841" s="39" t="s">
        <v>1</v>
      </c>
      <c r="V841" s="39" t="s">
        <v>2</v>
      </c>
      <c r="X841" s="116"/>
    </row>
    <row r="842" customFormat="false" ht="15" hidden="false" customHeight="false" outlineLevel="0" collapsed="false">
      <c r="C842" s="49" t="n">
        <f aca="false">IF(F842=F841,C841,IF(F842=(F841+10),C841,(C841+10)))</f>
        <v>1710</v>
      </c>
      <c r="D842" s="38" t="s">
        <v>363</v>
      </c>
      <c r="E842" s="51" t="n">
        <f aca="false">IF(C841=C842,IF(AND(L842&lt;&gt;"M",L842&lt;&gt;"m-up"),E841+10,E841),10)</f>
        <v>10</v>
      </c>
      <c r="F842" s="39" t="n">
        <f aca="false">R842+(Q842*60)+(P842*3600)</f>
        <v>56256</v>
      </c>
      <c r="G842" s="39" t="str">
        <f aca="false">CONCATENATE(M842,N842,O842)</f>
        <v>20171129</v>
      </c>
      <c r="H842" s="39" t="n">
        <v>0</v>
      </c>
      <c r="L842" s="79" t="s">
        <v>21</v>
      </c>
      <c r="M842" s="39" t="n">
        <v>2017</v>
      </c>
      <c r="N842" s="39" t="n">
        <v>11</v>
      </c>
      <c r="O842" s="39" t="n">
        <v>29</v>
      </c>
      <c r="P842" s="39" t="n">
        <v>15</v>
      </c>
      <c r="Q842" s="39" t="n">
        <v>37</v>
      </c>
      <c r="R842" s="39" t="n">
        <v>36</v>
      </c>
      <c r="S842" s="39" t="n">
        <v>861</v>
      </c>
      <c r="T842" s="39" t="n">
        <v>1</v>
      </c>
      <c r="U842" s="39" t="s">
        <v>1</v>
      </c>
      <c r="V842" s="39" t="s">
        <v>2</v>
      </c>
      <c r="X842" s="116"/>
    </row>
    <row r="843" customFormat="false" ht="15" hidden="false" customHeight="false" outlineLevel="0" collapsed="false">
      <c r="C843" s="49" t="n">
        <f aca="false">IF(F843=F842,C842,IF(F843=(F842+10),C842,(C842+10)))</f>
        <v>1710</v>
      </c>
      <c r="D843" s="38" t="s">
        <v>363</v>
      </c>
      <c r="E843" s="51" t="n">
        <f aca="false">IF(C842=C843,IF(AND(L843&lt;&gt;"M",L843&lt;&gt;"m-up"),E842+10,E842),10)</f>
        <v>10</v>
      </c>
      <c r="F843" s="39" t="n">
        <f aca="false">R843+(Q843*60)+(P843*3600)</f>
        <v>56256</v>
      </c>
      <c r="G843" s="39" t="str">
        <f aca="false">CONCATENATE(M843,N843,O843)</f>
        <v>20171129</v>
      </c>
      <c r="H843" s="39" t="n">
        <v>0</v>
      </c>
      <c r="L843" s="79" t="s">
        <v>21</v>
      </c>
      <c r="M843" s="39" t="n">
        <v>2017</v>
      </c>
      <c r="N843" s="39" t="n">
        <v>11</v>
      </c>
      <c r="O843" s="39" t="n">
        <v>29</v>
      </c>
      <c r="P843" s="39" t="n">
        <v>15</v>
      </c>
      <c r="Q843" s="39" t="n">
        <v>37</v>
      </c>
      <c r="R843" s="39" t="n">
        <v>36</v>
      </c>
      <c r="S843" s="39" t="n">
        <v>935</v>
      </c>
      <c r="T843" s="39" t="n">
        <v>1</v>
      </c>
      <c r="U843" s="39" t="s">
        <v>1</v>
      </c>
      <c r="V843" s="39" t="s">
        <v>2</v>
      </c>
      <c r="X843" s="116"/>
    </row>
    <row r="844" customFormat="false" ht="15" hidden="false" customHeight="false" outlineLevel="0" collapsed="false">
      <c r="C844" s="49" t="n">
        <f aca="false">IF(F844=F843,C843,IF(F844=(F843+10),C843,(C843+10)))</f>
        <v>1710</v>
      </c>
      <c r="D844" s="38" t="s">
        <v>363</v>
      </c>
      <c r="E844" s="51" t="n">
        <f aca="false">IF(C843=C844,IF(AND(L844&lt;&gt;"M",L844&lt;&gt;"m-up"),E843+10,E843),10)</f>
        <v>10</v>
      </c>
      <c r="F844" s="39" t="n">
        <f aca="false">R844+(Q844*60)+(P844*3600)</f>
        <v>56256</v>
      </c>
      <c r="G844" s="39" t="str">
        <f aca="false">CONCATENATE(M844,N844,O844)</f>
        <v>20171129</v>
      </c>
      <c r="H844" s="39" t="n">
        <v>0</v>
      </c>
      <c r="L844" s="79" t="s">
        <v>21</v>
      </c>
      <c r="M844" s="39" t="n">
        <v>2017</v>
      </c>
      <c r="N844" s="39" t="n">
        <v>11</v>
      </c>
      <c r="O844" s="39" t="n">
        <v>29</v>
      </c>
      <c r="P844" s="39" t="n">
        <v>15</v>
      </c>
      <c r="Q844" s="39" t="n">
        <v>37</v>
      </c>
      <c r="R844" s="39" t="n">
        <v>36</v>
      </c>
      <c r="S844" s="39" t="n">
        <v>963</v>
      </c>
      <c r="T844" s="39" t="n">
        <v>1</v>
      </c>
      <c r="U844" s="39" t="s">
        <v>1</v>
      </c>
      <c r="V844" s="39" t="s">
        <v>2</v>
      </c>
      <c r="X844" s="116"/>
    </row>
    <row r="845" customFormat="false" ht="15" hidden="false" customHeight="false" outlineLevel="0" collapsed="false">
      <c r="C845" s="49" t="n">
        <f aca="false">IF(F845=F844,C844,IF(F845=(F844+10),C844,(C844+10)))</f>
        <v>1720</v>
      </c>
      <c r="D845" s="38" t="s">
        <v>363</v>
      </c>
      <c r="E845" s="51" t="n">
        <f aca="false">IF(C844=C845,IF(AND(L845&lt;&gt;"M",L845&lt;&gt;"m-up"),E844+10,E844),10)</f>
        <v>10</v>
      </c>
      <c r="F845" s="39" t="n">
        <f aca="false">R845+(Q845*60)+(P845*3600)</f>
        <v>56257</v>
      </c>
      <c r="G845" s="39" t="str">
        <f aca="false">CONCATENATE(M845,N845,O845)</f>
        <v>20171129</v>
      </c>
      <c r="H845" s="39" t="n">
        <v>10</v>
      </c>
      <c r="L845" s="39" t="s">
        <v>23</v>
      </c>
      <c r="M845" s="39" t="n">
        <v>2017</v>
      </c>
      <c r="N845" s="39" t="n">
        <v>11</v>
      </c>
      <c r="O845" s="39" t="n">
        <v>29</v>
      </c>
      <c r="P845" s="39" t="n">
        <v>15</v>
      </c>
      <c r="Q845" s="39" t="n">
        <v>37</v>
      </c>
      <c r="R845" s="39" t="n">
        <v>37</v>
      </c>
      <c r="S845" s="39" t="n">
        <v>36</v>
      </c>
      <c r="T845" s="39" t="n">
        <v>1</v>
      </c>
      <c r="U845" s="39" t="s">
        <v>1</v>
      </c>
      <c r="V845" s="39" t="s">
        <v>2</v>
      </c>
    </row>
    <row r="846" customFormat="false" ht="15" hidden="false" customHeight="false" outlineLevel="0" collapsed="false">
      <c r="C846" s="49" t="n">
        <f aca="false">IF(F846=F845,C845,IF(F846=(F845+10),C845,(C845+10)))</f>
        <v>1720</v>
      </c>
      <c r="D846" s="38" t="s">
        <v>363</v>
      </c>
      <c r="E846" s="51" t="n">
        <f aca="false">IF(C845=C846,IF(AND(L846&lt;&gt;"M",L846&lt;&gt;"m-up"),E845+10,E845),10)</f>
        <v>20</v>
      </c>
      <c r="F846" s="39" t="n">
        <f aca="false">R846+(Q846*60)+(P846*3600)</f>
        <v>56257</v>
      </c>
      <c r="G846" s="39" t="str">
        <f aca="false">CONCATENATE(M846,N846,O846)</f>
        <v>20171129</v>
      </c>
      <c r="H846" s="39" t="n">
        <v>15</v>
      </c>
      <c r="L846" s="39" t="s">
        <v>23</v>
      </c>
      <c r="M846" s="39" t="n">
        <v>2017</v>
      </c>
      <c r="N846" s="39" t="n">
        <v>11</v>
      </c>
      <c r="O846" s="39" t="n">
        <v>29</v>
      </c>
      <c r="P846" s="39" t="n">
        <v>15</v>
      </c>
      <c r="Q846" s="39" t="n">
        <v>37</v>
      </c>
      <c r="R846" s="39" t="n">
        <v>37</v>
      </c>
      <c r="S846" s="39" t="n">
        <v>120</v>
      </c>
      <c r="T846" s="39" t="n">
        <v>1</v>
      </c>
      <c r="U846" s="39" t="s">
        <v>1</v>
      </c>
      <c r="V846" s="39" t="s">
        <v>2</v>
      </c>
    </row>
    <row r="847" customFormat="false" ht="15" hidden="false" customHeight="false" outlineLevel="0" collapsed="false">
      <c r="C847" s="49" t="n">
        <f aca="false">IF(F847=F846,C846,IF(F847=(F846+10),C846,(C846+10)))</f>
        <v>1720</v>
      </c>
      <c r="D847" s="38" t="s">
        <v>363</v>
      </c>
      <c r="E847" s="51" t="n">
        <f aca="false">IF(C846=C847,IF(AND(L847&lt;&gt;"M",L847&lt;&gt;"m-up"),E846+10,E846),10)</f>
        <v>30</v>
      </c>
      <c r="F847" s="39" t="n">
        <f aca="false">R847+(Q847*60)+(P847*3600)</f>
        <v>56257</v>
      </c>
      <c r="G847" s="39" t="str">
        <f aca="false">CONCATENATE(M847,N847,O847)</f>
        <v>20171129</v>
      </c>
      <c r="H847" s="39" t="n">
        <v>3</v>
      </c>
      <c r="L847" s="39" t="s">
        <v>23</v>
      </c>
      <c r="M847" s="39" t="n">
        <v>2017</v>
      </c>
      <c r="N847" s="39" t="n">
        <v>11</v>
      </c>
      <c r="O847" s="39" t="n">
        <v>29</v>
      </c>
      <c r="P847" s="39" t="n">
        <v>15</v>
      </c>
      <c r="Q847" s="39" t="n">
        <v>37</v>
      </c>
      <c r="R847" s="39" t="n">
        <v>37</v>
      </c>
      <c r="S847" s="39" t="n">
        <v>179</v>
      </c>
      <c r="T847" s="39" t="n">
        <v>1</v>
      </c>
      <c r="U847" s="39" t="s">
        <v>1</v>
      </c>
      <c r="V847" s="39" t="s">
        <v>2</v>
      </c>
    </row>
    <row r="848" customFormat="false" ht="15" hidden="false" customHeight="false" outlineLevel="0" collapsed="false">
      <c r="C848" s="49" t="n">
        <f aca="false">IF(F848=F847,C847,IF(F848=(F847+10),C847,(C847+10)))</f>
        <v>1720</v>
      </c>
      <c r="D848" s="38" t="s">
        <v>363</v>
      </c>
      <c r="E848" s="51" t="n">
        <f aca="false">IF(C847=C848,IF(AND(L848&lt;&gt;"M",L848&lt;&gt;"m-up"),E847+10,E847),10)</f>
        <v>40</v>
      </c>
      <c r="F848" s="39" t="n">
        <f aca="false">R848+(Q848*60)+(P848*3600)</f>
        <v>56257</v>
      </c>
      <c r="G848" s="39" t="str">
        <f aca="false">CONCATENATE(M848,N848,O848)</f>
        <v>20171129</v>
      </c>
      <c r="H848" s="39" t="n">
        <v>97</v>
      </c>
      <c r="L848" s="39" t="s">
        <v>23</v>
      </c>
      <c r="M848" s="39" t="n">
        <v>2017</v>
      </c>
      <c r="N848" s="39" t="n">
        <v>11</v>
      </c>
      <c r="O848" s="39" t="n">
        <v>29</v>
      </c>
      <c r="P848" s="39" t="n">
        <v>15</v>
      </c>
      <c r="Q848" s="39" t="n">
        <v>37</v>
      </c>
      <c r="R848" s="39" t="n">
        <v>37</v>
      </c>
      <c r="S848" s="39" t="n">
        <v>207</v>
      </c>
      <c r="T848" s="39" t="n">
        <v>1</v>
      </c>
      <c r="U848" s="39" t="s">
        <v>1</v>
      </c>
      <c r="V848" s="39" t="s">
        <v>2</v>
      </c>
    </row>
    <row r="849" customFormat="false" ht="15" hidden="false" customHeight="false" outlineLevel="0" collapsed="false">
      <c r="A849" s="69"/>
      <c r="B849" s="69"/>
      <c r="C849" s="49" t="n">
        <f aca="false">IF(F849=F848,C848,IF(F849=(F848+10),C848,(C848+10)))</f>
        <v>1730</v>
      </c>
      <c r="D849" s="70" t="s">
        <v>364</v>
      </c>
      <c r="E849" s="51" t="n">
        <f aca="false">IF(C848=C849,IF(AND(L849&lt;&gt;"M",L849&lt;&gt;"m-up"),E848+10,E848),10)</f>
        <v>10</v>
      </c>
      <c r="F849" s="71" t="n">
        <f aca="false">R849+(Q849*60)+(P849*3600)</f>
        <v>56663</v>
      </c>
      <c r="G849" s="71" t="str">
        <f aca="false">CONCATENATE(M849,N849,O849)</f>
        <v>20171129</v>
      </c>
      <c r="H849" s="71" t="n">
        <v>762</v>
      </c>
      <c r="I849" s="71"/>
      <c r="J849" s="71"/>
      <c r="K849" s="71"/>
      <c r="L849" s="71" t="s">
        <v>232</v>
      </c>
      <c r="M849" s="71" t="n">
        <v>2017</v>
      </c>
      <c r="N849" s="71" t="n">
        <v>11</v>
      </c>
      <c r="O849" s="71" t="n">
        <v>29</v>
      </c>
      <c r="P849" s="71" t="n">
        <v>15</v>
      </c>
      <c r="Q849" s="71" t="n">
        <v>44</v>
      </c>
      <c r="R849" s="71" t="n">
        <v>23</v>
      </c>
      <c r="S849" s="71" t="n">
        <v>448</v>
      </c>
      <c r="T849" s="71" t="n">
        <v>1</v>
      </c>
      <c r="U849" s="71" t="s">
        <v>1</v>
      </c>
      <c r="V849" s="71" t="s">
        <v>2</v>
      </c>
      <c r="W849" s="71"/>
      <c r="X849" s="82" t="s">
        <v>365</v>
      </c>
      <c r="Y849" s="82" t="s">
        <v>366</v>
      </c>
      <c r="Z849" s="84" t="n">
        <v>-26.0532</v>
      </c>
      <c r="AA849" s="84" t="n">
        <v>27.8503</v>
      </c>
      <c r="AB849" s="82" t="n">
        <v>54</v>
      </c>
      <c r="WK849" s="72"/>
      <c r="WL849" s="72"/>
      <c r="WM849" s="72"/>
      <c r="WN849" s="72"/>
      <c r="WO849" s="72"/>
      <c r="WP849" s="72"/>
      <c r="WQ849" s="72"/>
      <c r="WR849" s="72"/>
      <c r="WS849" s="72"/>
      <c r="WT849" s="72"/>
      <c r="WU849" s="72"/>
      <c r="WV849" s="72"/>
      <c r="WW849" s="72"/>
      <c r="WX849" s="72"/>
      <c r="WY849" s="72"/>
      <c r="WZ849" s="72"/>
      <c r="XA849" s="72"/>
      <c r="XB849" s="72"/>
      <c r="XC849" s="72"/>
      <c r="XD849" s="72"/>
      <c r="XE849" s="72"/>
      <c r="XF849" s="72"/>
      <c r="XG849" s="72"/>
      <c r="XH849" s="72"/>
      <c r="XI849" s="72"/>
      <c r="XJ849" s="72"/>
      <c r="XK849" s="72"/>
      <c r="XL849" s="72"/>
      <c r="XM849" s="72"/>
      <c r="XN849" s="72"/>
      <c r="XO849" s="72"/>
      <c r="XP849" s="72"/>
      <c r="XQ849" s="72"/>
      <c r="XR849" s="72"/>
      <c r="XS849" s="72"/>
      <c r="XT849" s="72"/>
      <c r="XU849" s="72"/>
      <c r="XV849" s="72"/>
      <c r="XW849" s="72"/>
      <c r="XX849" s="72"/>
      <c r="XY849" s="72"/>
      <c r="XZ849" s="72"/>
      <c r="YA849" s="72"/>
      <c r="YB849" s="72"/>
      <c r="YC849" s="72"/>
      <c r="YD849" s="72"/>
      <c r="YE849" s="72"/>
      <c r="YF849" s="72"/>
      <c r="YG849" s="72"/>
      <c r="YH849" s="72"/>
      <c r="YI849" s="72"/>
      <c r="YJ849" s="72"/>
      <c r="YK849" s="72"/>
      <c r="YL849" s="72"/>
      <c r="YM849" s="72"/>
      <c r="YN849" s="72"/>
      <c r="YO849" s="72"/>
      <c r="YP849" s="72"/>
      <c r="YQ849" s="72"/>
      <c r="YR849" s="72"/>
      <c r="YS849" s="72"/>
      <c r="YT849" s="72"/>
      <c r="YU849" s="72"/>
      <c r="YV849" s="72"/>
      <c r="YW849" s="72"/>
      <c r="YX849" s="72"/>
      <c r="YY849" s="72"/>
      <c r="YZ849" s="72"/>
      <c r="ZA849" s="72"/>
      <c r="ZB849" s="72"/>
      <c r="ZC849" s="72"/>
      <c r="ZD849" s="72"/>
      <c r="ZE849" s="72"/>
      <c r="ZF849" s="72"/>
      <c r="ZG849" s="72"/>
      <c r="ZH849" s="72"/>
      <c r="ZI849" s="72"/>
      <c r="ZJ849" s="72"/>
      <c r="ZK849" s="72"/>
      <c r="ZL849" s="72"/>
      <c r="ZM849" s="72"/>
      <c r="ZN849" s="72"/>
      <c r="ZO849" s="72"/>
      <c r="ZP849" s="72"/>
      <c r="ZQ849" s="72"/>
      <c r="ZR849" s="72"/>
      <c r="ZS849" s="72"/>
      <c r="ZT849" s="72"/>
      <c r="ZU849" s="72"/>
      <c r="ZV849" s="72"/>
      <c r="ZW849" s="72"/>
      <c r="ZX849" s="72"/>
      <c r="ZY849" s="72"/>
      <c r="ZZ849" s="72"/>
      <c r="AAA849" s="72"/>
      <c r="AAB849" s="72"/>
      <c r="AAC849" s="72"/>
      <c r="AAD849" s="72"/>
      <c r="AAE849" s="72"/>
      <c r="AAF849" s="72"/>
      <c r="AAG849" s="72"/>
      <c r="AAH849" s="72"/>
      <c r="AAI849" s="72"/>
      <c r="AAJ849" s="72"/>
      <c r="AAK849" s="72"/>
      <c r="AAL849" s="72"/>
      <c r="AAM849" s="72"/>
      <c r="AAN849" s="72"/>
      <c r="AAO849" s="72"/>
      <c r="AAP849" s="72"/>
      <c r="AAQ849" s="72"/>
      <c r="AAR849" s="72"/>
      <c r="AAS849" s="72"/>
      <c r="AAT849" s="72"/>
      <c r="AAU849" s="72"/>
      <c r="AAV849" s="72"/>
      <c r="AAW849" s="72"/>
      <c r="AAX849" s="72"/>
      <c r="AAY849" s="72"/>
      <c r="AAZ849" s="72"/>
      <c r="ABA849" s="72"/>
      <c r="ABB849" s="72"/>
      <c r="ABC849" s="72"/>
      <c r="ABD849" s="72"/>
      <c r="ABE849" s="72"/>
      <c r="ABF849" s="72"/>
      <c r="ABG849" s="72"/>
      <c r="ABH849" s="72"/>
      <c r="ABI849" s="72"/>
      <c r="ABJ849" s="72"/>
      <c r="ABK849" s="72"/>
      <c r="ABL849" s="72"/>
      <c r="ABM849" s="72"/>
      <c r="ABN849" s="72"/>
      <c r="ABO849" s="72"/>
      <c r="ABP849" s="72"/>
      <c r="ABQ849" s="72"/>
      <c r="ABR849" s="72"/>
      <c r="ABS849" s="72"/>
      <c r="ABT849" s="72"/>
      <c r="ABU849" s="72"/>
      <c r="ABV849" s="72"/>
      <c r="ABW849" s="72"/>
      <c r="ABX849" s="72"/>
      <c r="ABY849" s="72"/>
      <c r="ABZ849" s="72"/>
      <c r="ACA849" s="72"/>
      <c r="ACB849" s="72"/>
      <c r="ACC849" s="72"/>
      <c r="ACD849" s="72"/>
      <c r="ACE849" s="72"/>
      <c r="ACF849" s="72"/>
      <c r="ACG849" s="72"/>
      <c r="ACH849" s="72"/>
      <c r="ACI849" s="72"/>
      <c r="ACJ849" s="72"/>
      <c r="ACK849" s="72"/>
      <c r="ACL849" s="72"/>
      <c r="ACM849" s="72"/>
      <c r="ACN849" s="72"/>
      <c r="ACO849" s="72"/>
      <c r="ACP849" s="72"/>
      <c r="ACQ849" s="72"/>
      <c r="ACR849" s="72"/>
      <c r="ACS849" s="72"/>
      <c r="ACT849" s="72"/>
      <c r="ACU849" s="72"/>
      <c r="ACV849" s="72"/>
      <c r="ACW849" s="72"/>
      <c r="ACX849" s="72"/>
      <c r="ACY849" s="72"/>
      <c r="ACZ849" s="72"/>
      <c r="ADA849" s="72"/>
      <c r="ADB849" s="72"/>
      <c r="ADC849" s="72"/>
      <c r="ADD849" s="72"/>
      <c r="ADE849" s="72"/>
      <c r="ADF849" s="72"/>
      <c r="ADG849" s="72"/>
      <c r="ADH849" s="72"/>
      <c r="ADI849" s="72"/>
      <c r="ADJ849" s="72"/>
      <c r="ADK849" s="72"/>
      <c r="ADL849" s="72"/>
      <c r="ADM849" s="72"/>
      <c r="ADN849" s="72"/>
      <c r="ADO849" s="72"/>
      <c r="ADP849" s="72"/>
      <c r="ADQ849" s="72"/>
      <c r="ADR849" s="72"/>
      <c r="ADS849" s="72"/>
      <c r="ADT849" s="72"/>
      <c r="ADU849" s="72"/>
      <c r="ADV849" s="72"/>
      <c r="ADW849" s="72"/>
      <c r="ADX849" s="72"/>
      <c r="ADY849" s="72"/>
      <c r="ADZ849" s="72"/>
      <c r="AEA849" s="72"/>
      <c r="AEB849" s="72"/>
      <c r="AEC849" s="72"/>
      <c r="AED849" s="72"/>
      <c r="AEE849" s="72"/>
      <c r="AEF849" s="72"/>
      <c r="AEG849" s="72"/>
      <c r="AEH849" s="72"/>
      <c r="AEI849" s="72"/>
      <c r="AEJ849" s="72"/>
      <c r="AEK849" s="72"/>
      <c r="AEL849" s="72"/>
      <c r="AEM849" s="72"/>
      <c r="AEN849" s="72"/>
      <c r="AEO849" s="72"/>
      <c r="AEP849" s="72"/>
      <c r="AEQ849" s="72"/>
      <c r="AER849" s="72"/>
      <c r="AES849" s="72"/>
      <c r="AET849" s="72"/>
      <c r="AEU849" s="72"/>
      <c r="AEV849" s="72"/>
      <c r="AEW849" s="72"/>
      <c r="AEX849" s="72"/>
      <c r="AEY849" s="72"/>
      <c r="AEZ849" s="72"/>
      <c r="AFA849" s="72"/>
      <c r="AFB849" s="72"/>
      <c r="AFC849" s="72"/>
      <c r="AFD849" s="72"/>
      <c r="AFE849" s="72"/>
      <c r="AFF849" s="72"/>
      <c r="AFG849" s="72"/>
      <c r="AFH849" s="72"/>
      <c r="AFI849" s="72"/>
      <c r="AFJ849" s="72"/>
      <c r="AFK849" s="72"/>
      <c r="AFL849" s="72"/>
      <c r="AFM849" s="72"/>
      <c r="AFN849" s="72"/>
      <c r="AFO849" s="72"/>
      <c r="AFP849" s="72"/>
      <c r="AFQ849" s="72"/>
      <c r="AFR849" s="72"/>
      <c r="AFS849" s="72"/>
      <c r="AFT849" s="72"/>
      <c r="AFU849" s="72"/>
      <c r="AFV849" s="72"/>
      <c r="AFW849" s="72"/>
      <c r="AFX849" s="72"/>
      <c r="AFY849" s="72"/>
      <c r="AFZ849" s="72"/>
      <c r="AGA849" s="72"/>
      <c r="AGB849" s="72"/>
      <c r="AGC849" s="72"/>
      <c r="AGD849" s="72"/>
      <c r="AGE849" s="72"/>
      <c r="AGF849" s="72"/>
      <c r="AGG849" s="72"/>
      <c r="AGH849" s="72"/>
      <c r="AGI849" s="72"/>
      <c r="AGJ849" s="72"/>
      <c r="AGK849" s="72"/>
      <c r="AGL849" s="72"/>
      <c r="AGM849" s="72"/>
      <c r="AGN849" s="72"/>
      <c r="AGO849" s="72"/>
      <c r="AGP849" s="72"/>
      <c r="AGQ849" s="72"/>
      <c r="AGR849" s="72"/>
      <c r="AGS849" s="72"/>
      <c r="AGT849" s="72"/>
      <c r="AGU849" s="72"/>
      <c r="AGV849" s="72"/>
      <c r="AGW849" s="72"/>
      <c r="AGX849" s="72"/>
      <c r="AGY849" s="72"/>
      <c r="AGZ849" s="72"/>
      <c r="AHA849" s="72"/>
      <c r="AHB849" s="72"/>
      <c r="AHC849" s="72"/>
      <c r="AHD849" s="72"/>
      <c r="AHE849" s="72"/>
      <c r="AHF849" s="72"/>
      <c r="AHG849" s="72"/>
      <c r="AHH849" s="72"/>
      <c r="AHI849" s="72"/>
      <c r="AHJ849" s="72"/>
      <c r="AHK849" s="72"/>
      <c r="AHL849" s="72"/>
      <c r="AHM849" s="72"/>
      <c r="AHN849" s="72"/>
      <c r="AHO849" s="72"/>
      <c r="AHP849" s="72"/>
      <c r="AHQ849" s="72"/>
      <c r="AHR849" s="72"/>
      <c r="AHS849" s="72"/>
      <c r="AHT849" s="72"/>
      <c r="AHU849" s="72"/>
      <c r="AHV849" s="72"/>
      <c r="AHW849" s="72"/>
      <c r="AHX849" s="72"/>
      <c r="AHY849" s="72"/>
      <c r="AHZ849" s="72"/>
      <c r="AIA849" s="72"/>
      <c r="AIB849" s="72"/>
      <c r="AIC849" s="72"/>
      <c r="AID849" s="72"/>
      <c r="AIE849" s="72"/>
      <c r="AIF849" s="72"/>
      <c r="AIG849" s="72"/>
      <c r="AIH849" s="72"/>
      <c r="AII849" s="72"/>
      <c r="AIJ849" s="72"/>
      <c r="AIK849" s="72"/>
      <c r="AIL849" s="72"/>
      <c r="AIM849" s="72"/>
      <c r="AIN849" s="72"/>
      <c r="AIO849" s="72"/>
      <c r="AIP849" s="72"/>
      <c r="AIQ849" s="72"/>
      <c r="AIR849" s="72"/>
      <c r="AIS849" s="72"/>
      <c r="AIT849" s="72"/>
      <c r="AIU849" s="72"/>
      <c r="AIV849" s="72"/>
      <c r="AIW849" s="72"/>
      <c r="AIX849" s="72"/>
      <c r="AIY849" s="72"/>
      <c r="AIZ849" s="72"/>
      <c r="AJA849" s="72"/>
      <c r="AJB849" s="72"/>
      <c r="AJC849" s="72"/>
      <c r="AJD849" s="72"/>
      <c r="AJE849" s="72"/>
      <c r="AJF849" s="72"/>
      <c r="AJG849" s="72"/>
      <c r="AJH849" s="72"/>
      <c r="AJI849" s="72"/>
      <c r="AJJ849" s="72"/>
      <c r="AJK849" s="72"/>
      <c r="AJL849" s="72"/>
      <c r="AJM849" s="72"/>
      <c r="AJN849" s="72"/>
      <c r="AJO849" s="72"/>
      <c r="AJP849" s="72"/>
      <c r="AJQ849" s="72"/>
      <c r="AJR849" s="72"/>
      <c r="AJS849" s="72"/>
      <c r="AJT849" s="72"/>
      <c r="AJU849" s="72"/>
      <c r="AJV849" s="72"/>
      <c r="AJW849" s="72"/>
      <c r="AJX849" s="72"/>
      <c r="AJY849" s="72"/>
      <c r="AJZ849" s="72"/>
      <c r="AKA849" s="72"/>
      <c r="AKB849" s="72"/>
      <c r="AKC849" s="72"/>
      <c r="AKD849" s="72"/>
      <c r="AKE849" s="72"/>
      <c r="AKF849" s="72"/>
      <c r="AKG849" s="72"/>
      <c r="AKH849" s="72"/>
      <c r="AKI849" s="72"/>
      <c r="AKJ849" s="72"/>
      <c r="AKK849" s="72"/>
      <c r="AKL849" s="72"/>
      <c r="AKM849" s="72"/>
      <c r="AKN849" s="72"/>
      <c r="AKO849" s="72"/>
      <c r="AKP849" s="72"/>
      <c r="AKQ849" s="72"/>
      <c r="AKR849" s="72"/>
      <c r="AKS849" s="72"/>
      <c r="AKT849" s="72"/>
      <c r="AKU849" s="72"/>
      <c r="AKV849" s="72"/>
      <c r="AKW849" s="72"/>
      <c r="AKX849" s="72"/>
      <c r="AKY849" s="72"/>
      <c r="AKZ849" s="72"/>
      <c r="ALA849" s="72"/>
      <c r="ALB849" s="72"/>
      <c r="ALC849" s="72"/>
      <c r="ALD849" s="72"/>
      <c r="ALE849" s="72"/>
      <c r="ALF849" s="72"/>
      <c r="ALG849" s="72"/>
      <c r="ALH849" s="72"/>
      <c r="ALI849" s="72"/>
      <c r="ALJ849" s="72"/>
      <c r="ALK849" s="72"/>
      <c r="ALL849" s="72"/>
      <c r="ALM849" s="72"/>
      <c r="ALN849" s="72"/>
      <c r="ALO849" s="72"/>
      <c r="ALP849" s="72"/>
      <c r="ALQ849" s="72"/>
      <c r="ALR849" s="72"/>
      <c r="ALS849" s="72"/>
      <c r="ALT849" s="72"/>
      <c r="ALU849" s="72"/>
      <c r="ALV849" s="72"/>
      <c r="ALW849" s="72"/>
      <c r="ALX849" s="72"/>
      <c r="ALY849" s="72"/>
      <c r="ALZ849" s="72"/>
      <c r="AMA849" s="72"/>
      <c r="AMB849" s="72"/>
      <c r="AMC849" s="72"/>
      <c r="AMD849" s="72"/>
      <c r="AME849" s="72"/>
      <c r="AMF849" s="72"/>
      <c r="AMG849" s="72"/>
      <c r="AMH849" s="72"/>
      <c r="AMI849" s="72"/>
      <c r="AMJ849" s="72"/>
    </row>
    <row r="850" customFormat="false" ht="15" hidden="false" customHeight="false" outlineLevel="0" collapsed="false">
      <c r="C850" s="49" t="n">
        <f aca="false">IF(F850=F849,C849,IF(F850=(F849+10),C849,(C849+10)))</f>
        <v>1730</v>
      </c>
      <c r="D850" s="38" t="s">
        <v>364</v>
      </c>
      <c r="E850" s="51" t="n">
        <f aca="false">IF(C849=C850,IF(AND(L850&lt;&gt;"M",L850&lt;&gt;"m-up"),E849+10,E849),10)</f>
        <v>10</v>
      </c>
      <c r="F850" s="39" t="n">
        <f aca="false">R850+(Q850*60)+(P850*3600)</f>
        <v>56663</v>
      </c>
      <c r="G850" s="39" t="str">
        <f aca="false">CONCATENATE(M850,N850,O850)</f>
        <v>20171129</v>
      </c>
      <c r="H850" s="39" t="n">
        <v>0</v>
      </c>
      <c r="L850" s="39" t="s">
        <v>21</v>
      </c>
      <c r="M850" s="39" t="n">
        <v>2017</v>
      </c>
      <c r="N850" s="39" t="n">
        <v>11</v>
      </c>
      <c r="O850" s="39" t="n">
        <v>29</v>
      </c>
      <c r="P850" s="39" t="n">
        <v>15</v>
      </c>
      <c r="Q850" s="39" t="n">
        <v>44</v>
      </c>
      <c r="R850" s="39" t="n">
        <v>23</v>
      </c>
      <c r="S850" s="39" t="n">
        <v>696</v>
      </c>
      <c r="T850" s="39" t="n">
        <v>1</v>
      </c>
      <c r="U850" s="39" t="s">
        <v>1</v>
      </c>
      <c r="V850" s="39" t="s">
        <v>2</v>
      </c>
    </row>
    <row r="851" customFormat="false" ht="15" hidden="false" customHeight="false" outlineLevel="0" collapsed="false">
      <c r="C851" s="49" t="n">
        <f aca="false">IF(F851=F850,C850,IF(F851=(F850+10),C850,(C850+10)))</f>
        <v>1730</v>
      </c>
      <c r="D851" s="38" t="s">
        <v>364</v>
      </c>
      <c r="E851" s="51" t="n">
        <f aca="false">IF(C850=C851,IF(AND(L851&lt;&gt;"M",L851&lt;&gt;"m-up"),E850+10,E850),10)</f>
        <v>10</v>
      </c>
      <c r="F851" s="39" t="n">
        <f aca="false">R851+(Q851*60)+(P851*3600)</f>
        <v>56663</v>
      </c>
      <c r="G851" s="39" t="str">
        <f aca="false">CONCATENATE(M851,N851,O851)</f>
        <v>20171129</v>
      </c>
      <c r="H851" s="39" t="n">
        <v>0</v>
      </c>
      <c r="L851" s="39" t="s">
        <v>21</v>
      </c>
      <c r="M851" s="39" t="n">
        <v>2017</v>
      </c>
      <c r="N851" s="39" t="n">
        <v>11</v>
      </c>
      <c r="O851" s="39" t="n">
        <v>29</v>
      </c>
      <c r="P851" s="39" t="n">
        <v>15</v>
      </c>
      <c r="Q851" s="39" t="n">
        <v>44</v>
      </c>
      <c r="R851" s="39" t="n">
        <v>23</v>
      </c>
      <c r="S851" s="39" t="n">
        <v>707</v>
      </c>
      <c r="T851" s="39" t="n">
        <v>1</v>
      </c>
      <c r="U851" s="39" t="s">
        <v>1</v>
      </c>
      <c r="V851" s="39" t="s">
        <v>2</v>
      </c>
    </row>
    <row r="852" customFormat="false" ht="15" hidden="false" customHeight="false" outlineLevel="0" collapsed="false">
      <c r="C852" s="49" t="n">
        <f aca="false">IF(F852=F851,C851,IF(F852=(F851+10),C851,(C851+10)))</f>
        <v>1730</v>
      </c>
      <c r="D852" s="38" t="s">
        <v>364</v>
      </c>
      <c r="E852" s="51" t="n">
        <f aca="false">IF(C851=C852,IF(AND(L852&lt;&gt;"M",L852&lt;&gt;"m-up"),E851+10,E851),10)</f>
        <v>10</v>
      </c>
      <c r="F852" s="39" t="n">
        <f aca="false">R852+(Q852*60)+(P852*3600)</f>
        <v>56663</v>
      </c>
      <c r="G852" s="39" t="str">
        <f aca="false">CONCATENATE(M852,N852,O852)</f>
        <v>20171129</v>
      </c>
      <c r="H852" s="39" t="n">
        <v>0</v>
      </c>
      <c r="L852" s="39" t="s">
        <v>21</v>
      </c>
      <c r="M852" s="39" t="n">
        <v>2017</v>
      </c>
      <c r="N852" s="39" t="n">
        <v>11</v>
      </c>
      <c r="O852" s="39" t="n">
        <v>29</v>
      </c>
      <c r="P852" s="39" t="n">
        <v>15</v>
      </c>
      <c r="Q852" s="39" t="n">
        <v>44</v>
      </c>
      <c r="R852" s="39" t="n">
        <v>23</v>
      </c>
      <c r="S852" s="39" t="n">
        <v>719</v>
      </c>
      <c r="T852" s="39" t="n">
        <v>1</v>
      </c>
      <c r="U852" s="39" t="s">
        <v>1</v>
      </c>
      <c r="V852" s="39" t="s">
        <v>2</v>
      </c>
    </row>
    <row r="853" customFormat="false" ht="15" hidden="false" customHeight="false" outlineLevel="0" collapsed="false">
      <c r="C853" s="49" t="n">
        <f aca="false">IF(F853=F852,C852,IF(F853=(F852+10),C852,(C852+10)))</f>
        <v>1730</v>
      </c>
      <c r="D853" s="38" t="s">
        <v>364</v>
      </c>
      <c r="E853" s="51" t="n">
        <f aca="false">IF(C852=C853,IF(AND(L853&lt;&gt;"M",L853&lt;&gt;"m-up"),E852+10,E852),10)</f>
        <v>10</v>
      </c>
      <c r="F853" s="39" t="n">
        <f aca="false">R853+(Q853*60)+(P853*3600)</f>
        <v>56663</v>
      </c>
      <c r="G853" s="39" t="str">
        <f aca="false">CONCATENATE(M853,N853,O853)</f>
        <v>20171129</v>
      </c>
      <c r="H853" s="39" t="n">
        <v>0</v>
      </c>
      <c r="L853" s="39" t="s">
        <v>21</v>
      </c>
      <c r="M853" s="39" t="n">
        <v>2017</v>
      </c>
      <c r="N853" s="39" t="n">
        <v>11</v>
      </c>
      <c r="O853" s="39" t="n">
        <v>29</v>
      </c>
      <c r="P853" s="39" t="n">
        <v>15</v>
      </c>
      <c r="Q853" s="39" t="n">
        <v>44</v>
      </c>
      <c r="R853" s="39" t="n">
        <v>23</v>
      </c>
      <c r="S853" s="39" t="n">
        <v>880</v>
      </c>
      <c r="T853" s="39" t="n">
        <v>1</v>
      </c>
      <c r="U853" s="39" t="s">
        <v>1</v>
      </c>
      <c r="V853" s="39" t="s">
        <v>2</v>
      </c>
    </row>
    <row r="854" customFormat="false" ht="15" hidden="false" customHeight="false" outlineLevel="0" collapsed="false">
      <c r="C854" s="49" t="n">
        <f aca="false">IF(F854=F853,C853,IF(F854=(F853+10),C853,(C853+10)))</f>
        <v>1730</v>
      </c>
      <c r="D854" s="38" t="s">
        <v>364</v>
      </c>
      <c r="E854" s="51" t="n">
        <f aca="false">IF(C853=C854,IF(AND(L854&lt;&gt;"M",L854&lt;&gt;"m-up"),E853+10,E853),10)</f>
        <v>10</v>
      </c>
      <c r="F854" s="39" t="n">
        <f aca="false">R854+(Q854*60)+(P854*3600)</f>
        <v>56663</v>
      </c>
      <c r="G854" s="39" t="str">
        <f aca="false">CONCATENATE(M854,N854,O854)</f>
        <v>20171129</v>
      </c>
      <c r="H854" s="39" t="n">
        <v>0</v>
      </c>
      <c r="L854" s="39" t="s">
        <v>21</v>
      </c>
      <c r="M854" s="39" t="n">
        <v>2017</v>
      </c>
      <c r="N854" s="39" t="n">
        <v>11</v>
      </c>
      <c r="O854" s="39" t="n">
        <v>29</v>
      </c>
      <c r="P854" s="39" t="n">
        <v>15</v>
      </c>
      <c r="Q854" s="39" t="n">
        <v>44</v>
      </c>
      <c r="R854" s="39" t="n">
        <v>23</v>
      </c>
      <c r="S854" s="39" t="n">
        <v>896</v>
      </c>
      <c r="T854" s="39" t="n">
        <v>1</v>
      </c>
      <c r="U854" s="39" t="s">
        <v>1</v>
      </c>
      <c r="V854" s="39" t="s">
        <v>2</v>
      </c>
    </row>
    <row r="855" customFormat="false" ht="15" hidden="false" customHeight="false" outlineLevel="0" collapsed="false">
      <c r="C855" s="49" t="n">
        <f aca="false">IF(F855=F854,C854,IF(F855=(F854+10),C854,(C854+10)))</f>
        <v>1730</v>
      </c>
      <c r="D855" s="38" t="s">
        <v>364</v>
      </c>
      <c r="E855" s="51" t="n">
        <f aca="false">IF(C854=C855,IF(AND(L855&lt;&gt;"M",L855&lt;&gt;"m-up"),E854+10,E854),10)</f>
        <v>10</v>
      </c>
      <c r="F855" s="39" t="n">
        <f aca="false">R855+(Q855*60)+(P855*3600)</f>
        <v>56663</v>
      </c>
      <c r="G855" s="39" t="str">
        <f aca="false">CONCATENATE(M855,N855,O855)</f>
        <v>20171129</v>
      </c>
      <c r="H855" s="39" t="n">
        <v>0</v>
      </c>
      <c r="L855" s="39" t="s">
        <v>21</v>
      </c>
      <c r="M855" s="39" t="n">
        <v>2017</v>
      </c>
      <c r="N855" s="39" t="n">
        <v>11</v>
      </c>
      <c r="O855" s="39" t="n">
        <v>29</v>
      </c>
      <c r="P855" s="39" t="n">
        <v>15</v>
      </c>
      <c r="Q855" s="39" t="n">
        <v>44</v>
      </c>
      <c r="R855" s="39" t="n">
        <v>23</v>
      </c>
      <c r="S855" s="39" t="n">
        <v>952</v>
      </c>
      <c r="T855" s="39" t="n">
        <v>1</v>
      </c>
      <c r="U855" s="39" t="s">
        <v>1</v>
      </c>
      <c r="V855" s="39" t="s">
        <v>2</v>
      </c>
    </row>
    <row r="856" customFormat="false" ht="15" hidden="false" customHeight="false" outlineLevel="0" collapsed="false">
      <c r="C856" s="49" t="n">
        <f aca="false">IF(F856=F855,C855,IF(F856=(F855+10),C855,(C855+10)))</f>
        <v>1730</v>
      </c>
      <c r="D856" s="38" t="s">
        <v>364</v>
      </c>
      <c r="E856" s="51" t="n">
        <f aca="false">IF(C855=C856,IF(AND(L856&lt;&gt;"M",L856&lt;&gt;"m-up"),E855+10,E855),10)</f>
        <v>10</v>
      </c>
      <c r="F856" s="39" t="n">
        <f aca="false">R856+(Q856*60)+(P856*3600)</f>
        <v>56663</v>
      </c>
      <c r="G856" s="39" t="str">
        <f aca="false">CONCATENATE(M856,N856,O856)</f>
        <v>20171129</v>
      </c>
      <c r="H856" s="39" t="n">
        <v>0</v>
      </c>
      <c r="L856" s="39" t="s">
        <v>21</v>
      </c>
      <c r="M856" s="39" t="n">
        <v>2017</v>
      </c>
      <c r="N856" s="39" t="n">
        <v>11</v>
      </c>
      <c r="O856" s="39" t="n">
        <v>29</v>
      </c>
      <c r="P856" s="39" t="n">
        <v>15</v>
      </c>
      <c r="Q856" s="39" t="n">
        <v>44</v>
      </c>
      <c r="R856" s="39" t="n">
        <v>23</v>
      </c>
      <c r="S856" s="39" t="n">
        <v>979</v>
      </c>
      <c r="T856" s="39" t="n">
        <v>1</v>
      </c>
      <c r="U856" s="39" t="s">
        <v>1</v>
      </c>
      <c r="V856" s="39" t="s">
        <v>2</v>
      </c>
    </row>
    <row r="857" customFormat="false" ht="15" hidden="false" customHeight="false" outlineLevel="0" collapsed="false">
      <c r="C857" s="49" t="n">
        <f aca="false">IF(F857=F856,C856,IF(F857=(F856+10),C856,(C856+10)))</f>
        <v>1740</v>
      </c>
      <c r="D857" s="38" t="s">
        <v>364</v>
      </c>
      <c r="E857" s="51" t="n">
        <f aca="false">IF(C856=C857,IF(AND(L857&lt;&gt;"M",L857&lt;&gt;"m-up"),E856+10,E856),10)</f>
        <v>10</v>
      </c>
      <c r="F857" s="39" t="n">
        <f aca="false">R857+(Q857*60)+(P857*3600)</f>
        <v>56664</v>
      </c>
      <c r="G857" s="39" t="str">
        <f aca="false">CONCATENATE(M857,N857,O857)</f>
        <v>20171129</v>
      </c>
      <c r="H857" s="39" t="n">
        <v>0</v>
      </c>
      <c r="L857" s="39" t="s">
        <v>21</v>
      </c>
      <c r="M857" s="39" t="n">
        <v>2017</v>
      </c>
      <c r="N857" s="39" t="n">
        <v>11</v>
      </c>
      <c r="O857" s="39" t="n">
        <v>29</v>
      </c>
      <c r="P857" s="39" t="n">
        <v>15</v>
      </c>
      <c r="Q857" s="39" t="n">
        <v>44</v>
      </c>
      <c r="R857" s="39" t="n">
        <v>24</v>
      </c>
      <c r="S857" s="39" t="n">
        <v>6</v>
      </c>
      <c r="T857" s="39" t="n">
        <v>1</v>
      </c>
      <c r="U857" s="39" t="s">
        <v>1</v>
      </c>
      <c r="V857" s="39" t="s">
        <v>2</v>
      </c>
    </row>
    <row r="858" customFormat="false" ht="15" hidden="false" customHeight="false" outlineLevel="0" collapsed="false">
      <c r="C858" s="49" t="n">
        <f aca="false">IF(F858=F857,C857,IF(F858=(F857+10),C857,(C857+10)))</f>
        <v>1740</v>
      </c>
      <c r="D858" s="38" t="s">
        <v>364</v>
      </c>
      <c r="E858" s="51" t="n">
        <f aca="false">IF(C857=C858,IF(AND(L858&lt;&gt;"M",L858&lt;&gt;"m-up"),E857+10,E857),10)</f>
        <v>10</v>
      </c>
      <c r="F858" s="39" t="n">
        <f aca="false">R858+(Q858*60)+(P858*3600)</f>
        <v>56664</v>
      </c>
      <c r="G858" s="39" t="str">
        <f aca="false">CONCATENATE(M858,N858,O858)</f>
        <v>20171129</v>
      </c>
      <c r="H858" s="39" t="n">
        <v>0</v>
      </c>
      <c r="L858" s="39" t="s">
        <v>21</v>
      </c>
      <c r="M858" s="39" t="n">
        <v>2017</v>
      </c>
      <c r="N858" s="39" t="n">
        <v>11</v>
      </c>
      <c r="O858" s="39" t="n">
        <v>29</v>
      </c>
      <c r="P858" s="39" t="n">
        <v>15</v>
      </c>
      <c r="Q858" s="39" t="n">
        <v>44</v>
      </c>
      <c r="R858" s="39" t="n">
        <v>24</v>
      </c>
      <c r="S858" s="39" t="n">
        <v>16</v>
      </c>
      <c r="T858" s="39" t="n">
        <v>1</v>
      </c>
      <c r="U858" s="39" t="s">
        <v>1</v>
      </c>
      <c r="V858" s="39" t="s">
        <v>2</v>
      </c>
      <c r="X858" s="40" t="s">
        <v>355</v>
      </c>
    </row>
    <row r="859" customFormat="false" ht="15" hidden="false" customHeight="false" outlineLevel="0" collapsed="false">
      <c r="C859" s="49" t="n">
        <f aca="false">IF(F859=F858,C858,IF(F859=(F858+10),C858,(C858+10)))</f>
        <v>1740</v>
      </c>
      <c r="D859" s="38" t="s">
        <v>364</v>
      </c>
      <c r="E859" s="51" t="n">
        <f aca="false">IF(C858=C859,IF(AND(L859&lt;&gt;"M",L859&lt;&gt;"m-up"),E858+10,E858),10)</f>
        <v>10</v>
      </c>
      <c r="F859" s="39" t="n">
        <f aca="false">R859+(Q859*60)+(P859*3600)</f>
        <v>56664</v>
      </c>
      <c r="G859" s="39" t="str">
        <f aca="false">CONCATENATE(M859,N859,O859)</f>
        <v>20171129</v>
      </c>
      <c r="H859" s="39" t="n">
        <v>0</v>
      </c>
      <c r="L859" s="39" t="s">
        <v>21</v>
      </c>
      <c r="M859" s="39" t="n">
        <v>2017</v>
      </c>
      <c r="N859" s="39" t="n">
        <v>11</v>
      </c>
      <c r="O859" s="39" t="n">
        <v>29</v>
      </c>
      <c r="P859" s="39" t="n">
        <v>15</v>
      </c>
      <c r="Q859" s="39" t="n">
        <v>44</v>
      </c>
      <c r="R859" s="39" t="n">
        <v>24</v>
      </c>
      <c r="S859" s="39" t="n">
        <v>40</v>
      </c>
      <c r="T859" s="39" t="n">
        <v>1</v>
      </c>
      <c r="U859" s="39" t="s">
        <v>1</v>
      </c>
      <c r="V859" s="39" t="s">
        <v>2</v>
      </c>
      <c r="X859" s="40" t="s">
        <v>355</v>
      </c>
    </row>
    <row r="860" customFormat="false" ht="15" hidden="false" customHeight="false" outlineLevel="0" collapsed="false">
      <c r="C860" s="49" t="n">
        <f aca="false">IF(F860=F859,C859,IF(F860=(F859+10),C859,(C859+10)))</f>
        <v>1740</v>
      </c>
      <c r="D860" s="38" t="s">
        <v>364</v>
      </c>
      <c r="E860" s="51" t="n">
        <f aca="false">IF(C859=C860,IF(AND(L860&lt;&gt;"M",L860&lt;&gt;"m-up"),E859+10,E859),10)</f>
        <v>10</v>
      </c>
      <c r="F860" s="39" t="n">
        <f aca="false">R860+(Q860*60)+(P860*3600)</f>
        <v>56664</v>
      </c>
      <c r="G860" s="83" t="str">
        <f aca="false">CONCATENATE(M860,N860,O860)</f>
        <v>20171129</v>
      </c>
      <c r="H860" s="83" t="n">
        <v>0</v>
      </c>
      <c r="I860" s="83"/>
      <c r="J860" s="83"/>
      <c r="K860" s="83"/>
      <c r="L860" s="83" t="s">
        <v>21</v>
      </c>
      <c r="M860" s="83" t="n">
        <v>2017</v>
      </c>
      <c r="N860" s="83" t="n">
        <v>11</v>
      </c>
      <c r="O860" s="83" t="n">
        <v>29</v>
      </c>
      <c r="P860" s="83" t="n">
        <v>15</v>
      </c>
      <c r="Q860" s="83" t="n">
        <v>44</v>
      </c>
      <c r="R860" s="83" t="n">
        <v>24</v>
      </c>
      <c r="S860" s="83" t="n">
        <v>55</v>
      </c>
      <c r="T860" s="83" t="n">
        <v>1</v>
      </c>
      <c r="U860" s="83" t="s">
        <v>1</v>
      </c>
      <c r="V860" s="83" t="s">
        <v>2</v>
      </c>
      <c r="W860" s="83"/>
    </row>
    <row r="861" customFormat="false" ht="15" hidden="false" customHeight="false" outlineLevel="0" collapsed="false">
      <c r="C861" s="49" t="n">
        <f aca="false">IF(F861=F860,C860,IF(F861=(F860+10),C860,(C860+10)))</f>
        <v>1740</v>
      </c>
      <c r="D861" s="38" t="s">
        <v>364</v>
      </c>
      <c r="E861" s="51" t="n">
        <f aca="false">IF(C860=C861,IF(AND(L861&lt;&gt;"M",L861&lt;&gt;"m-up"),E860+10,E860),10)</f>
        <v>10</v>
      </c>
      <c r="F861" s="39" t="n">
        <f aca="false">R861+(Q861*60)+(P861*3600)</f>
        <v>56664</v>
      </c>
      <c r="G861" s="83" t="str">
        <f aca="false">CONCATENATE(M861,N861,O861)</f>
        <v>20171129</v>
      </c>
      <c r="H861" s="39" t="n">
        <v>0</v>
      </c>
      <c r="I861" s="83"/>
      <c r="J861" s="83"/>
      <c r="K861" s="83"/>
      <c r="L861" s="39" t="s">
        <v>21</v>
      </c>
      <c r="M861" s="39" t="n">
        <v>2017</v>
      </c>
      <c r="N861" s="39" t="n">
        <v>11</v>
      </c>
      <c r="O861" s="39" t="n">
        <v>29</v>
      </c>
      <c r="P861" s="39" t="n">
        <v>15</v>
      </c>
      <c r="Q861" s="39" t="n">
        <v>44</v>
      </c>
      <c r="R861" s="39" t="n">
        <v>24</v>
      </c>
      <c r="S861" s="39" t="n">
        <v>69</v>
      </c>
      <c r="T861" s="39" t="n">
        <v>1</v>
      </c>
      <c r="U861" s="39" t="s">
        <v>1</v>
      </c>
      <c r="V861" s="39" t="s">
        <v>2</v>
      </c>
    </row>
    <row r="862" customFormat="false" ht="15" hidden="false" customHeight="false" outlineLevel="0" collapsed="false">
      <c r="C862" s="49" t="n">
        <f aca="false">IF(F862=F861,C861,IF(F862=(F861+10),C861,(C861+10)))</f>
        <v>1740</v>
      </c>
      <c r="D862" s="38" t="s">
        <v>364</v>
      </c>
      <c r="E862" s="51" t="n">
        <f aca="false">IF(C861=C862,IF(AND(L862&lt;&gt;"M",L862&lt;&gt;"m-up"),E861+10,E861),10)</f>
        <v>10</v>
      </c>
      <c r="F862" s="39" t="n">
        <f aca="false">R862+(Q862*60)+(P862*3600)</f>
        <v>56664</v>
      </c>
      <c r="G862" s="83" t="str">
        <f aca="false">CONCATENATE(M862,N862,O862)</f>
        <v>20171129</v>
      </c>
      <c r="H862" s="83" t="n">
        <v>0</v>
      </c>
      <c r="I862" s="83"/>
      <c r="J862" s="83"/>
      <c r="K862" s="83"/>
      <c r="L862" s="83" t="s">
        <v>21</v>
      </c>
      <c r="M862" s="83" t="n">
        <v>2017</v>
      </c>
      <c r="N862" s="83" t="n">
        <v>11</v>
      </c>
      <c r="O862" s="83" t="n">
        <v>29</v>
      </c>
      <c r="P862" s="83" t="n">
        <v>15</v>
      </c>
      <c r="Q862" s="83" t="n">
        <v>44</v>
      </c>
      <c r="R862" s="83" t="n">
        <v>24</v>
      </c>
      <c r="S862" s="83" t="n">
        <v>75</v>
      </c>
      <c r="T862" s="83" t="n">
        <v>1</v>
      </c>
      <c r="U862" s="83" t="s">
        <v>1</v>
      </c>
      <c r="V862" s="83" t="s">
        <v>2</v>
      </c>
      <c r="W862" s="83"/>
    </row>
    <row r="863" customFormat="false" ht="15" hidden="false" customHeight="false" outlineLevel="0" collapsed="false">
      <c r="C863" s="49" t="n">
        <f aca="false">IF(F863=F862,C862,IF(F863=(F862+10),C862,(C862+10)))</f>
        <v>1740</v>
      </c>
      <c r="D863" s="38" t="s">
        <v>364</v>
      </c>
      <c r="E863" s="51" t="n">
        <f aca="false">IF(C862=C863,IF(AND(L863&lt;&gt;"M",L863&lt;&gt;"m-up"),E862+10,E862),10)</f>
        <v>10</v>
      </c>
      <c r="F863" s="39" t="n">
        <f aca="false">R863+(Q863*60)+(P863*3600)</f>
        <v>56664</v>
      </c>
      <c r="G863" s="39" t="str">
        <f aca="false">CONCATENATE(M863,N863,O863)</f>
        <v>20171129</v>
      </c>
      <c r="H863" s="39" t="n">
        <v>0</v>
      </c>
      <c r="L863" s="39" t="s">
        <v>21</v>
      </c>
      <c r="M863" s="39" t="n">
        <v>2017</v>
      </c>
      <c r="N863" s="39" t="n">
        <v>11</v>
      </c>
      <c r="O863" s="39" t="n">
        <v>29</v>
      </c>
      <c r="P863" s="39" t="n">
        <v>15</v>
      </c>
      <c r="Q863" s="39" t="n">
        <v>44</v>
      </c>
      <c r="R863" s="39" t="n">
        <v>24</v>
      </c>
      <c r="S863" s="39" t="n">
        <v>142</v>
      </c>
      <c r="T863" s="39" t="n">
        <v>1</v>
      </c>
      <c r="U863" s="39" t="s">
        <v>1</v>
      </c>
      <c r="V863" s="39" t="s">
        <v>2</v>
      </c>
    </row>
    <row r="864" customFormat="false" ht="15" hidden="false" customHeight="false" outlineLevel="0" collapsed="false">
      <c r="C864" s="49" t="n">
        <f aca="false">IF(F864=F863,C863,IF(F864=(F863+10),C863,(C863+10)))</f>
        <v>1740</v>
      </c>
      <c r="D864" s="38" t="s">
        <v>364</v>
      </c>
      <c r="E864" s="51" t="n">
        <f aca="false">IF(C863=C864,IF(AND(L864&lt;&gt;"M",L864&lt;&gt;"m-up"),E863+10,E863),10)</f>
        <v>10</v>
      </c>
      <c r="F864" s="39" t="n">
        <f aca="false">R864+(Q864*60)+(P864*3600)</f>
        <v>56664</v>
      </c>
      <c r="G864" s="83" t="str">
        <f aca="false">CONCATENATE(M864,N864,O864)</f>
        <v>20171129</v>
      </c>
      <c r="H864" s="83" t="n">
        <v>0</v>
      </c>
      <c r="I864" s="83"/>
      <c r="J864" s="83"/>
      <c r="K864" s="83"/>
      <c r="L864" s="83" t="s">
        <v>21</v>
      </c>
      <c r="M864" s="83" t="n">
        <v>2017</v>
      </c>
      <c r="N864" s="83" t="n">
        <v>11</v>
      </c>
      <c r="O864" s="83" t="n">
        <v>29</v>
      </c>
      <c r="P864" s="83" t="n">
        <v>15</v>
      </c>
      <c r="Q864" s="83" t="n">
        <v>44</v>
      </c>
      <c r="R864" s="83" t="n">
        <v>24</v>
      </c>
      <c r="S864" s="83" t="n">
        <v>185</v>
      </c>
      <c r="T864" s="83" t="n">
        <v>1</v>
      </c>
      <c r="U864" s="83" t="s">
        <v>1</v>
      </c>
      <c r="V864" s="83" t="s">
        <v>2</v>
      </c>
      <c r="W864" s="83"/>
    </row>
    <row r="865" customFormat="false" ht="15" hidden="false" customHeight="false" outlineLevel="0" collapsed="false">
      <c r="C865" s="49" t="n">
        <f aca="false">IF(F865=F864,C864,IF(F865=(F864+10),C864,(C864+10)))</f>
        <v>1740</v>
      </c>
      <c r="D865" s="38" t="s">
        <v>364</v>
      </c>
      <c r="E865" s="51" t="n">
        <f aca="false">IF(C864=C865,IF(AND(L865&lt;&gt;"M",L865&lt;&gt;"m-up"),E864+10,E864),10)</f>
        <v>20</v>
      </c>
      <c r="F865" s="39" t="n">
        <f aca="false">R865+(Q865*60)+(P865*3600)</f>
        <v>56664</v>
      </c>
      <c r="G865" s="87" t="str">
        <f aca="false">CONCATENATE(M865,N865,O865)</f>
        <v>20171129</v>
      </c>
      <c r="H865" s="86" t="n">
        <v>16</v>
      </c>
      <c r="I865" s="87"/>
      <c r="J865" s="87"/>
      <c r="K865" s="87"/>
      <c r="L865" s="86" t="s">
        <v>23</v>
      </c>
      <c r="M865" s="86" t="n">
        <v>2017</v>
      </c>
      <c r="N865" s="86" t="n">
        <v>11</v>
      </c>
      <c r="O865" s="86" t="n">
        <v>29</v>
      </c>
      <c r="P865" s="86" t="n">
        <v>15</v>
      </c>
      <c r="Q865" s="86" t="n">
        <v>44</v>
      </c>
      <c r="R865" s="86" t="n">
        <v>24</v>
      </c>
      <c r="S865" s="86" t="n">
        <v>229</v>
      </c>
      <c r="T865" s="86" t="n">
        <v>1</v>
      </c>
      <c r="U865" s="86" t="s">
        <v>1</v>
      </c>
      <c r="V865" s="86" t="s">
        <v>2</v>
      </c>
      <c r="W865" s="86"/>
    </row>
    <row r="866" customFormat="false" ht="15" hidden="false" customHeight="false" outlineLevel="0" collapsed="false">
      <c r="A866" s="69"/>
      <c r="B866" s="69"/>
      <c r="C866" s="49" t="n">
        <f aca="false">IF(F866=F865,C865,IF(F866=(F865+10),C865,(C865+10)))</f>
        <v>1750</v>
      </c>
      <c r="D866" s="70" t="s">
        <v>367</v>
      </c>
      <c r="E866" s="51" t="n">
        <f aca="false">IF(C865=C866,IF(AND(L866&lt;&gt;"M",L866&lt;&gt;"m-up"),E865+10,E865),10)</f>
        <v>10</v>
      </c>
      <c r="F866" s="71" t="n">
        <f aca="false">R866+(Q866*60)+(P866*3600)</f>
        <v>56810</v>
      </c>
      <c r="G866" s="117" t="str">
        <f aca="false">CONCATENATE(M866,N866,O866)</f>
        <v>20171129</v>
      </c>
      <c r="H866" s="85"/>
      <c r="I866" s="117"/>
      <c r="J866" s="117"/>
      <c r="K866" s="117"/>
      <c r="L866" s="71" t="s">
        <v>82</v>
      </c>
      <c r="M866" s="71" t="n">
        <v>2017</v>
      </c>
      <c r="N866" s="71" t="n">
        <v>11</v>
      </c>
      <c r="O866" s="71" t="n">
        <v>29</v>
      </c>
      <c r="P866" s="71" t="n">
        <v>15</v>
      </c>
      <c r="Q866" s="71" t="n">
        <v>46</v>
      </c>
      <c r="R866" s="71" t="n">
        <v>50</v>
      </c>
      <c r="S866" s="85" t="n">
        <v>892</v>
      </c>
      <c r="T866" s="71"/>
      <c r="U866" s="71" t="s">
        <v>62</v>
      </c>
      <c r="V866" s="71" t="s">
        <v>3</v>
      </c>
      <c r="W866" s="85"/>
      <c r="X866" s="72"/>
      <c r="WK866" s="72"/>
      <c r="WL866" s="72"/>
      <c r="WM866" s="72"/>
      <c r="WN866" s="72"/>
      <c r="WO866" s="72"/>
      <c r="WP866" s="72"/>
      <c r="WQ866" s="72"/>
      <c r="WR866" s="72"/>
      <c r="WS866" s="72"/>
      <c r="WT866" s="72"/>
      <c r="WU866" s="72"/>
      <c r="WV866" s="72"/>
      <c r="WW866" s="72"/>
      <c r="WX866" s="72"/>
      <c r="WY866" s="72"/>
      <c r="WZ866" s="72"/>
      <c r="XA866" s="72"/>
      <c r="XB866" s="72"/>
      <c r="XC866" s="72"/>
      <c r="XD866" s="72"/>
      <c r="XE866" s="72"/>
      <c r="XF866" s="72"/>
      <c r="XG866" s="72"/>
      <c r="XH866" s="72"/>
      <c r="XI866" s="72"/>
      <c r="XJ866" s="72"/>
      <c r="XK866" s="72"/>
      <c r="XL866" s="72"/>
      <c r="XM866" s="72"/>
      <c r="XN866" s="72"/>
      <c r="XO866" s="72"/>
      <c r="XP866" s="72"/>
      <c r="XQ866" s="72"/>
      <c r="XR866" s="72"/>
      <c r="XS866" s="72"/>
      <c r="XT866" s="72"/>
      <c r="XU866" s="72"/>
      <c r="XV866" s="72"/>
      <c r="XW866" s="72"/>
      <c r="XX866" s="72"/>
      <c r="XY866" s="72"/>
      <c r="XZ866" s="72"/>
      <c r="YA866" s="72"/>
      <c r="YB866" s="72"/>
      <c r="YC866" s="72"/>
      <c r="YD866" s="72"/>
      <c r="YE866" s="72"/>
      <c r="YF866" s="72"/>
      <c r="YG866" s="72"/>
      <c r="YH866" s="72"/>
      <c r="YI866" s="72"/>
      <c r="YJ866" s="72"/>
      <c r="YK866" s="72"/>
      <c r="YL866" s="72"/>
      <c r="YM866" s="72"/>
      <c r="YN866" s="72"/>
      <c r="YO866" s="72"/>
      <c r="YP866" s="72"/>
      <c r="YQ866" s="72"/>
      <c r="YR866" s="72"/>
      <c r="YS866" s="72"/>
      <c r="YT866" s="72"/>
      <c r="YU866" s="72"/>
      <c r="YV866" s="72"/>
      <c r="YW866" s="72"/>
      <c r="YX866" s="72"/>
      <c r="YY866" s="72"/>
      <c r="YZ866" s="72"/>
      <c r="ZA866" s="72"/>
      <c r="ZB866" s="72"/>
      <c r="ZC866" s="72"/>
      <c r="ZD866" s="72"/>
      <c r="ZE866" s="72"/>
      <c r="ZF866" s="72"/>
      <c r="ZG866" s="72"/>
      <c r="ZH866" s="72"/>
      <c r="ZI866" s="72"/>
      <c r="ZJ866" s="72"/>
      <c r="ZK866" s="72"/>
      <c r="ZL866" s="72"/>
      <c r="ZM866" s="72"/>
      <c r="ZN866" s="72"/>
      <c r="ZO866" s="72"/>
      <c r="ZP866" s="72"/>
      <c r="ZQ866" s="72"/>
      <c r="ZR866" s="72"/>
      <c r="ZS866" s="72"/>
      <c r="ZT866" s="72"/>
      <c r="ZU866" s="72"/>
      <c r="ZV866" s="72"/>
      <c r="ZW866" s="72"/>
      <c r="ZX866" s="72"/>
      <c r="ZY866" s="72"/>
      <c r="ZZ866" s="72"/>
      <c r="AAA866" s="72"/>
      <c r="AAB866" s="72"/>
      <c r="AAC866" s="72"/>
      <c r="AAD866" s="72"/>
      <c r="AAE866" s="72"/>
      <c r="AAF866" s="72"/>
      <c r="AAG866" s="72"/>
      <c r="AAH866" s="72"/>
      <c r="AAI866" s="72"/>
      <c r="AAJ866" s="72"/>
      <c r="AAK866" s="72"/>
      <c r="AAL866" s="72"/>
      <c r="AAM866" s="72"/>
      <c r="AAN866" s="72"/>
      <c r="AAO866" s="72"/>
      <c r="AAP866" s="72"/>
      <c r="AAQ866" s="72"/>
      <c r="AAR866" s="72"/>
      <c r="AAS866" s="72"/>
      <c r="AAT866" s="72"/>
      <c r="AAU866" s="72"/>
      <c r="AAV866" s="72"/>
      <c r="AAW866" s="72"/>
      <c r="AAX866" s="72"/>
      <c r="AAY866" s="72"/>
      <c r="AAZ866" s="72"/>
      <c r="ABA866" s="72"/>
      <c r="ABB866" s="72"/>
      <c r="ABC866" s="72"/>
      <c r="ABD866" s="72"/>
      <c r="ABE866" s="72"/>
      <c r="ABF866" s="72"/>
      <c r="ABG866" s="72"/>
      <c r="ABH866" s="72"/>
      <c r="ABI866" s="72"/>
      <c r="ABJ866" s="72"/>
      <c r="ABK866" s="72"/>
      <c r="ABL866" s="72"/>
      <c r="ABM866" s="72"/>
      <c r="ABN866" s="72"/>
      <c r="ABO866" s="72"/>
      <c r="ABP866" s="72"/>
      <c r="ABQ866" s="72"/>
      <c r="ABR866" s="72"/>
      <c r="ABS866" s="72"/>
      <c r="ABT866" s="72"/>
      <c r="ABU866" s="72"/>
      <c r="ABV866" s="72"/>
      <c r="ABW866" s="72"/>
      <c r="ABX866" s="72"/>
      <c r="ABY866" s="72"/>
      <c r="ABZ866" s="72"/>
      <c r="ACA866" s="72"/>
      <c r="ACB866" s="72"/>
      <c r="ACC866" s="72"/>
      <c r="ACD866" s="72"/>
      <c r="ACE866" s="72"/>
      <c r="ACF866" s="72"/>
      <c r="ACG866" s="72"/>
      <c r="ACH866" s="72"/>
      <c r="ACI866" s="72"/>
      <c r="ACJ866" s="72"/>
      <c r="ACK866" s="72"/>
      <c r="ACL866" s="72"/>
      <c r="ACM866" s="72"/>
      <c r="ACN866" s="72"/>
      <c r="ACO866" s="72"/>
      <c r="ACP866" s="72"/>
      <c r="ACQ866" s="72"/>
      <c r="ACR866" s="72"/>
      <c r="ACS866" s="72"/>
      <c r="ACT866" s="72"/>
      <c r="ACU866" s="72"/>
      <c r="ACV866" s="72"/>
      <c r="ACW866" s="72"/>
      <c r="ACX866" s="72"/>
      <c r="ACY866" s="72"/>
      <c r="ACZ866" s="72"/>
      <c r="ADA866" s="72"/>
      <c r="ADB866" s="72"/>
      <c r="ADC866" s="72"/>
      <c r="ADD866" s="72"/>
      <c r="ADE866" s="72"/>
      <c r="ADF866" s="72"/>
      <c r="ADG866" s="72"/>
      <c r="ADH866" s="72"/>
      <c r="ADI866" s="72"/>
      <c r="ADJ866" s="72"/>
      <c r="ADK866" s="72"/>
      <c r="ADL866" s="72"/>
      <c r="ADM866" s="72"/>
      <c r="ADN866" s="72"/>
      <c r="ADO866" s="72"/>
      <c r="ADP866" s="72"/>
      <c r="ADQ866" s="72"/>
      <c r="ADR866" s="72"/>
      <c r="ADS866" s="72"/>
      <c r="ADT866" s="72"/>
      <c r="ADU866" s="72"/>
      <c r="ADV866" s="72"/>
      <c r="ADW866" s="72"/>
      <c r="ADX866" s="72"/>
      <c r="ADY866" s="72"/>
      <c r="ADZ866" s="72"/>
      <c r="AEA866" s="72"/>
      <c r="AEB866" s="72"/>
      <c r="AEC866" s="72"/>
      <c r="AED866" s="72"/>
      <c r="AEE866" s="72"/>
      <c r="AEF866" s="72"/>
      <c r="AEG866" s="72"/>
      <c r="AEH866" s="72"/>
      <c r="AEI866" s="72"/>
      <c r="AEJ866" s="72"/>
      <c r="AEK866" s="72"/>
      <c r="AEL866" s="72"/>
      <c r="AEM866" s="72"/>
      <c r="AEN866" s="72"/>
      <c r="AEO866" s="72"/>
      <c r="AEP866" s="72"/>
      <c r="AEQ866" s="72"/>
      <c r="AER866" s="72"/>
      <c r="AES866" s="72"/>
      <c r="AET866" s="72"/>
      <c r="AEU866" s="72"/>
      <c r="AEV866" s="72"/>
      <c r="AEW866" s="72"/>
      <c r="AEX866" s="72"/>
      <c r="AEY866" s="72"/>
      <c r="AEZ866" s="72"/>
      <c r="AFA866" s="72"/>
      <c r="AFB866" s="72"/>
      <c r="AFC866" s="72"/>
      <c r="AFD866" s="72"/>
      <c r="AFE866" s="72"/>
      <c r="AFF866" s="72"/>
      <c r="AFG866" s="72"/>
      <c r="AFH866" s="72"/>
      <c r="AFI866" s="72"/>
      <c r="AFJ866" s="72"/>
      <c r="AFK866" s="72"/>
      <c r="AFL866" s="72"/>
      <c r="AFM866" s="72"/>
      <c r="AFN866" s="72"/>
      <c r="AFO866" s="72"/>
      <c r="AFP866" s="72"/>
      <c r="AFQ866" s="72"/>
      <c r="AFR866" s="72"/>
      <c r="AFS866" s="72"/>
      <c r="AFT866" s="72"/>
      <c r="AFU866" s="72"/>
      <c r="AFV866" s="72"/>
      <c r="AFW866" s="72"/>
      <c r="AFX866" s="72"/>
      <c r="AFY866" s="72"/>
      <c r="AFZ866" s="72"/>
      <c r="AGA866" s="72"/>
      <c r="AGB866" s="72"/>
      <c r="AGC866" s="72"/>
      <c r="AGD866" s="72"/>
      <c r="AGE866" s="72"/>
      <c r="AGF866" s="72"/>
      <c r="AGG866" s="72"/>
      <c r="AGH866" s="72"/>
      <c r="AGI866" s="72"/>
      <c r="AGJ866" s="72"/>
      <c r="AGK866" s="72"/>
      <c r="AGL866" s="72"/>
      <c r="AGM866" s="72"/>
      <c r="AGN866" s="72"/>
      <c r="AGO866" s="72"/>
      <c r="AGP866" s="72"/>
      <c r="AGQ866" s="72"/>
      <c r="AGR866" s="72"/>
      <c r="AGS866" s="72"/>
      <c r="AGT866" s="72"/>
      <c r="AGU866" s="72"/>
      <c r="AGV866" s="72"/>
      <c r="AGW866" s="72"/>
      <c r="AGX866" s="72"/>
      <c r="AGY866" s="72"/>
      <c r="AGZ866" s="72"/>
      <c r="AHA866" s="72"/>
      <c r="AHB866" s="72"/>
      <c r="AHC866" s="72"/>
      <c r="AHD866" s="72"/>
      <c r="AHE866" s="72"/>
      <c r="AHF866" s="72"/>
      <c r="AHG866" s="72"/>
      <c r="AHH866" s="72"/>
      <c r="AHI866" s="72"/>
      <c r="AHJ866" s="72"/>
      <c r="AHK866" s="72"/>
      <c r="AHL866" s="72"/>
      <c r="AHM866" s="72"/>
      <c r="AHN866" s="72"/>
      <c r="AHO866" s="72"/>
      <c r="AHP866" s="72"/>
      <c r="AHQ866" s="72"/>
      <c r="AHR866" s="72"/>
      <c r="AHS866" s="72"/>
      <c r="AHT866" s="72"/>
      <c r="AHU866" s="72"/>
      <c r="AHV866" s="72"/>
      <c r="AHW866" s="72"/>
      <c r="AHX866" s="72"/>
      <c r="AHY866" s="72"/>
      <c r="AHZ866" s="72"/>
      <c r="AIA866" s="72"/>
      <c r="AIB866" s="72"/>
      <c r="AIC866" s="72"/>
      <c r="AID866" s="72"/>
      <c r="AIE866" s="72"/>
      <c r="AIF866" s="72"/>
      <c r="AIG866" s="72"/>
      <c r="AIH866" s="72"/>
      <c r="AII866" s="72"/>
      <c r="AIJ866" s="72"/>
      <c r="AIK866" s="72"/>
      <c r="AIL866" s="72"/>
      <c r="AIM866" s="72"/>
      <c r="AIN866" s="72"/>
      <c r="AIO866" s="72"/>
      <c r="AIP866" s="72"/>
      <c r="AIQ866" s="72"/>
      <c r="AIR866" s="72"/>
      <c r="AIS866" s="72"/>
      <c r="AIT866" s="72"/>
      <c r="AIU866" s="72"/>
      <c r="AIV866" s="72"/>
      <c r="AIW866" s="72"/>
      <c r="AIX866" s="72"/>
      <c r="AIY866" s="72"/>
      <c r="AIZ866" s="72"/>
      <c r="AJA866" s="72"/>
      <c r="AJB866" s="72"/>
      <c r="AJC866" s="72"/>
      <c r="AJD866" s="72"/>
      <c r="AJE866" s="72"/>
      <c r="AJF866" s="72"/>
      <c r="AJG866" s="72"/>
      <c r="AJH866" s="72"/>
      <c r="AJI866" s="72"/>
      <c r="AJJ866" s="72"/>
      <c r="AJK866" s="72"/>
      <c r="AJL866" s="72"/>
      <c r="AJM866" s="72"/>
      <c r="AJN866" s="72"/>
      <c r="AJO866" s="72"/>
      <c r="AJP866" s="72"/>
      <c r="AJQ866" s="72"/>
      <c r="AJR866" s="72"/>
      <c r="AJS866" s="72"/>
      <c r="AJT866" s="72"/>
      <c r="AJU866" s="72"/>
      <c r="AJV866" s="72"/>
      <c r="AJW866" s="72"/>
      <c r="AJX866" s="72"/>
      <c r="AJY866" s="72"/>
      <c r="AJZ866" s="72"/>
      <c r="AKA866" s="72"/>
      <c r="AKB866" s="72"/>
      <c r="AKC866" s="72"/>
      <c r="AKD866" s="72"/>
      <c r="AKE866" s="72"/>
      <c r="AKF866" s="72"/>
      <c r="AKG866" s="72"/>
      <c r="AKH866" s="72"/>
      <c r="AKI866" s="72"/>
      <c r="AKJ866" s="72"/>
      <c r="AKK866" s="72"/>
      <c r="AKL866" s="72"/>
      <c r="AKM866" s="72"/>
      <c r="AKN866" s="72"/>
      <c r="AKO866" s="72"/>
      <c r="AKP866" s="72"/>
      <c r="AKQ866" s="72"/>
      <c r="AKR866" s="72"/>
      <c r="AKS866" s="72"/>
      <c r="AKT866" s="72"/>
      <c r="AKU866" s="72"/>
      <c r="AKV866" s="72"/>
      <c r="AKW866" s="72"/>
      <c r="AKX866" s="72"/>
      <c r="AKY866" s="72"/>
      <c r="AKZ866" s="72"/>
      <c r="ALA866" s="72"/>
      <c r="ALB866" s="72"/>
      <c r="ALC866" s="72"/>
      <c r="ALD866" s="72"/>
      <c r="ALE866" s="72"/>
      <c r="ALF866" s="72"/>
      <c r="ALG866" s="72"/>
      <c r="ALH866" s="72"/>
      <c r="ALI866" s="72"/>
      <c r="ALJ866" s="72"/>
      <c r="ALK866" s="72"/>
      <c r="ALL866" s="72"/>
      <c r="ALM866" s="72"/>
      <c r="ALN866" s="72"/>
      <c r="ALO866" s="72"/>
      <c r="ALP866" s="72"/>
      <c r="ALQ866" s="72"/>
      <c r="ALR866" s="72"/>
      <c r="ALS866" s="72"/>
      <c r="ALT866" s="72"/>
      <c r="ALU866" s="72"/>
      <c r="ALV866" s="72"/>
      <c r="ALW866" s="72"/>
      <c r="ALX866" s="72"/>
      <c r="ALY866" s="72"/>
      <c r="ALZ866" s="72"/>
      <c r="AMA866" s="72"/>
      <c r="AMB866" s="72"/>
      <c r="AMC866" s="72"/>
      <c r="AMD866" s="72"/>
      <c r="AME866" s="72"/>
      <c r="AMF866" s="72"/>
      <c r="AMG866" s="72"/>
      <c r="AMH866" s="72"/>
      <c r="AMI866" s="72"/>
      <c r="AMJ866" s="72"/>
    </row>
    <row r="867" customFormat="false" ht="15" hidden="false" customHeight="false" outlineLevel="0" collapsed="false">
      <c r="C867" s="49" t="n">
        <f aca="false">IF(F867=F866,C866,IF(F867=(F866+10),C866,(C866+10)))</f>
        <v>1750</v>
      </c>
      <c r="D867" s="38" t="s">
        <v>367</v>
      </c>
      <c r="E867" s="51" t="n">
        <f aca="false">IF(C866=C867,IF(AND(L867&lt;&gt;"M",L867&lt;&gt;"m-up"),E866+10,E866),10)</f>
        <v>20</v>
      </c>
      <c r="F867" s="39" t="n">
        <f aca="false">R867+(Q867*60)+(P867*3600)</f>
        <v>56810</v>
      </c>
      <c r="G867" s="39" t="str">
        <f aca="false">CONCATENATE(M867,N867,O867)</f>
        <v>20171129</v>
      </c>
      <c r="H867" s="39" t="n">
        <v>442</v>
      </c>
      <c r="L867" s="39" t="s">
        <v>17</v>
      </c>
      <c r="M867" s="39" t="n">
        <v>2017</v>
      </c>
      <c r="N867" s="39" t="n">
        <v>11</v>
      </c>
      <c r="O867" s="39" t="n">
        <v>29</v>
      </c>
      <c r="P867" s="39" t="n">
        <v>15</v>
      </c>
      <c r="Q867" s="39" t="n">
        <v>46</v>
      </c>
      <c r="R867" s="39" t="n">
        <v>50</v>
      </c>
      <c r="S867" s="39" t="n">
        <v>923</v>
      </c>
      <c r="T867" s="39" t="n">
        <v>1</v>
      </c>
      <c r="U867" s="39" t="s">
        <v>1</v>
      </c>
      <c r="V867" s="39" t="s">
        <v>2</v>
      </c>
      <c r="X867" s="40" t="s">
        <v>19</v>
      </c>
    </row>
    <row r="868" customFormat="false" ht="15" hidden="false" customHeight="false" outlineLevel="0" collapsed="false">
      <c r="C868" s="49" t="n">
        <f aca="false">IF(F868=F867,C867,IF(F868=(F867+10),C867,(C867+10)))</f>
        <v>1750</v>
      </c>
      <c r="D868" s="38" t="s">
        <v>367</v>
      </c>
      <c r="E868" s="51" t="n">
        <f aca="false">IF(C867=C868,IF(AND(L868&lt;&gt;"M",L868&lt;&gt;"m-up"),E867+10,E867),10)</f>
        <v>30</v>
      </c>
      <c r="F868" s="39" t="n">
        <f aca="false">R868+(Q868*60)+(P868*3600)</f>
        <v>56810</v>
      </c>
      <c r="G868" s="39" t="str">
        <f aca="false">CONCATENATE(M868,N868,O868)</f>
        <v>20171129</v>
      </c>
      <c r="H868" s="39" t="n">
        <v>512</v>
      </c>
      <c r="L868" s="39" t="s">
        <v>17</v>
      </c>
      <c r="M868" s="39" t="n">
        <v>2017</v>
      </c>
      <c r="N868" s="39" t="n">
        <v>11</v>
      </c>
      <c r="O868" s="39" t="n">
        <v>29</v>
      </c>
      <c r="P868" s="39" t="n">
        <v>15</v>
      </c>
      <c r="Q868" s="39" t="n">
        <v>46</v>
      </c>
      <c r="R868" s="39" t="n">
        <v>50</v>
      </c>
      <c r="S868" s="39" t="n">
        <v>930</v>
      </c>
      <c r="T868" s="39" t="n">
        <v>2</v>
      </c>
      <c r="U868" s="39" t="s">
        <v>1</v>
      </c>
      <c r="V868" s="39" t="s">
        <v>2</v>
      </c>
      <c r="X868" s="40" t="s">
        <v>237</v>
      </c>
    </row>
    <row r="869" customFormat="false" ht="15" hidden="false" customHeight="false" outlineLevel="0" collapsed="false">
      <c r="C869" s="49" t="n">
        <f aca="false">IF(F869=F868,C868,IF(F869=(F868+10),C868,(C868+10)))</f>
        <v>1760</v>
      </c>
      <c r="D869" s="38" t="s">
        <v>367</v>
      </c>
      <c r="E869" s="51" t="n">
        <f aca="false">IF(C868=C869,IF(AND(L869&lt;&gt;"M",L869&lt;&gt;"m-up"),E868+10,E868),10)</f>
        <v>10</v>
      </c>
      <c r="F869" s="39" t="n">
        <f aca="false">R869+(Q869*60)+(P869*3600)</f>
        <v>56811</v>
      </c>
      <c r="G869" s="39" t="str">
        <f aca="false">CONCATENATE(M869,N869,O869)</f>
        <v>20171129</v>
      </c>
      <c r="H869" s="39" t="n">
        <v>0</v>
      </c>
      <c r="L869" s="39" t="s">
        <v>21</v>
      </c>
      <c r="M869" s="39" t="n">
        <v>2017</v>
      </c>
      <c r="N869" s="39" t="n">
        <v>11</v>
      </c>
      <c r="O869" s="39" t="n">
        <v>29</v>
      </c>
      <c r="P869" s="39" t="n">
        <v>15</v>
      </c>
      <c r="Q869" s="39" t="n">
        <v>46</v>
      </c>
      <c r="R869" s="39" t="n">
        <v>51</v>
      </c>
      <c r="S869" s="39" t="n">
        <v>54</v>
      </c>
      <c r="T869" s="39" t="n">
        <v>2</v>
      </c>
      <c r="U869" s="39" t="s">
        <v>1</v>
      </c>
      <c r="V869" s="39" t="s">
        <v>2</v>
      </c>
    </row>
    <row r="870" customFormat="false" ht="15" hidden="false" customHeight="false" outlineLevel="0" collapsed="false">
      <c r="C870" s="49" t="n">
        <f aca="false">IF(F870=F869,C869,IF(F870=(F869+10),C869,(C869+10)))</f>
        <v>1760</v>
      </c>
      <c r="D870" s="38" t="s">
        <v>367</v>
      </c>
      <c r="E870" s="51" t="n">
        <f aca="false">IF(C869=C870,IF(AND(L870&lt;&gt;"M",L870&lt;&gt;"m-up"),E869+10,E869),10)</f>
        <v>10</v>
      </c>
      <c r="F870" s="39" t="n">
        <f aca="false">R870+(Q870*60)+(P870*3600)</f>
        <v>56811</v>
      </c>
      <c r="G870" s="39" t="str">
        <f aca="false">CONCATENATE(M870,N870,O870)</f>
        <v>20171129</v>
      </c>
      <c r="H870" s="39" t="n">
        <v>0</v>
      </c>
      <c r="L870" s="39" t="s">
        <v>21</v>
      </c>
      <c r="M870" s="39" t="n">
        <v>2017</v>
      </c>
      <c r="N870" s="39" t="n">
        <v>11</v>
      </c>
      <c r="O870" s="39" t="n">
        <v>29</v>
      </c>
      <c r="P870" s="39" t="n">
        <v>15</v>
      </c>
      <c r="Q870" s="39" t="n">
        <v>46</v>
      </c>
      <c r="R870" s="39" t="n">
        <v>51</v>
      </c>
      <c r="S870" s="39" t="n">
        <v>65</v>
      </c>
      <c r="T870" s="39" t="n">
        <v>2</v>
      </c>
      <c r="U870" s="39" t="s">
        <v>1</v>
      </c>
      <c r="V870" s="39" t="s">
        <v>2</v>
      </c>
    </row>
    <row r="871" customFormat="false" ht="15" hidden="false" customHeight="false" outlineLevel="0" collapsed="false">
      <c r="C871" s="49" t="n">
        <f aca="false">IF(F871=F870,C870,IF(F871=(F870+10),C870,(C870+10)))</f>
        <v>1760</v>
      </c>
      <c r="D871" s="38" t="s">
        <v>367</v>
      </c>
      <c r="E871" s="51" t="n">
        <f aca="false">IF(C870=C871,IF(AND(L871&lt;&gt;"M",L871&lt;&gt;"m-up"),E870+10,E870),10)</f>
        <v>10</v>
      </c>
      <c r="F871" s="39" t="n">
        <f aca="false">R871+(Q871*60)+(P871*3600)</f>
        <v>56811</v>
      </c>
      <c r="G871" s="39" t="str">
        <f aca="false">CONCATENATE(M871,N871,O871)</f>
        <v>20171129</v>
      </c>
      <c r="H871" s="39" t="n">
        <v>0</v>
      </c>
      <c r="L871" s="39" t="s">
        <v>21</v>
      </c>
      <c r="M871" s="39" t="n">
        <v>2017</v>
      </c>
      <c r="N871" s="39" t="n">
        <v>11</v>
      </c>
      <c r="O871" s="39" t="n">
        <v>29</v>
      </c>
      <c r="P871" s="39" t="n">
        <v>15</v>
      </c>
      <c r="Q871" s="39" t="n">
        <v>46</v>
      </c>
      <c r="R871" s="39" t="n">
        <v>51</v>
      </c>
      <c r="S871" s="39" t="n">
        <v>120</v>
      </c>
      <c r="T871" s="39" t="n">
        <v>1</v>
      </c>
      <c r="U871" s="39" t="s">
        <v>1</v>
      </c>
      <c r="V871" s="39" t="s">
        <v>2</v>
      </c>
    </row>
    <row r="872" customFormat="false" ht="15" hidden="false" customHeight="false" outlineLevel="0" collapsed="false">
      <c r="C872" s="49" t="n">
        <f aca="false">IF(F872=F871,C871,IF(F872=(F871+10),C871,(C871+10)))</f>
        <v>1760</v>
      </c>
      <c r="D872" s="38" t="s">
        <v>367</v>
      </c>
      <c r="E872" s="51" t="n">
        <f aca="false">IF(C871=C872,IF(AND(L872&lt;&gt;"M",L872&lt;&gt;"m-up"),E871+10,E871),10)</f>
        <v>10</v>
      </c>
      <c r="F872" s="39" t="n">
        <f aca="false">R872+(Q872*60)+(P872*3600)</f>
        <v>56811</v>
      </c>
      <c r="G872" s="39" t="str">
        <f aca="false">CONCATENATE(M872,N872,O872)</f>
        <v>20171129</v>
      </c>
      <c r="H872" s="39" t="n">
        <v>0</v>
      </c>
      <c r="L872" s="39" t="s">
        <v>21</v>
      </c>
      <c r="M872" s="39" t="n">
        <v>2017</v>
      </c>
      <c r="N872" s="39" t="n">
        <v>11</v>
      </c>
      <c r="O872" s="39" t="n">
        <v>29</v>
      </c>
      <c r="P872" s="39" t="n">
        <v>15</v>
      </c>
      <c r="Q872" s="39" t="n">
        <v>46</v>
      </c>
      <c r="R872" s="39" t="n">
        <v>51</v>
      </c>
      <c r="S872" s="39" t="n">
        <v>140</v>
      </c>
      <c r="T872" s="39" t="n">
        <v>1</v>
      </c>
      <c r="U872" s="39" t="s">
        <v>1</v>
      </c>
      <c r="V872" s="39" t="s">
        <v>2</v>
      </c>
      <c r="X872" s="40" t="s">
        <v>355</v>
      </c>
    </row>
    <row r="873" customFormat="false" ht="15" hidden="false" customHeight="false" outlineLevel="0" collapsed="false">
      <c r="C873" s="49" t="n">
        <f aca="false">IF(F873=F872,C872,IF(F873=(F872+10),C872,(C872+10)))</f>
        <v>1760</v>
      </c>
      <c r="D873" s="38" t="s">
        <v>367</v>
      </c>
      <c r="E873" s="51" t="n">
        <f aca="false">IF(C872=C873,IF(AND(L873&lt;&gt;"M",L873&lt;&gt;"m-up"),E872+10,E872),10)</f>
        <v>10</v>
      </c>
      <c r="F873" s="39" t="n">
        <f aca="false">R873+(Q873*60)+(P873*3600)</f>
        <v>56811</v>
      </c>
      <c r="G873" s="39" t="str">
        <f aca="false">CONCATENATE(M873,N873,O873)</f>
        <v>20171129</v>
      </c>
      <c r="H873" s="39" t="n">
        <v>0</v>
      </c>
      <c r="L873" s="39" t="s">
        <v>21</v>
      </c>
      <c r="M873" s="39" t="n">
        <v>2017</v>
      </c>
      <c r="N873" s="39" t="n">
        <v>11</v>
      </c>
      <c r="O873" s="39" t="n">
        <v>29</v>
      </c>
      <c r="P873" s="39" t="n">
        <v>15</v>
      </c>
      <c r="Q873" s="39" t="n">
        <v>46</v>
      </c>
      <c r="R873" s="39" t="n">
        <v>51</v>
      </c>
      <c r="S873" s="39" t="n">
        <v>150</v>
      </c>
      <c r="T873" s="39" t="n">
        <v>1</v>
      </c>
      <c r="U873" s="39" t="s">
        <v>1</v>
      </c>
      <c r="V873" s="39" t="s">
        <v>2</v>
      </c>
      <c r="X873" s="40" t="s">
        <v>355</v>
      </c>
    </row>
    <row r="874" customFormat="false" ht="15" hidden="false" customHeight="false" outlineLevel="0" collapsed="false">
      <c r="C874" s="49" t="n">
        <f aca="false">IF(F874=F873,C873,IF(F874=(F873+10),C873,(C873+10)))</f>
        <v>1760</v>
      </c>
      <c r="D874" s="38" t="s">
        <v>367</v>
      </c>
      <c r="E874" s="51" t="n">
        <f aca="false">IF(C873=C874,IF(AND(L874&lt;&gt;"M",L874&lt;&gt;"m-up"),E873+10,E873),10)</f>
        <v>10</v>
      </c>
      <c r="F874" s="39" t="n">
        <f aca="false">R874+(Q874*60)+(P874*3600)</f>
        <v>56811</v>
      </c>
      <c r="G874" s="39" t="str">
        <f aca="false">CONCATENATE(M874,N874,O874)</f>
        <v>20171129</v>
      </c>
      <c r="H874" s="39" t="n">
        <v>0</v>
      </c>
      <c r="L874" s="39" t="s">
        <v>21</v>
      </c>
      <c r="M874" s="39" t="n">
        <v>2017</v>
      </c>
      <c r="N874" s="39" t="n">
        <v>11</v>
      </c>
      <c r="O874" s="39" t="n">
        <v>29</v>
      </c>
      <c r="P874" s="39" t="n">
        <v>15</v>
      </c>
      <c r="Q874" s="39" t="n">
        <v>46</v>
      </c>
      <c r="R874" s="39" t="n">
        <v>51</v>
      </c>
      <c r="S874" s="39" t="n">
        <v>211</v>
      </c>
      <c r="T874" s="39" t="n">
        <v>1</v>
      </c>
      <c r="U874" s="39" t="s">
        <v>1</v>
      </c>
      <c r="V874" s="39" t="s">
        <v>2</v>
      </c>
      <c r="X874" s="40" t="s">
        <v>355</v>
      </c>
    </row>
    <row r="875" customFormat="false" ht="15" hidden="false" customHeight="false" outlineLevel="0" collapsed="false">
      <c r="C875" s="49" t="n">
        <f aca="false">IF(F875=F874,C874,IF(F875=(F874+10),C874,(C874+10)))</f>
        <v>1760</v>
      </c>
      <c r="D875" s="38" t="s">
        <v>367</v>
      </c>
      <c r="E875" s="51" t="n">
        <f aca="false">IF(C874=C875,IF(AND(L875&lt;&gt;"M",L875&lt;&gt;"m-up"),E874+10,E874),10)</f>
        <v>10</v>
      </c>
      <c r="F875" s="39" t="n">
        <f aca="false">R875+(Q875*60)+(P875*3600)</f>
        <v>56811</v>
      </c>
      <c r="G875" s="39" t="str">
        <f aca="false">CONCATENATE(M875,N875,O875)</f>
        <v>20171129</v>
      </c>
      <c r="H875" s="39" t="n">
        <v>0</v>
      </c>
      <c r="L875" s="39" t="s">
        <v>21</v>
      </c>
      <c r="M875" s="39" t="n">
        <v>2017</v>
      </c>
      <c r="N875" s="39" t="n">
        <v>11</v>
      </c>
      <c r="O875" s="39" t="n">
        <v>29</v>
      </c>
      <c r="P875" s="39" t="n">
        <v>15</v>
      </c>
      <c r="Q875" s="39" t="n">
        <v>46</v>
      </c>
      <c r="R875" s="39" t="n">
        <v>51</v>
      </c>
      <c r="S875" s="39" t="n">
        <v>238</v>
      </c>
      <c r="T875" s="39" t="n">
        <v>1</v>
      </c>
      <c r="U875" s="39" t="s">
        <v>1</v>
      </c>
      <c r="V875" s="39" t="s">
        <v>2</v>
      </c>
    </row>
    <row r="876" customFormat="false" ht="15" hidden="false" customHeight="false" outlineLevel="0" collapsed="false">
      <c r="C876" s="49" t="n">
        <f aca="false">IF(F876=F875,C875,IF(F876=(F875+10),C875,(C875+10)))</f>
        <v>1760</v>
      </c>
      <c r="D876" s="38" t="s">
        <v>367</v>
      </c>
      <c r="E876" s="51" t="n">
        <f aca="false">IF(C875=C876,IF(AND(L876&lt;&gt;"M",L876&lt;&gt;"m-up"),E875+10,E875),10)</f>
        <v>10</v>
      </c>
      <c r="F876" s="39" t="n">
        <f aca="false">R876+(Q876*60)+(P876*3600)</f>
        <v>56811</v>
      </c>
      <c r="G876" s="39" t="str">
        <f aca="false">CONCATENATE(M876,N876,O876)</f>
        <v>20171129</v>
      </c>
      <c r="H876" s="39" t="n">
        <v>0</v>
      </c>
      <c r="L876" s="39" t="s">
        <v>21</v>
      </c>
      <c r="M876" s="39" t="n">
        <v>2017</v>
      </c>
      <c r="N876" s="39" t="n">
        <v>11</v>
      </c>
      <c r="O876" s="39" t="n">
        <v>29</v>
      </c>
      <c r="P876" s="39" t="n">
        <v>15</v>
      </c>
      <c r="Q876" s="39" t="n">
        <v>46</v>
      </c>
      <c r="R876" s="39" t="n">
        <v>51</v>
      </c>
      <c r="S876" s="39" t="n">
        <v>267</v>
      </c>
      <c r="T876" s="39" t="n">
        <v>1</v>
      </c>
      <c r="U876" s="39" t="s">
        <v>1</v>
      </c>
      <c r="V876" s="39" t="s">
        <v>2</v>
      </c>
    </row>
    <row r="877" customFormat="false" ht="15" hidden="false" customHeight="false" outlineLevel="0" collapsed="false">
      <c r="C877" s="49" t="n">
        <f aca="false">IF(F877=F876,C876,IF(F877=(F876+10),C876,(C876+10)))</f>
        <v>1760</v>
      </c>
      <c r="D877" s="38" t="s">
        <v>367</v>
      </c>
      <c r="E877" s="51" t="n">
        <f aca="false">IF(C876=C877,IF(AND(L877&lt;&gt;"M",L877&lt;&gt;"m-up"),E876+10,E876),10)</f>
        <v>10</v>
      </c>
      <c r="F877" s="39" t="n">
        <f aca="false">R877+(Q877*60)+(P877*3600)</f>
        <v>56811</v>
      </c>
      <c r="G877" s="39" t="str">
        <f aca="false">CONCATENATE(M877,N877,O877)</f>
        <v>20171129</v>
      </c>
      <c r="H877" s="39" t="n">
        <v>0</v>
      </c>
      <c r="L877" s="39" t="s">
        <v>21</v>
      </c>
      <c r="M877" s="39" t="n">
        <v>2017</v>
      </c>
      <c r="N877" s="39" t="n">
        <v>11</v>
      </c>
      <c r="O877" s="39" t="n">
        <v>29</v>
      </c>
      <c r="P877" s="39" t="n">
        <v>15</v>
      </c>
      <c r="Q877" s="39" t="n">
        <v>46</v>
      </c>
      <c r="R877" s="39" t="n">
        <v>51</v>
      </c>
      <c r="S877" s="39" t="n">
        <v>286</v>
      </c>
      <c r="T877" s="39" t="n">
        <v>1</v>
      </c>
      <c r="U877" s="39" t="s">
        <v>1</v>
      </c>
      <c r="V877" s="39" t="s">
        <v>2</v>
      </c>
    </row>
    <row r="878" customFormat="false" ht="15" hidden="false" customHeight="false" outlineLevel="0" collapsed="false">
      <c r="C878" s="49" t="n">
        <f aca="false">IF(F878=F877,C877,IF(F878=(F877+10),C877,(C877+10)))</f>
        <v>1760</v>
      </c>
      <c r="D878" s="38" t="s">
        <v>367</v>
      </c>
      <c r="E878" s="51" t="n">
        <f aca="false">IF(C877=C878,IF(AND(L878&lt;&gt;"M",L878&lt;&gt;"m-up"),E877+10,E877),10)</f>
        <v>10</v>
      </c>
      <c r="F878" s="39" t="n">
        <f aca="false">R878+(Q878*60)+(P878*3600)</f>
        <v>56811</v>
      </c>
      <c r="G878" s="39" t="str">
        <f aca="false">CONCATENATE(M878,N878,O878)</f>
        <v>20171129</v>
      </c>
      <c r="H878" s="39" t="n">
        <v>0</v>
      </c>
      <c r="L878" s="39" t="s">
        <v>21</v>
      </c>
      <c r="M878" s="39" t="n">
        <v>2017</v>
      </c>
      <c r="N878" s="39" t="n">
        <v>11</v>
      </c>
      <c r="O878" s="39" t="n">
        <v>29</v>
      </c>
      <c r="P878" s="39" t="n">
        <v>15</v>
      </c>
      <c r="Q878" s="39" t="n">
        <v>46</v>
      </c>
      <c r="R878" s="39" t="n">
        <v>51</v>
      </c>
      <c r="S878" s="39" t="n">
        <v>299</v>
      </c>
      <c r="T878" s="39" t="n">
        <v>1</v>
      </c>
      <c r="U878" s="39" t="s">
        <v>1</v>
      </c>
      <c r="V878" s="39" t="s">
        <v>2</v>
      </c>
    </row>
    <row r="879" customFormat="false" ht="15" hidden="false" customHeight="false" outlineLevel="0" collapsed="false">
      <c r="C879" s="49" t="n">
        <f aca="false">IF(F879=F878,C878,IF(F879=(F878+10),C878,(C878+10)))</f>
        <v>1760</v>
      </c>
      <c r="D879" s="38" t="s">
        <v>367</v>
      </c>
      <c r="E879" s="51" t="n">
        <f aca="false">IF(C878=C879,IF(AND(L879&lt;&gt;"M",L879&lt;&gt;"m-up"),E878+10,E878),10)</f>
        <v>10</v>
      </c>
      <c r="F879" s="39" t="n">
        <f aca="false">R879+(Q879*60)+(P879*3600)</f>
        <v>56811</v>
      </c>
      <c r="G879" s="39" t="str">
        <f aca="false">CONCATENATE(M879,N879,O879)</f>
        <v>20171129</v>
      </c>
      <c r="H879" s="39" t="n">
        <v>0</v>
      </c>
      <c r="L879" s="39" t="s">
        <v>21</v>
      </c>
      <c r="M879" s="39" t="n">
        <v>2017</v>
      </c>
      <c r="N879" s="39" t="n">
        <v>11</v>
      </c>
      <c r="O879" s="39" t="n">
        <v>29</v>
      </c>
      <c r="P879" s="39" t="n">
        <v>15</v>
      </c>
      <c r="Q879" s="39" t="n">
        <v>46</v>
      </c>
      <c r="R879" s="39" t="n">
        <v>51</v>
      </c>
      <c r="S879" s="39" t="n">
        <v>307</v>
      </c>
      <c r="T879" s="39" t="n">
        <v>1</v>
      </c>
      <c r="U879" s="39" t="s">
        <v>1</v>
      </c>
      <c r="V879" s="39" t="s">
        <v>2</v>
      </c>
    </row>
    <row r="880" customFormat="false" ht="15" hidden="false" customHeight="false" outlineLevel="0" collapsed="false">
      <c r="C880" s="49" t="n">
        <f aca="false">IF(F880=F879,C879,IF(F880=(F879+10),C879,(C879+10)))</f>
        <v>1760</v>
      </c>
      <c r="D880" s="38" t="s">
        <v>367</v>
      </c>
      <c r="E880" s="51" t="n">
        <f aca="false">IF(C879=C880,IF(AND(L880&lt;&gt;"M",L880&lt;&gt;"m-up"),E879+10,E879),10)</f>
        <v>10</v>
      </c>
      <c r="F880" s="39" t="n">
        <f aca="false">R880+(Q880*60)+(P880*3600)</f>
        <v>56811</v>
      </c>
      <c r="G880" s="39" t="str">
        <f aca="false">CONCATENATE(M880,N880,O880)</f>
        <v>20171129</v>
      </c>
      <c r="H880" s="39" t="n">
        <v>0</v>
      </c>
      <c r="L880" s="39" t="s">
        <v>21</v>
      </c>
      <c r="M880" s="39" t="n">
        <v>2017</v>
      </c>
      <c r="N880" s="39" t="n">
        <v>11</v>
      </c>
      <c r="O880" s="39" t="n">
        <v>29</v>
      </c>
      <c r="P880" s="39" t="n">
        <v>15</v>
      </c>
      <c r="Q880" s="39" t="n">
        <v>46</v>
      </c>
      <c r="R880" s="39" t="n">
        <v>51</v>
      </c>
      <c r="S880" s="39" t="n">
        <v>348</v>
      </c>
      <c r="T880" s="39" t="n">
        <v>1</v>
      </c>
      <c r="U880" s="39" t="s">
        <v>1</v>
      </c>
      <c r="V880" s="39" t="s">
        <v>2</v>
      </c>
    </row>
    <row r="881" customFormat="false" ht="15" hidden="false" customHeight="false" outlineLevel="0" collapsed="false">
      <c r="C881" s="49" t="n">
        <f aca="false">IF(F881=F880,C880,IF(F881=(F880+10),C880,(C880+10)))</f>
        <v>1760</v>
      </c>
      <c r="D881" s="38" t="s">
        <v>367</v>
      </c>
      <c r="E881" s="51" t="n">
        <f aca="false">IF(C880=C881,IF(AND(L881&lt;&gt;"M",L881&lt;&gt;"m-up"),E880+10,E880),10)</f>
        <v>20</v>
      </c>
      <c r="F881" s="39" t="n">
        <f aca="false">R881+(Q881*60)+(P881*3600)</f>
        <v>56811</v>
      </c>
      <c r="G881" s="39" t="str">
        <f aca="false">CONCATENATE(M881,N881,O881)</f>
        <v>20171129</v>
      </c>
      <c r="H881" s="39" t="n">
        <v>8</v>
      </c>
      <c r="L881" s="39" t="s">
        <v>23</v>
      </c>
      <c r="M881" s="39" t="n">
        <v>2017</v>
      </c>
      <c r="N881" s="39" t="n">
        <v>11</v>
      </c>
      <c r="O881" s="39" t="n">
        <v>29</v>
      </c>
      <c r="P881" s="39" t="n">
        <v>15</v>
      </c>
      <c r="Q881" s="39" t="n">
        <v>46</v>
      </c>
      <c r="R881" s="39" t="n">
        <v>51</v>
      </c>
      <c r="S881" s="39" t="n">
        <v>382</v>
      </c>
      <c r="T881" s="39" t="n">
        <v>1</v>
      </c>
      <c r="U881" s="39" t="s">
        <v>1</v>
      </c>
      <c r="V881" s="39" t="s">
        <v>2</v>
      </c>
    </row>
    <row r="882" customFormat="false" ht="15" hidden="false" customHeight="false" outlineLevel="0" collapsed="false">
      <c r="C882" s="49" t="n">
        <f aca="false">IF(F882=F881,C881,IF(F882=(F881+10),C881,(C881+10)))</f>
        <v>1760</v>
      </c>
      <c r="D882" s="38" t="s">
        <v>367</v>
      </c>
      <c r="E882" s="51" t="n">
        <f aca="false">IF(C881=C882,IF(AND(L882&lt;&gt;"M",L882&lt;&gt;"m-up"),E881+10,E881),10)</f>
        <v>30</v>
      </c>
      <c r="F882" s="39" t="n">
        <f aca="false">R882+(Q882*60)+(P882*3600)</f>
        <v>56811</v>
      </c>
      <c r="G882" s="39" t="str">
        <f aca="false">CONCATENATE(M882,N882,O882)</f>
        <v>20171129</v>
      </c>
      <c r="H882" s="39" t="n">
        <v>3</v>
      </c>
      <c r="L882" s="39" t="s">
        <v>23</v>
      </c>
      <c r="M882" s="39" t="n">
        <v>2017</v>
      </c>
      <c r="N882" s="39" t="n">
        <v>11</v>
      </c>
      <c r="O882" s="39" t="n">
        <v>29</v>
      </c>
      <c r="P882" s="39" t="n">
        <v>15</v>
      </c>
      <c r="Q882" s="39" t="n">
        <v>46</v>
      </c>
      <c r="R882" s="39" t="n">
        <v>51</v>
      </c>
      <c r="S882" s="39" t="n">
        <v>394</v>
      </c>
      <c r="T882" s="39" t="n">
        <v>1</v>
      </c>
      <c r="U882" s="39" t="s">
        <v>1</v>
      </c>
      <c r="V882" s="39" t="s">
        <v>2</v>
      </c>
    </row>
    <row r="883" customFormat="false" ht="15" hidden="false" customHeight="false" outlineLevel="0" collapsed="false">
      <c r="C883" s="49" t="n">
        <f aca="false">IF(F883=F882,C882,IF(F883=(F882+10),C882,(C882+10)))</f>
        <v>1760</v>
      </c>
      <c r="D883" s="38" t="s">
        <v>367</v>
      </c>
      <c r="E883" s="51" t="n">
        <f aca="false">IF(C882=C883,IF(AND(L883&lt;&gt;"M",L883&lt;&gt;"m-up"),E882+10,E882),10)</f>
        <v>40</v>
      </c>
      <c r="F883" s="39" t="n">
        <f aca="false">R883+(Q883*60)+(P883*3600)</f>
        <v>56811</v>
      </c>
      <c r="G883" s="39" t="str">
        <f aca="false">CONCATENATE(M883,N883,O883)</f>
        <v>20171129</v>
      </c>
      <c r="H883" s="39" t="n">
        <v>241</v>
      </c>
      <c r="L883" s="39" t="s">
        <v>23</v>
      </c>
      <c r="M883" s="39" t="n">
        <v>2017</v>
      </c>
      <c r="N883" s="39" t="n">
        <v>11</v>
      </c>
      <c r="O883" s="39" t="n">
        <v>29</v>
      </c>
      <c r="P883" s="39" t="n">
        <v>15</v>
      </c>
      <c r="Q883" s="39" t="n">
        <v>46</v>
      </c>
      <c r="R883" s="39" t="n">
        <v>51</v>
      </c>
      <c r="S883" s="39" t="n">
        <v>411</v>
      </c>
      <c r="T883" s="39" t="n">
        <v>1</v>
      </c>
      <c r="U883" s="39" t="s">
        <v>1</v>
      </c>
      <c r="V883" s="39" t="s">
        <v>2</v>
      </c>
    </row>
    <row r="884" customFormat="false" ht="15" hidden="false" customHeight="false" outlineLevel="0" collapsed="false">
      <c r="C884" s="49" t="n">
        <f aca="false">IF(F884=F883,C883,IF(F884=(F883+10),C883,(C883+10)))</f>
        <v>1760</v>
      </c>
      <c r="D884" s="38" t="s">
        <v>367</v>
      </c>
      <c r="E884" s="51" t="n">
        <f aca="false">IF(C883=C884,IF(AND(L884&lt;&gt;"M",L884&lt;&gt;"m-up"),E883+10,E883),10)</f>
        <v>50</v>
      </c>
      <c r="F884" s="39" t="n">
        <f aca="false">R884+(Q884*60)+(P884*3600)</f>
        <v>56811</v>
      </c>
      <c r="G884" s="39" t="str">
        <f aca="false">CONCATENATE(M884,N884,O884)</f>
        <v>20171129</v>
      </c>
      <c r="H884" s="39" t="n">
        <v>0</v>
      </c>
      <c r="L884" s="39" t="s">
        <v>267</v>
      </c>
      <c r="M884" s="39" t="n">
        <v>2017</v>
      </c>
      <c r="N884" s="39" t="n">
        <v>11</v>
      </c>
      <c r="O884" s="39" t="n">
        <v>29</v>
      </c>
      <c r="P884" s="39" t="n">
        <v>15</v>
      </c>
      <c r="Q884" s="39" t="n">
        <v>46</v>
      </c>
      <c r="R884" s="39" t="n">
        <v>51</v>
      </c>
      <c r="S884" s="39" t="n">
        <v>415</v>
      </c>
      <c r="T884" s="39" t="n">
        <v>1</v>
      </c>
      <c r="U884" s="39" t="s">
        <v>1</v>
      </c>
      <c r="V884" s="39" t="s">
        <v>2</v>
      </c>
    </row>
    <row r="885" customFormat="false" ht="15" hidden="false" customHeight="false" outlineLevel="0" collapsed="false">
      <c r="C885" s="49" t="n">
        <f aca="false">IF(F885=F884,C884,IF(F885=(F884+10),C884,(C884+10)))</f>
        <v>1760</v>
      </c>
      <c r="D885" s="38" t="s">
        <v>367</v>
      </c>
      <c r="E885" s="51" t="n">
        <f aca="false">IF(C884=C885,IF(AND(L885&lt;&gt;"M",L885&lt;&gt;"m-up"),E884+10,E884),10)</f>
        <v>60</v>
      </c>
      <c r="F885" s="39" t="n">
        <f aca="false">R885+(Q885*60)+(P885*3600)</f>
        <v>56811</v>
      </c>
      <c r="G885" s="39" t="str">
        <f aca="false">CONCATENATE(M885,N885,O885)</f>
        <v>20171129</v>
      </c>
      <c r="H885" s="39" t="n">
        <v>0</v>
      </c>
      <c r="L885" s="39" t="s">
        <v>267</v>
      </c>
      <c r="M885" s="39" t="n">
        <v>2017</v>
      </c>
      <c r="N885" s="39" t="n">
        <v>11</v>
      </c>
      <c r="O885" s="39" t="n">
        <v>29</v>
      </c>
      <c r="P885" s="39" t="n">
        <v>15</v>
      </c>
      <c r="Q885" s="39" t="n">
        <v>46</v>
      </c>
      <c r="R885" s="39" t="n">
        <v>51</v>
      </c>
      <c r="S885" s="39" t="n">
        <v>425</v>
      </c>
      <c r="T885" s="39" t="n">
        <v>1</v>
      </c>
      <c r="U885" s="39" t="s">
        <v>1</v>
      </c>
      <c r="V885" s="39" t="s">
        <v>2</v>
      </c>
    </row>
    <row r="886" customFormat="false" ht="15" hidden="false" customHeight="false" outlineLevel="0" collapsed="false">
      <c r="C886" s="49" t="n">
        <f aca="false">IF(F886=F885,C885,IF(F886=(F885+10),C885,(C885+10)))</f>
        <v>1760</v>
      </c>
      <c r="D886" s="38" t="s">
        <v>367</v>
      </c>
      <c r="E886" s="51" t="n">
        <f aca="false">IF(C885=C886,IF(AND(L886&lt;&gt;"M",L886&lt;&gt;"m-up"),E885+10,E885),10)</f>
        <v>70</v>
      </c>
      <c r="F886" s="39" t="n">
        <f aca="false">R886+(Q886*60)+(P886*3600)</f>
        <v>56811</v>
      </c>
      <c r="G886" s="39" t="str">
        <f aca="false">CONCATENATE(M886,N886,O886)</f>
        <v>20171129</v>
      </c>
      <c r="H886" s="39" t="n">
        <v>0</v>
      </c>
      <c r="L886" s="39" t="s">
        <v>267</v>
      </c>
      <c r="M886" s="39" t="n">
        <v>2017</v>
      </c>
      <c r="N886" s="39" t="n">
        <v>11</v>
      </c>
      <c r="O886" s="39" t="n">
        <v>29</v>
      </c>
      <c r="P886" s="39" t="n">
        <v>15</v>
      </c>
      <c r="Q886" s="39" t="n">
        <v>46</v>
      </c>
      <c r="R886" s="39" t="n">
        <v>51</v>
      </c>
      <c r="S886" s="39" t="n">
        <v>436</v>
      </c>
      <c r="T886" s="39" t="n">
        <v>1</v>
      </c>
      <c r="U886" s="39" t="s">
        <v>1</v>
      </c>
      <c r="V886" s="39" t="s">
        <v>2</v>
      </c>
    </row>
    <row r="887" customFormat="false" ht="15" hidden="false" customHeight="false" outlineLevel="0" collapsed="false">
      <c r="C887" s="49" t="n">
        <f aca="false">IF(F887=F886,C886,IF(F887=(F886+10),C886,(C886+10)))</f>
        <v>1760</v>
      </c>
      <c r="D887" s="38" t="s">
        <v>367</v>
      </c>
      <c r="E887" s="51" t="n">
        <f aca="false">IF(C886=C887,IF(AND(L887&lt;&gt;"M",L887&lt;&gt;"m-up"),E886+10,E886),10)</f>
        <v>80</v>
      </c>
      <c r="F887" s="39" t="n">
        <f aca="false">R887+(Q887*60)+(P887*3600)</f>
        <v>56811</v>
      </c>
      <c r="G887" s="39" t="str">
        <f aca="false">CONCATENATE(M887,N887,O887)</f>
        <v>20171129</v>
      </c>
      <c r="H887" s="39" t="n">
        <v>0</v>
      </c>
      <c r="L887" s="39" t="s">
        <v>267</v>
      </c>
      <c r="M887" s="39" t="n">
        <v>2017</v>
      </c>
      <c r="N887" s="39" t="n">
        <v>11</v>
      </c>
      <c r="O887" s="39" t="n">
        <v>29</v>
      </c>
      <c r="P887" s="39" t="n">
        <v>15</v>
      </c>
      <c r="Q887" s="39" t="n">
        <v>46</v>
      </c>
      <c r="R887" s="39" t="n">
        <v>51</v>
      </c>
      <c r="S887" s="39" t="n">
        <v>467</v>
      </c>
      <c r="T887" s="39" t="n">
        <v>1</v>
      </c>
      <c r="U887" s="39" t="s">
        <v>1</v>
      </c>
      <c r="V887" s="39" t="s">
        <v>2</v>
      </c>
    </row>
    <row r="888" customFormat="false" ht="15" hidden="false" customHeight="false" outlineLevel="0" collapsed="false">
      <c r="C888" s="49" t="n">
        <f aca="false">IF(F888=F887,C887,IF(F888=(F887+10),C887,(C887+10)))</f>
        <v>1760</v>
      </c>
      <c r="D888" s="38" t="s">
        <v>367</v>
      </c>
      <c r="E888" s="51" t="n">
        <f aca="false">IF(C887=C888,IF(AND(L888&lt;&gt;"M",L888&lt;&gt;"m-up"),E887+10,E887),10)</f>
        <v>90</v>
      </c>
      <c r="F888" s="39" t="n">
        <f aca="false">R888+(Q888*60)+(P888*3600)</f>
        <v>56811</v>
      </c>
      <c r="G888" s="39" t="str">
        <f aca="false">CONCATENATE(M888,N888,O888)</f>
        <v>20171129</v>
      </c>
      <c r="H888" s="39" t="n">
        <v>0</v>
      </c>
      <c r="L888" s="39" t="s">
        <v>267</v>
      </c>
      <c r="M888" s="39" t="n">
        <v>2017</v>
      </c>
      <c r="N888" s="39" t="n">
        <v>11</v>
      </c>
      <c r="O888" s="39" t="n">
        <v>29</v>
      </c>
      <c r="P888" s="39" t="n">
        <v>15</v>
      </c>
      <c r="Q888" s="39" t="n">
        <v>46</v>
      </c>
      <c r="R888" s="39" t="n">
        <v>51</v>
      </c>
      <c r="S888" s="39" t="n">
        <v>607</v>
      </c>
      <c r="T888" s="39" t="n">
        <v>1</v>
      </c>
      <c r="U888" s="39" t="s">
        <v>1</v>
      </c>
      <c r="V888" s="39" t="s">
        <v>2</v>
      </c>
    </row>
    <row r="889" customFormat="false" ht="15" hidden="false" customHeight="false" outlineLevel="0" collapsed="false">
      <c r="C889" s="49" t="n">
        <f aca="false">IF(F889=F888,C888,IF(F889=(F888+10),C888,(C888+10)))</f>
        <v>1760</v>
      </c>
      <c r="D889" s="38" t="s">
        <v>367</v>
      </c>
      <c r="E889" s="51" t="n">
        <f aca="false">IF(C888=C889,IF(AND(L889&lt;&gt;"M",L889&lt;&gt;"m-up"),E888+10,E888),10)</f>
        <v>100</v>
      </c>
      <c r="F889" s="39" t="n">
        <f aca="false">R889+(Q889*60)+(P889*3600)</f>
        <v>56811</v>
      </c>
      <c r="G889" s="39" t="str">
        <f aca="false">CONCATENATE(M889,N889,O889)</f>
        <v>20171129</v>
      </c>
      <c r="H889" s="39" t="n">
        <v>0</v>
      </c>
      <c r="L889" s="39" t="s">
        <v>267</v>
      </c>
      <c r="M889" s="39" t="n">
        <v>2017</v>
      </c>
      <c r="N889" s="39" t="n">
        <v>11</v>
      </c>
      <c r="O889" s="39" t="n">
        <v>29</v>
      </c>
      <c r="P889" s="39" t="n">
        <v>15</v>
      </c>
      <c r="Q889" s="39" t="n">
        <v>46</v>
      </c>
      <c r="R889" s="39" t="n">
        <v>51</v>
      </c>
      <c r="S889" s="39" t="n">
        <v>637</v>
      </c>
      <c r="T889" s="39" t="n">
        <v>1</v>
      </c>
      <c r="U889" s="39" t="s">
        <v>1</v>
      </c>
      <c r="V889" s="39" t="s">
        <v>2</v>
      </c>
    </row>
    <row r="890" customFormat="false" ht="15" hidden="false" customHeight="false" outlineLevel="0" collapsed="false">
      <c r="C890" s="49" t="n">
        <f aca="false">IF(F890=F889,C889,IF(F890=(F889+10),C889,(C889+10)))</f>
        <v>1760</v>
      </c>
      <c r="D890" s="38" t="s">
        <v>367</v>
      </c>
      <c r="E890" s="51" t="n">
        <f aca="false">IF(C889=C890,IF(AND(L890&lt;&gt;"M",L890&lt;&gt;"m-up"),E889+10,E889),10)</f>
        <v>110</v>
      </c>
      <c r="F890" s="39" t="n">
        <f aca="false">R890+(Q890*60)+(P890*3600)</f>
        <v>56811</v>
      </c>
      <c r="G890" s="39" t="str">
        <f aca="false">CONCATENATE(M890,N890,O890)</f>
        <v>20171129</v>
      </c>
      <c r="H890" s="39" t="n">
        <v>27</v>
      </c>
      <c r="L890" s="39" t="s">
        <v>23</v>
      </c>
      <c r="M890" s="39" t="n">
        <v>2017</v>
      </c>
      <c r="N890" s="39" t="n">
        <v>11</v>
      </c>
      <c r="O890" s="39" t="n">
        <v>29</v>
      </c>
      <c r="P890" s="39" t="n">
        <v>15</v>
      </c>
      <c r="Q890" s="39" t="n">
        <v>46</v>
      </c>
      <c r="R890" s="39" t="n">
        <v>51</v>
      </c>
      <c r="S890" s="39" t="n">
        <v>678</v>
      </c>
      <c r="T890" s="39" t="n">
        <v>1</v>
      </c>
      <c r="U890" s="39" t="s">
        <v>1</v>
      </c>
      <c r="V890" s="39" t="s">
        <v>2</v>
      </c>
      <c r="X890" s="98" t="s">
        <v>305</v>
      </c>
      <c r="Y890" s="40" t="s">
        <v>368</v>
      </c>
      <c r="Z890" s="40" t="s">
        <v>369</v>
      </c>
      <c r="AA890" s="40" t="s">
        <v>370</v>
      </c>
      <c r="AB890" s="40" t="n">
        <v>-24</v>
      </c>
    </row>
    <row r="891" customFormat="false" ht="15" hidden="false" customHeight="false" outlineLevel="0" collapsed="false">
      <c r="C891" s="49" t="n">
        <f aca="false">IF(F891=F890,C890,IF(F891=(F890+10),C890,(C890+10)))</f>
        <v>1760</v>
      </c>
      <c r="D891" s="38" t="s">
        <v>367</v>
      </c>
      <c r="E891" s="51" t="n">
        <f aca="false">IF(C890=C891,IF(AND(L891&lt;&gt;"M",L891&lt;&gt;"m-up"),E890+10,E890),10)</f>
        <v>120</v>
      </c>
      <c r="F891" s="39" t="n">
        <f aca="false">R891+(Q891*60)+(P891*3600)</f>
        <v>56811</v>
      </c>
      <c r="G891" s="39" t="str">
        <f aca="false">CONCATENATE(M891,N891,O891)</f>
        <v>20171129</v>
      </c>
      <c r="H891" s="39" t="n">
        <v>0</v>
      </c>
      <c r="L891" s="39" t="s">
        <v>267</v>
      </c>
      <c r="M891" s="39" t="n">
        <v>2017</v>
      </c>
      <c r="N891" s="39" t="n">
        <v>11</v>
      </c>
      <c r="O891" s="39" t="n">
        <v>29</v>
      </c>
      <c r="P891" s="39" t="n">
        <v>15</v>
      </c>
      <c r="Q891" s="39" t="n">
        <v>46</v>
      </c>
      <c r="R891" s="39" t="n">
        <v>51</v>
      </c>
      <c r="S891" s="39" t="n">
        <v>682</v>
      </c>
      <c r="T891" s="39" t="n">
        <v>1</v>
      </c>
      <c r="U891" s="39" t="s">
        <v>1</v>
      </c>
      <c r="V891" s="39" t="s">
        <v>2</v>
      </c>
    </row>
    <row r="892" customFormat="false" ht="15" hidden="false" customHeight="false" outlineLevel="0" collapsed="false">
      <c r="C892" s="49" t="n">
        <f aca="false">IF(F892=F891,C891,IF(F892=(F891+10),C891,(C891+10)))</f>
        <v>1760</v>
      </c>
      <c r="D892" s="38" t="s">
        <v>367</v>
      </c>
      <c r="E892" s="51" t="n">
        <f aca="false">IF(C891=C892,IF(AND(L892&lt;&gt;"M",L892&lt;&gt;"m-up"),E891+10,E891),10)</f>
        <v>130</v>
      </c>
      <c r="F892" s="39" t="n">
        <f aca="false">R892+(Q892*60)+(P892*3600)</f>
        <v>56811</v>
      </c>
      <c r="G892" s="39" t="str">
        <f aca="false">CONCATENATE(M892,N892,O892)</f>
        <v>20171129</v>
      </c>
      <c r="H892" s="39" t="n">
        <v>87</v>
      </c>
      <c r="L892" s="39" t="s">
        <v>23</v>
      </c>
      <c r="M892" s="39" t="n">
        <v>2017</v>
      </c>
      <c r="N892" s="39" t="n">
        <v>11</v>
      </c>
      <c r="O892" s="39" t="n">
        <v>29</v>
      </c>
      <c r="P892" s="39" t="n">
        <v>15</v>
      </c>
      <c r="Q892" s="39" t="n">
        <v>46</v>
      </c>
      <c r="R892" s="39" t="n">
        <v>51</v>
      </c>
      <c r="S892" s="39" t="n">
        <v>708</v>
      </c>
      <c r="T892" s="39" t="n">
        <v>1</v>
      </c>
      <c r="U892" s="39" t="s">
        <v>1</v>
      </c>
      <c r="V892" s="39" t="s">
        <v>2</v>
      </c>
    </row>
    <row r="893" customFormat="false" ht="15" hidden="false" customHeight="false" outlineLevel="0" collapsed="false">
      <c r="C893" s="49" t="n">
        <f aca="false">IF(F893=F892,C892,IF(F893=(F892+10),C892,(C892+10)))</f>
        <v>1760</v>
      </c>
      <c r="D893" s="38" t="s">
        <v>367</v>
      </c>
      <c r="E893" s="51" t="n">
        <f aca="false">IF(C892=C893,IF(AND(L893&lt;&gt;"M",L893&lt;&gt;"m-up"),E892+10,E892),10)</f>
        <v>140</v>
      </c>
      <c r="F893" s="39" t="n">
        <f aca="false">R893+(Q893*60)+(P893*3600)</f>
        <v>56811</v>
      </c>
      <c r="G893" s="39" t="str">
        <f aca="false">CONCATENATE(M893,N893,O893)</f>
        <v>20171129</v>
      </c>
      <c r="H893" s="39" t="n">
        <v>0</v>
      </c>
      <c r="L893" s="39" t="s">
        <v>267</v>
      </c>
      <c r="M893" s="39" t="n">
        <v>2017</v>
      </c>
      <c r="N893" s="39" t="n">
        <v>11</v>
      </c>
      <c r="O893" s="39" t="n">
        <v>29</v>
      </c>
      <c r="P893" s="39" t="n">
        <v>15</v>
      </c>
      <c r="Q893" s="39" t="n">
        <v>46</v>
      </c>
      <c r="R893" s="39" t="n">
        <v>51</v>
      </c>
      <c r="S893" s="39" t="n">
        <v>720</v>
      </c>
      <c r="T893" s="39" t="n">
        <v>1</v>
      </c>
      <c r="U893" s="39" t="s">
        <v>1</v>
      </c>
      <c r="V893" s="39" t="s">
        <v>2</v>
      </c>
    </row>
    <row r="894" customFormat="false" ht="15" hidden="false" customHeight="false" outlineLevel="0" collapsed="false">
      <c r="C894" s="49" t="n">
        <f aca="false">IF(F894=F893,C893,IF(F894=(F893+10),C893,(C893+10)))</f>
        <v>1760</v>
      </c>
      <c r="D894" s="38" t="s">
        <v>367</v>
      </c>
      <c r="E894" s="51" t="n">
        <f aca="false">IF(C893=C894,IF(AND(L894&lt;&gt;"M",L894&lt;&gt;"m-up"),E893+10,E893),10)</f>
        <v>150</v>
      </c>
      <c r="F894" s="39" t="n">
        <f aca="false">R894+(Q894*60)+(P894*3600)</f>
        <v>56811</v>
      </c>
      <c r="G894" s="39" t="str">
        <f aca="false">CONCATENATE(M894,N894,O894)</f>
        <v>20171129</v>
      </c>
      <c r="H894" s="39" t="n">
        <v>4</v>
      </c>
      <c r="L894" s="39" t="s">
        <v>23</v>
      </c>
      <c r="M894" s="39" t="n">
        <v>2017</v>
      </c>
      <c r="N894" s="39" t="n">
        <v>11</v>
      </c>
      <c r="O894" s="39" t="n">
        <v>29</v>
      </c>
      <c r="P894" s="39" t="n">
        <v>15</v>
      </c>
      <c r="Q894" s="39" t="n">
        <v>46</v>
      </c>
      <c r="R894" s="39" t="n">
        <v>51</v>
      </c>
      <c r="S894" s="39" t="n">
        <v>826</v>
      </c>
      <c r="T894" s="39" t="n">
        <v>1</v>
      </c>
      <c r="U894" s="39" t="s">
        <v>1</v>
      </c>
      <c r="V894" s="39" t="s">
        <v>2</v>
      </c>
    </row>
    <row r="895" customFormat="false" ht="15" hidden="false" customHeight="false" outlineLevel="0" collapsed="false">
      <c r="A895" s="69"/>
      <c r="B895" s="69"/>
      <c r="C895" s="49" t="n">
        <f aca="false">IF(F895=F894,C894,IF(F895=(F894+10),C894,(C894+10)))</f>
        <v>1770</v>
      </c>
      <c r="D895" s="70" t="s">
        <v>371</v>
      </c>
      <c r="E895" s="51" t="n">
        <f aca="false">IF(C894=C895,IF(AND(L895&lt;&gt;"M",L895&lt;&gt;"m-up"),E894+10,E894),10)</f>
        <v>10</v>
      </c>
      <c r="F895" s="71" t="n">
        <f aca="false">R895+(Q895*60)+(P895*3600)</f>
        <v>57853</v>
      </c>
      <c r="G895" s="71" t="str">
        <f aca="false">CONCATENATE(M895,N895,O895)</f>
        <v>20171129</v>
      </c>
      <c r="H895" s="71" t="n">
        <v>46</v>
      </c>
      <c r="I895" s="71"/>
      <c r="J895" s="71"/>
      <c r="K895" s="71"/>
      <c r="L895" s="71" t="s">
        <v>0</v>
      </c>
      <c r="M895" s="71" t="n">
        <v>2017</v>
      </c>
      <c r="N895" s="71" t="n">
        <v>11</v>
      </c>
      <c r="O895" s="71" t="n">
        <v>29</v>
      </c>
      <c r="P895" s="71" t="n">
        <v>16</v>
      </c>
      <c r="Q895" s="71" t="n">
        <v>4</v>
      </c>
      <c r="R895" s="71" t="n">
        <v>13</v>
      </c>
      <c r="S895" s="71" t="n">
        <v>344</v>
      </c>
      <c r="T895" s="71" t="n">
        <v>1</v>
      </c>
      <c r="U895" s="71" t="s">
        <v>1</v>
      </c>
      <c r="V895" s="71" t="s">
        <v>2</v>
      </c>
      <c r="W895" s="71"/>
      <c r="X895" s="72"/>
      <c r="WK895" s="72"/>
      <c r="WL895" s="72"/>
      <c r="WM895" s="72"/>
      <c r="WN895" s="72"/>
      <c r="WO895" s="72"/>
      <c r="WP895" s="72"/>
      <c r="WQ895" s="72"/>
      <c r="WR895" s="72"/>
      <c r="WS895" s="72"/>
      <c r="WT895" s="72"/>
      <c r="WU895" s="72"/>
      <c r="WV895" s="72"/>
      <c r="WW895" s="72"/>
      <c r="WX895" s="72"/>
      <c r="WY895" s="72"/>
      <c r="WZ895" s="72"/>
      <c r="XA895" s="72"/>
      <c r="XB895" s="72"/>
      <c r="XC895" s="72"/>
      <c r="XD895" s="72"/>
      <c r="XE895" s="72"/>
      <c r="XF895" s="72"/>
      <c r="XG895" s="72"/>
      <c r="XH895" s="72"/>
      <c r="XI895" s="72"/>
      <c r="XJ895" s="72"/>
      <c r="XK895" s="72"/>
      <c r="XL895" s="72"/>
      <c r="XM895" s="72"/>
      <c r="XN895" s="72"/>
      <c r="XO895" s="72"/>
      <c r="XP895" s="72"/>
      <c r="XQ895" s="72"/>
      <c r="XR895" s="72"/>
      <c r="XS895" s="72"/>
      <c r="XT895" s="72"/>
      <c r="XU895" s="72"/>
      <c r="XV895" s="72"/>
      <c r="XW895" s="72"/>
      <c r="XX895" s="72"/>
      <c r="XY895" s="72"/>
      <c r="XZ895" s="72"/>
      <c r="YA895" s="72"/>
      <c r="YB895" s="72"/>
      <c r="YC895" s="72"/>
      <c r="YD895" s="72"/>
      <c r="YE895" s="72"/>
      <c r="YF895" s="72"/>
      <c r="YG895" s="72"/>
      <c r="YH895" s="72"/>
      <c r="YI895" s="72"/>
      <c r="YJ895" s="72"/>
      <c r="YK895" s="72"/>
      <c r="YL895" s="72"/>
      <c r="YM895" s="72"/>
      <c r="YN895" s="72"/>
      <c r="YO895" s="72"/>
      <c r="YP895" s="72"/>
      <c r="YQ895" s="72"/>
      <c r="YR895" s="72"/>
      <c r="YS895" s="72"/>
      <c r="YT895" s="72"/>
      <c r="YU895" s="72"/>
      <c r="YV895" s="72"/>
      <c r="YW895" s="72"/>
      <c r="YX895" s="72"/>
      <c r="YY895" s="72"/>
      <c r="YZ895" s="72"/>
      <c r="ZA895" s="72"/>
      <c r="ZB895" s="72"/>
      <c r="ZC895" s="72"/>
      <c r="ZD895" s="72"/>
      <c r="ZE895" s="72"/>
      <c r="ZF895" s="72"/>
      <c r="ZG895" s="72"/>
      <c r="ZH895" s="72"/>
      <c r="ZI895" s="72"/>
      <c r="ZJ895" s="72"/>
      <c r="ZK895" s="72"/>
      <c r="ZL895" s="72"/>
      <c r="ZM895" s="72"/>
      <c r="ZN895" s="72"/>
      <c r="ZO895" s="72"/>
      <c r="ZP895" s="72"/>
      <c r="ZQ895" s="72"/>
      <c r="ZR895" s="72"/>
      <c r="ZS895" s="72"/>
      <c r="ZT895" s="72"/>
      <c r="ZU895" s="72"/>
      <c r="ZV895" s="72"/>
      <c r="ZW895" s="72"/>
      <c r="ZX895" s="72"/>
      <c r="ZY895" s="72"/>
      <c r="ZZ895" s="72"/>
      <c r="AAA895" s="72"/>
      <c r="AAB895" s="72"/>
      <c r="AAC895" s="72"/>
      <c r="AAD895" s="72"/>
      <c r="AAE895" s="72"/>
      <c r="AAF895" s="72"/>
      <c r="AAG895" s="72"/>
      <c r="AAH895" s="72"/>
      <c r="AAI895" s="72"/>
      <c r="AAJ895" s="72"/>
      <c r="AAK895" s="72"/>
      <c r="AAL895" s="72"/>
      <c r="AAM895" s="72"/>
      <c r="AAN895" s="72"/>
      <c r="AAO895" s="72"/>
      <c r="AAP895" s="72"/>
      <c r="AAQ895" s="72"/>
      <c r="AAR895" s="72"/>
      <c r="AAS895" s="72"/>
      <c r="AAT895" s="72"/>
      <c r="AAU895" s="72"/>
      <c r="AAV895" s="72"/>
      <c r="AAW895" s="72"/>
      <c r="AAX895" s="72"/>
      <c r="AAY895" s="72"/>
      <c r="AAZ895" s="72"/>
      <c r="ABA895" s="72"/>
      <c r="ABB895" s="72"/>
      <c r="ABC895" s="72"/>
      <c r="ABD895" s="72"/>
      <c r="ABE895" s="72"/>
      <c r="ABF895" s="72"/>
      <c r="ABG895" s="72"/>
      <c r="ABH895" s="72"/>
      <c r="ABI895" s="72"/>
      <c r="ABJ895" s="72"/>
      <c r="ABK895" s="72"/>
      <c r="ABL895" s="72"/>
      <c r="ABM895" s="72"/>
      <c r="ABN895" s="72"/>
      <c r="ABO895" s="72"/>
      <c r="ABP895" s="72"/>
      <c r="ABQ895" s="72"/>
      <c r="ABR895" s="72"/>
      <c r="ABS895" s="72"/>
      <c r="ABT895" s="72"/>
      <c r="ABU895" s="72"/>
      <c r="ABV895" s="72"/>
      <c r="ABW895" s="72"/>
      <c r="ABX895" s="72"/>
      <c r="ABY895" s="72"/>
      <c r="ABZ895" s="72"/>
      <c r="ACA895" s="72"/>
      <c r="ACB895" s="72"/>
      <c r="ACC895" s="72"/>
      <c r="ACD895" s="72"/>
      <c r="ACE895" s="72"/>
      <c r="ACF895" s="72"/>
      <c r="ACG895" s="72"/>
      <c r="ACH895" s="72"/>
      <c r="ACI895" s="72"/>
      <c r="ACJ895" s="72"/>
      <c r="ACK895" s="72"/>
      <c r="ACL895" s="72"/>
      <c r="ACM895" s="72"/>
      <c r="ACN895" s="72"/>
      <c r="ACO895" s="72"/>
      <c r="ACP895" s="72"/>
      <c r="ACQ895" s="72"/>
      <c r="ACR895" s="72"/>
      <c r="ACS895" s="72"/>
      <c r="ACT895" s="72"/>
      <c r="ACU895" s="72"/>
      <c r="ACV895" s="72"/>
      <c r="ACW895" s="72"/>
      <c r="ACX895" s="72"/>
      <c r="ACY895" s="72"/>
      <c r="ACZ895" s="72"/>
      <c r="ADA895" s="72"/>
      <c r="ADB895" s="72"/>
      <c r="ADC895" s="72"/>
      <c r="ADD895" s="72"/>
      <c r="ADE895" s="72"/>
      <c r="ADF895" s="72"/>
      <c r="ADG895" s="72"/>
      <c r="ADH895" s="72"/>
      <c r="ADI895" s="72"/>
      <c r="ADJ895" s="72"/>
      <c r="ADK895" s="72"/>
      <c r="ADL895" s="72"/>
      <c r="ADM895" s="72"/>
      <c r="ADN895" s="72"/>
      <c r="ADO895" s="72"/>
      <c r="ADP895" s="72"/>
      <c r="ADQ895" s="72"/>
      <c r="ADR895" s="72"/>
      <c r="ADS895" s="72"/>
      <c r="ADT895" s="72"/>
      <c r="ADU895" s="72"/>
      <c r="ADV895" s="72"/>
      <c r="ADW895" s="72"/>
      <c r="ADX895" s="72"/>
      <c r="ADY895" s="72"/>
      <c r="ADZ895" s="72"/>
      <c r="AEA895" s="72"/>
      <c r="AEB895" s="72"/>
      <c r="AEC895" s="72"/>
      <c r="AED895" s="72"/>
      <c r="AEE895" s="72"/>
      <c r="AEF895" s="72"/>
      <c r="AEG895" s="72"/>
      <c r="AEH895" s="72"/>
      <c r="AEI895" s="72"/>
      <c r="AEJ895" s="72"/>
      <c r="AEK895" s="72"/>
      <c r="AEL895" s="72"/>
      <c r="AEM895" s="72"/>
      <c r="AEN895" s="72"/>
      <c r="AEO895" s="72"/>
      <c r="AEP895" s="72"/>
      <c r="AEQ895" s="72"/>
      <c r="AER895" s="72"/>
      <c r="AES895" s="72"/>
      <c r="AET895" s="72"/>
      <c r="AEU895" s="72"/>
      <c r="AEV895" s="72"/>
      <c r="AEW895" s="72"/>
      <c r="AEX895" s="72"/>
      <c r="AEY895" s="72"/>
      <c r="AEZ895" s="72"/>
      <c r="AFA895" s="72"/>
      <c r="AFB895" s="72"/>
      <c r="AFC895" s="72"/>
      <c r="AFD895" s="72"/>
      <c r="AFE895" s="72"/>
      <c r="AFF895" s="72"/>
      <c r="AFG895" s="72"/>
      <c r="AFH895" s="72"/>
      <c r="AFI895" s="72"/>
      <c r="AFJ895" s="72"/>
      <c r="AFK895" s="72"/>
      <c r="AFL895" s="72"/>
      <c r="AFM895" s="72"/>
      <c r="AFN895" s="72"/>
      <c r="AFO895" s="72"/>
      <c r="AFP895" s="72"/>
      <c r="AFQ895" s="72"/>
      <c r="AFR895" s="72"/>
      <c r="AFS895" s="72"/>
      <c r="AFT895" s="72"/>
      <c r="AFU895" s="72"/>
      <c r="AFV895" s="72"/>
      <c r="AFW895" s="72"/>
      <c r="AFX895" s="72"/>
      <c r="AFY895" s="72"/>
      <c r="AFZ895" s="72"/>
      <c r="AGA895" s="72"/>
      <c r="AGB895" s="72"/>
      <c r="AGC895" s="72"/>
      <c r="AGD895" s="72"/>
      <c r="AGE895" s="72"/>
      <c r="AGF895" s="72"/>
      <c r="AGG895" s="72"/>
      <c r="AGH895" s="72"/>
      <c r="AGI895" s="72"/>
      <c r="AGJ895" s="72"/>
      <c r="AGK895" s="72"/>
      <c r="AGL895" s="72"/>
      <c r="AGM895" s="72"/>
      <c r="AGN895" s="72"/>
      <c r="AGO895" s="72"/>
      <c r="AGP895" s="72"/>
      <c r="AGQ895" s="72"/>
      <c r="AGR895" s="72"/>
      <c r="AGS895" s="72"/>
      <c r="AGT895" s="72"/>
      <c r="AGU895" s="72"/>
      <c r="AGV895" s="72"/>
      <c r="AGW895" s="72"/>
      <c r="AGX895" s="72"/>
      <c r="AGY895" s="72"/>
      <c r="AGZ895" s="72"/>
      <c r="AHA895" s="72"/>
      <c r="AHB895" s="72"/>
      <c r="AHC895" s="72"/>
      <c r="AHD895" s="72"/>
      <c r="AHE895" s="72"/>
      <c r="AHF895" s="72"/>
      <c r="AHG895" s="72"/>
      <c r="AHH895" s="72"/>
      <c r="AHI895" s="72"/>
      <c r="AHJ895" s="72"/>
      <c r="AHK895" s="72"/>
      <c r="AHL895" s="72"/>
      <c r="AHM895" s="72"/>
      <c r="AHN895" s="72"/>
      <c r="AHO895" s="72"/>
      <c r="AHP895" s="72"/>
      <c r="AHQ895" s="72"/>
      <c r="AHR895" s="72"/>
      <c r="AHS895" s="72"/>
      <c r="AHT895" s="72"/>
      <c r="AHU895" s="72"/>
      <c r="AHV895" s="72"/>
      <c r="AHW895" s="72"/>
      <c r="AHX895" s="72"/>
      <c r="AHY895" s="72"/>
      <c r="AHZ895" s="72"/>
      <c r="AIA895" s="72"/>
      <c r="AIB895" s="72"/>
      <c r="AIC895" s="72"/>
      <c r="AID895" s="72"/>
      <c r="AIE895" s="72"/>
      <c r="AIF895" s="72"/>
      <c r="AIG895" s="72"/>
      <c r="AIH895" s="72"/>
      <c r="AII895" s="72"/>
      <c r="AIJ895" s="72"/>
      <c r="AIK895" s="72"/>
      <c r="AIL895" s="72"/>
      <c r="AIM895" s="72"/>
      <c r="AIN895" s="72"/>
      <c r="AIO895" s="72"/>
      <c r="AIP895" s="72"/>
      <c r="AIQ895" s="72"/>
      <c r="AIR895" s="72"/>
      <c r="AIS895" s="72"/>
      <c r="AIT895" s="72"/>
      <c r="AIU895" s="72"/>
      <c r="AIV895" s="72"/>
      <c r="AIW895" s="72"/>
      <c r="AIX895" s="72"/>
      <c r="AIY895" s="72"/>
      <c r="AIZ895" s="72"/>
      <c r="AJA895" s="72"/>
      <c r="AJB895" s="72"/>
      <c r="AJC895" s="72"/>
      <c r="AJD895" s="72"/>
      <c r="AJE895" s="72"/>
      <c r="AJF895" s="72"/>
      <c r="AJG895" s="72"/>
      <c r="AJH895" s="72"/>
      <c r="AJI895" s="72"/>
      <c r="AJJ895" s="72"/>
      <c r="AJK895" s="72"/>
      <c r="AJL895" s="72"/>
      <c r="AJM895" s="72"/>
      <c r="AJN895" s="72"/>
      <c r="AJO895" s="72"/>
      <c r="AJP895" s="72"/>
      <c r="AJQ895" s="72"/>
      <c r="AJR895" s="72"/>
      <c r="AJS895" s="72"/>
      <c r="AJT895" s="72"/>
      <c r="AJU895" s="72"/>
      <c r="AJV895" s="72"/>
      <c r="AJW895" s="72"/>
      <c r="AJX895" s="72"/>
      <c r="AJY895" s="72"/>
      <c r="AJZ895" s="72"/>
      <c r="AKA895" s="72"/>
      <c r="AKB895" s="72"/>
      <c r="AKC895" s="72"/>
      <c r="AKD895" s="72"/>
      <c r="AKE895" s="72"/>
      <c r="AKF895" s="72"/>
      <c r="AKG895" s="72"/>
      <c r="AKH895" s="72"/>
      <c r="AKI895" s="72"/>
      <c r="AKJ895" s="72"/>
      <c r="AKK895" s="72"/>
      <c r="AKL895" s="72"/>
      <c r="AKM895" s="72"/>
      <c r="AKN895" s="72"/>
      <c r="AKO895" s="72"/>
      <c r="AKP895" s="72"/>
      <c r="AKQ895" s="72"/>
      <c r="AKR895" s="72"/>
      <c r="AKS895" s="72"/>
      <c r="AKT895" s="72"/>
      <c r="AKU895" s="72"/>
      <c r="AKV895" s="72"/>
      <c r="AKW895" s="72"/>
      <c r="AKX895" s="72"/>
      <c r="AKY895" s="72"/>
      <c r="AKZ895" s="72"/>
      <c r="ALA895" s="72"/>
      <c r="ALB895" s="72"/>
      <c r="ALC895" s="72"/>
      <c r="ALD895" s="72"/>
      <c r="ALE895" s="72"/>
      <c r="ALF895" s="72"/>
      <c r="ALG895" s="72"/>
      <c r="ALH895" s="72"/>
      <c r="ALI895" s="72"/>
      <c r="ALJ895" s="72"/>
      <c r="ALK895" s="72"/>
      <c r="ALL895" s="72"/>
      <c r="ALM895" s="72"/>
      <c r="ALN895" s="72"/>
      <c r="ALO895" s="72"/>
      <c r="ALP895" s="72"/>
      <c r="ALQ895" s="72"/>
      <c r="ALR895" s="72"/>
      <c r="ALS895" s="72"/>
      <c r="ALT895" s="72"/>
      <c r="ALU895" s="72"/>
      <c r="ALV895" s="72"/>
      <c r="ALW895" s="72"/>
      <c r="ALX895" s="72"/>
      <c r="ALY895" s="72"/>
      <c r="ALZ895" s="72"/>
      <c r="AMA895" s="72"/>
      <c r="AMB895" s="72"/>
      <c r="AMC895" s="72"/>
      <c r="AMD895" s="72"/>
      <c r="AME895" s="72"/>
      <c r="AMF895" s="72"/>
      <c r="AMG895" s="72"/>
      <c r="AMH895" s="72"/>
      <c r="AMI895" s="72"/>
      <c r="AMJ895" s="72"/>
    </row>
    <row r="896" customFormat="false" ht="15" hidden="false" customHeight="false" outlineLevel="0" collapsed="false">
      <c r="A896" s="118"/>
      <c r="B896" s="118"/>
      <c r="C896" s="49" t="n">
        <f aca="false">IF(F896=F895,C895,IF(F896=(F895+10),C895,(C895+10)))</f>
        <v>1780</v>
      </c>
      <c r="D896" s="80" t="s">
        <v>372</v>
      </c>
      <c r="E896" s="51" t="n">
        <f aca="false">IF(C895=C896,IF(AND(L896&lt;&gt;"M",L896&lt;&gt;"m-up"),E895+10,E895),10)</f>
        <v>10</v>
      </c>
      <c r="F896" s="53" t="n">
        <f aca="false">R896+(Q896*60)+(P896*3600)</f>
        <v>62649</v>
      </c>
      <c r="G896" s="53" t="str">
        <f aca="false">CONCATENATE(M896,N896,O896)</f>
        <v>20171129</v>
      </c>
      <c r="H896" s="53" t="n">
        <v>524</v>
      </c>
      <c r="I896" s="53"/>
      <c r="J896" s="53"/>
      <c r="K896" s="53"/>
      <c r="L896" s="53" t="s">
        <v>17</v>
      </c>
      <c r="M896" s="53" t="n">
        <v>2017</v>
      </c>
      <c r="N896" s="53" t="n">
        <v>11</v>
      </c>
      <c r="O896" s="53" t="n">
        <v>29</v>
      </c>
      <c r="P896" s="53" t="n">
        <v>17</v>
      </c>
      <c r="Q896" s="53" t="n">
        <v>24</v>
      </c>
      <c r="R896" s="53" t="n">
        <v>9</v>
      </c>
      <c r="S896" s="53" t="n">
        <v>116</v>
      </c>
      <c r="T896" s="53" t="n">
        <v>1</v>
      </c>
      <c r="U896" s="53" t="s">
        <v>1</v>
      </c>
      <c r="V896" s="53" t="s">
        <v>2</v>
      </c>
      <c r="W896" s="53"/>
      <c r="X896" s="82" t="s">
        <v>373</v>
      </c>
      <c r="Y896" s="82" t="s">
        <v>374</v>
      </c>
      <c r="Z896" s="82" t="s">
        <v>375</v>
      </c>
      <c r="AA896" s="82" t="s">
        <v>376</v>
      </c>
      <c r="AB896" s="82" t="n">
        <v>28</v>
      </c>
      <c r="WK896" s="119"/>
      <c r="WL896" s="119"/>
      <c r="WM896" s="119"/>
      <c r="WN896" s="119"/>
      <c r="WO896" s="119"/>
      <c r="WP896" s="119"/>
      <c r="WQ896" s="119"/>
      <c r="WR896" s="119"/>
      <c r="WS896" s="119"/>
      <c r="WT896" s="119"/>
      <c r="WU896" s="119"/>
      <c r="WV896" s="119"/>
      <c r="WW896" s="119"/>
      <c r="WX896" s="119"/>
      <c r="WY896" s="119"/>
      <c r="WZ896" s="119"/>
      <c r="XA896" s="119"/>
      <c r="XB896" s="119"/>
      <c r="XC896" s="119"/>
      <c r="XD896" s="119"/>
      <c r="XE896" s="119"/>
      <c r="XF896" s="119"/>
      <c r="XG896" s="119"/>
      <c r="XH896" s="119"/>
      <c r="XI896" s="119"/>
      <c r="XJ896" s="119"/>
      <c r="XK896" s="119"/>
      <c r="XL896" s="119"/>
      <c r="XM896" s="119"/>
      <c r="XN896" s="119"/>
      <c r="XO896" s="119"/>
      <c r="XP896" s="119"/>
      <c r="XQ896" s="119"/>
      <c r="XR896" s="119"/>
      <c r="XS896" s="119"/>
      <c r="XT896" s="119"/>
      <c r="XU896" s="119"/>
      <c r="XV896" s="119"/>
      <c r="XW896" s="119"/>
      <c r="XX896" s="119"/>
      <c r="XY896" s="119"/>
      <c r="XZ896" s="119"/>
      <c r="YA896" s="119"/>
      <c r="YB896" s="119"/>
      <c r="YC896" s="119"/>
      <c r="YD896" s="119"/>
      <c r="YE896" s="119"/>
      <c r="YF896" s="119"/>
      <c r="YG896" s="119"/>
      <c r="YH896" s="119"/>
      <c r="YI896" s="119"/>
      <c r="YJ896" s="119"/>
      <c r="YK896" s="119"/>
      <c r="YL896" s="119"/>
      <c r="YM896" s="119"/>
      <c r="YN896" s="119"/>
      <c r="YO896" s="119"/>
      <c r="YP896" s="119"/>
      <c r="YQ896" s="119"/>
      <c r="YR896" s="119"/>
      <c r="YS896" s="119"/>
      <c r="YT896" s="119"/>
      <c r="YU896" s="119"/>
      <c r="YV896" s="119"/>
      <c r="YW896" s="119"/>
      <c r="YX896" s="119"/>
      <c r="YY896" s="119"/>
      <c r="YZ896" s="119"/>
      <c r="ZA896" s="119"/>
      <c r="ZB896" s="119"/>
      <c r="ZC896" s="119"/>
      <c r="ZD896" s="119"/>
      <c r="ZE896" s="119"/>
      <c r="ZF896" s="119"/>
      <c r="ZG896" s="119"/>
      <c r="ZH896" s="119"/>
      <c r="ZI896" s="119"/>
      <c r="ZJ896" s="119"/>
      <c r="ZK896" s="119"/>
      <c r="ZL896" s="119"/>
      <c r="ZM896" s="119"/>
      <c r="ZN896" s="119"/>
      <c r="ZO896" s="119"/>
      <c r="ZP896" s="119"/>
      <c r="ZQ896" s="119"/>
      <c r="ZR896" s="119"/>
      <c r="ZS896" s="119"/>
      <c r="ZT896" s="119"/>
      <c r="ZU896" s="119"/>
      <c r="ZV896" s="119"/>
      <c r="ZW896" s="119"/>
      <c r="ZX896" s="119"/>
      <c r="ZY896" s="119"/>
      <c r="ZZ896" s="119"/>
      <c r="AAA896" s="119"/>
      <c r="AAB896" s="119"/>
      <c r="AAC896" s="119"/>
      <c r="AAD896" s="119"/>
      <c r="AAE896" s="119"/>
      <c r="AAF896" s="119"/>
      <c r="AAG896" s="119"/>
      <c r="AAH896" s="119"/>
      <c r="AAI896" s="119"/>
      <c r="AAJ896" s="119"/>
      <c r="AAK896" s="119"/>
      <c r="AAL896" s="119"/>
      <c r="AAM896" s="119"/>
      <c r="AAN896" s="119"/>
      <c r="AAO896" s="119"/>
      <c r="AAP896" s="119"/>
      <c r="AAQ896" s="119"/>
      <c r="AAR896" s="119"/>
      <c r="AAS896" s="119"/>
      <c r="AAT896" s="119"/>
      <c r="AAU896" s="119"/>
      <c r="AAV896" s="119"/>
      <c r="AAW896" s="119"/>
      <c r="AAX896" s="119"/>
      <c r="AAY896" s="119"/>
      <c r="AAZ896" s="119"/>
      <c r="ABA896" s="119"/>
      <c r="ABB896" s="119"/>
      <c r="ABC896" s="119"/>
      <c r="ABD896" s="119"/>
      <c r="ABE896" s="119"/>
      <c r="ABF896" s="119"/>
      <c r="ABG896" s="119"/>
      <c r="ABH896" s="119"/>
      <c r="ABI896" s="119"/>
      <c r="ABJ896" s="119"/>
      <c r="ABK896" s="119"/>
      <c r="ABL896" s="119"/>
      <c r="ABM896" s="119"/>
      <c r="ABN896" s="119"/>
      <c r="ABO896" s="119"/>
      <c r="ABP896" s="119"/>
      <c r="ABQ896" s="119"/>
      <c r="ABR896" s="119"/>
      <c r="ABS896" s="119"/>
      <c r="ABT896" s="119"/>
      <c r="ABU896" s="119"/>
      <c r="ABV896" s="119"/>
      <c r="ABW896" s="119"/>
      <c r="ABX896" s="119"/>
      <c r="ABY896" s="119"/>
      <c r="ABZ896" s="119"/>
      <c r="ACA896" s="119"/>
      <c r="ACB896" s="119"/>
      <c r="ACC896" s="119"/>
      <c r="ACD896" s="119"/>
      <c r="ACE896" s="119"/>
      <c r="ACF896" s="119"/>
      <c r="ACG896" s="119"/>
      <c r="ACH896" s="119"/>
      <c r="ACI896" s="119"/>
      <c r="ACJ896" s="119"/>
      <c r="ACK896" s="119"/>
      <c r="ACL896" s="119"/>
      <c r="ACM896" s="119"/>
      <c r="ACN896" s="119"/>
      <c r="ACO896" s="119"/>
      <c r="ACP896" s="119"/>
      <c r="ACQ896" s="119"/>
      <c r="ACR896" s="119"/>
      <c r="ACS896" s="119"/>
      <c r="ACT896" s="119"/>
      <c r="ACU896" s="119"/>
      <c r="ACV896" s="119"/>
      <c r="ACW896" s="119"/>
      <c r="ACX896" s="119"/>
      <c r="ACY896" s="119"/>
      <c r="ACZ896" s="119"/>
      <c r="ADA896" s="119"/>
      <c r="ADB896" s="119"/>
      <c r="ADC896" s="119"/>
      <c r="ADD896" s="119"/>
      <c r="ADE896" s="119"/>
      <c r="ADF896" s="119"/>
      <c r="ADG896" s="119"/>
      <c r="ADH896" s="119"/>
      <c r="ADI896" s="119"/>
      <c r="ADJ896" s="119"/>
      <c r="ADK896" s="119"/>
      <c r="ADL896" s="119"/>
      <c r="ADM896" s="119"/>
      <c r="ADN896" s="119"/>
      <c r="ADO896" s="119"/>
      <c r="ADP896" s="119"/>
      <c r="ADQ896" s="119"/>
      <c r="ADR896" s="119"/>
      <c r="ADS896" s="119"/>
      <c r="ADT896" s="119"/>
      <c r="ADU896" s="119"/>
      <c r="ADV896" s="119"/>
      <c r="ADW896" s="119"/>
      <c r="ADX896" s="119"/>
      <c r="ADY896" s="119"/>
      <c r="ADZ896" s="119"/>
      <c r="AEA896" s="119"/>
      <c r="AEB896" s="119"/>
      <c r="AEC896" s="119"/>
      <c r="AED896" s="119"/>
      <c r="AEE896" s="119"/>
      <c r="AEF896" s="119"/>
      <c r="AEG896" s="119"/>
      <c r="AEH896" s="119"/>
      <c r="AEI896" s="119"/>
      <c r="AEJ896" s="119"/>
      <c r="AEK896" s="119"/>
      <c r="AEL896" s="119"/>
      <c r="AEM896" s="119"/>
      <c r="AEN896" s="119"/>
      <c r="AEO896" s="119"/>
      <c r="AEP896" s="119"/>
      <c r="AEQ896" s="119"/>
      <c r="AER896" s="119"/>
      <c r="AES896" s="119"/>
      <c r="AET896" s="119"/>
      <c r="AEU896" s="119"/>
      <c r="AEV896" s="119"/>
      <c r="AEW896" s="119"/>
      <c r="AEX896" s="119"/>
      <c r="AEY896" s="119"/>
      <c r="AEZ896" s="119"/>
      <c r="AFA896" s="119"/>
      <c r="AFB896" s="119"/>
      <c r="AFC896" s="119"/>
      <c r="AFD896" s="119"/>
      <c r="AFE896" s="119"/>
      <c r="AFF896" s="119"/>
      <c r="AFG896" s="119"/>
      <c r="AFH896" s="119"/>
      <c r="AFI896" s="119"/>
      <c r="AFJ896" s="119"/>
      <c r="AFK896" s="119"/>
      <c r="AFL896" s="119"/>
      <c r="AFM896" s="119"/>
      <c r="AFN896" s="119"/>
      <c r="AFO896" s="119"/>
      <c r="AFP896" s="119"/>
      <c r="AFQ896" s="119"/>
      <c r="AFR896" s="119"/>
      <c r="AFS896" s="119"/>
      <c r="AFT896" s="119"/>
      <c r="AFU896" s="119"/>
      <c r="AFV896" s="119"/>
      <c r="AFW896" s="119"/>
      <c r="AFX896" s="119"/>
      <c r="AFY896" s="119"/>
      <c r="AFZ896" s="119"/>
      <c r="AGA896" s="119"/>
      <c r="AGB896" s="119"/>
      <c r="AGC896" s="119"/>
      <c r="AGD896" s="119"/>
      <c r="AGE896" s="119"/>
      <c r="AGF896" s="119"/>
      <c r="AGG896" s="119"/>
      <c r="AGH896" s="119"/>
      <c r="AGI896" s="119"/>
      <c r="AGJ896" s="119"/>
      <c r="AGK896" s="119"/>
      <c r="AGL896" s="119"/>
      <c r="AGM896" s="119"/>
      <c r="AGN896" s="119"/>
      <c r="AGO896" s="119"/>
      <c r="AGP896" s="119"/>
      <c r="AGQ896" s="119"/>
      <c r="AGR896" s="119"/>
      <c r="AGS896" s="119"/>
      <c r="AGT896" s="119"/>
      <c r="AGU896" s="119"/>
      <c r="AGV896" s="119"/>
      <c r="AGW896" s="119"/>
      <c r="AGX896" s="119"/>
      <c r="AGY896" s="119"/>
      <c r="AGZ896" s="119"/>
      <c r="AHA896" s="119"/>
      <c r="AHB896" s="119"/>
      <c r="AHC896" s="119"/>
      <c r="AHD896" s="119"/>
      <c r="AHE896" s="119"/>
      <c r="AHF896" s="119"/>
      <c r="AHG896" s="119"/>
      <c r="AHH896" s="119"/>
      <c r="AHI896" s="119"/>
      <c r="AHJ896" s="119"/>
      <c r="AHK896" s="119"/>
      <c r="AHL896" s="119"/>
      <c r="AHM896" s="119"/>
      <c r="AHN896" s="119"/>
      <c r="AHO896" s="119"/>
      <c r="AHP896" s="119"/>
      <c r="AHQ896" s="119"/>
      <c r="AHR896" s="119"/>
      <c r="AHS896" s="119"/>
      <c r="AHT896" s="119"/>
      <c r="AHU896" s="119"/>
      <c r="AHV896" s="119"/>
      <c r="AHW896" s="119"/>
      <c r="AHX896" s="119"/>
      <c r="AHY896" s="119"/>
      <c r="AHZ896" s="119"/>
      <c r="AIA896" s="119"/>
      <c r="AIB896" s="119"/>
      <c r="AIC896" s="119"/>
      <c r="AID896" s="119"/>
      <c r="AIE896" s="119"/>
      <c r="AIF896" s="119"/>
      <c r="AIG896" s="119"/>
      <c r="AIH896" s="119"/>
      <c r="AII896" s="119"/>
      <c r="AIJ896" s="119"/>
      <c r="AIK896" s="119"/>
      <c r="AIL896" s="119"/>
      <c r="AIM896" s="119"/>
      <c r="AIN896" s="119"/>
      <c r="AIO896" s="119"/>
      <c r="AIP896" s="119"/>
      <c r="AIQ896" s="119"/>
      <c r="AIR896" s="119"/>
      <c r="AIS896" s="119"/>
      <c r="AIT896" s="119"/>
      <c r="AIU896" s="119"/>
      <c r="AIV896" s="119"/>
      <c r="AIW896" s="119"/>
      <c r="AIX896" s="119"/>
      <c r="AIY896" s="119"/>
      <c r="AIZ896" s="119"/>
      <c r="AJA896" s="119"/>
      <c r="AJB896" s="119"/>
      <c r="AJC896" s="119"/>
      <c r="AJD896" s="119"/>
      <c r="AJE896" s="119"/>
      <c r="AJF896" s="119"/>
      <c r="AJG896" s="119"/>
      <c r="AJH896" s="119"/>
      <c r="AJI896" s="119"/>
      <c r="AJJ896" s="119"/>
      <c r="AJK896" s="119"/>
      <c r="AJL896" s="119"/>
      <c r="AJM896" s="119"/>
      <c r="AJN896" s="119"/>
      <c r="AJO896" s="119"/>
      <c r="AJP896" s="119"/>
      <c r="AJQ896" s="119"/>
      <c r="AJR896" s="119"/>
      <c r="AJS896" s="119"/>
      <c r="AJT896" s="119"/>
      <c r="AJU896" s="119"/>
      <c r="AJV896" s="119"/>
      <c r="AJW896" s="119"/>
      <c r="AJX896" s="119"/>
      <c r="AJY896" s="119"/>
      <c r="AJZ896" s="119"/>
      <c r="AKA896" s="119"/>
      <c r="AKB896" s="119"/>
      <c r="AKC896" s="119"/>
      <c r="AKD896" s="119"/>
      <c r="AKE896" s="119"/>
      <c r="AKF896" s="119"/>
      <c r="AKG896" s="119"/>
      <c r="AKH896" s="119"/>
      <c r="AKI896" s="119"/>
      <c r="AKJ896" s="119"/>
      <c r="AKK896" s="119"/>
      <c r="AKL896" s="119"/>
      <c r="AKM896" s="119"/>
      <c r="AKN896" s="119"/>
      <c r="AKO896" s="119"/>
      <c r="AKP896" s="119"/>
      <c r="AKQ896" s="119"/>
      <c r="AKR896" s="119"/>
      <c r="AKS896" s="119"/>
      <c r="AKT896" s="119"/>
      <c r="AKU896" s="119"/>
      <c r="AKV896" s="119"/>
      <c r="AKW896" s="119"/>
      <c r="AKX896" s="119"/>
      <c r="AKY896" s="119"/>
      <c r="AKZ896" s="119"/>
      <c r="ALA896" s="119"/>
      <c r="ALB896" s="119"/>
      <c r="ALC896" s="119"/>
      <c r="ALD896" s="119"/>
      <c r="ALE896" s="119"/>
      <c r="ALF896" s="119"/>
      <c r="ALG896" s="119"/>
      <c r="ALH896" s="119"/>
      <c r="ALI896" s="119"/>
      <c r="ALJ896" s="119"/>
      <c r="ALK896" s="119"/>
      <c r="ALL896" s="119"/>
      <c r="ALM896" s="119"/>
      <c r="ALN896" s="119"/>
      <c r="ALO896" s="119"/>
      <c r="ALP896" s="119"/>
      <c r="ALQ896" s="119"/>
      <c r="ALR896" s="119"/>
      <c r="ALS896" s="119"/>
      <c r="ALT896" s="119"/>
      <c r="ALU896" s="119"/>
      <c r="ALV896" s="119"/>
      <c r="ALW896" s="119"/>
      <c r="ALX896" s="119"/>
      <c r="ALY896" s="119"/>
      <c r="ALZ896" s="119"/>
      <c r="AMA896" s="119"/>
      <c r="AMB896" s="119"/>
      <c r="AMC896" s="119"/>
      <c r="AMD896" s="119"/>
      <c r="AME896" s="119"/>
      <c r="AMF896" s="119"/>
      <c r="AMG896" s="119"/>
      <c r="AMH896" s="119"/>
      <c r="AMI896" s="119"/>
      <c r="AMJ896" s="119"/>
    </row>
    <row r="897" customFormat="false" ht="15" hidden="false" customHeight="false" outlineLevel="0" collapsed="false">
      <c r="A897" s="118"/>
      <c r="B897" s="118"/>
      <c r="C897" s="49" t="n">
        <f aca="false">IF(F897=F896,C896,IF(F897=(F896+10),C896,(C896+10)))</f>
        <v>1780</v>
      </c>
      <c r="D897" s="38" t="s">
        <v>372</v>
      </c>
      <c r="E897" s="51" t="n">
        <f aca="false">IF(C896=C897,IF(AND(L897&lt;&gt;"M",L897&lt;&gt;"m-up"),E896+10,E896),10)</f>
        <v>20</v>
      </c>
      <c r="F897" s="39" t="n">
        <f aca="false">R897+(Q897*60)+(P897*3600)</f>
        <v>62649</v>
      </c>
      <c r="G897" s="39" t="str">
        <f aca="false">CONCATENATE(M897,N897,O897)</f>
        <v>20171129</v>
      </c>
      <c r="H897" s="39" t="n">
        <v>451</v>
      </c>
      <c r="L897" s="39" t="s">
        <v>17</v>
      </c>
      <c r="M897" s="39" t="n">
        <v>2017</v>
      </c>
      <c r="N897" s="39" t="n">
        <v>11</v>
      </c>
      <c r="O897" s="39" t="n">
        <v>29</v>
      </c>
      <c r="P897" s="39" t="n">
        <v>17</v>
      </c>
      <c r="Q897" s="39" t="n">
        <v>24</v>
      </c>
      <c r="R897" s="39" t="n">
        <v>9</v>
      </c>
      <c r="S897" s="39" t="n">
        <v>149</v>
      </c>
      <c r="T897" s="39" t="n">
        <v>2</v>
      </c>
      <c r="U897" s="39" t="s">
        <v>1</v>
      </c>
      <c r="V897" s="39" t="s">
        <v>2</v>
      </c>
      <c r="X897" s="40" t="s">
        <v>69</v>
      </c>
      <c r="WK897" s="119"/>
      <c r="WL897" s="119"/>
      <c r="WM897" s="119"/>
      <c r="WN897" s="119"/>
      <c r="WO897" s="119"/>
      <c r="WP897" s="119"/>
      <c r="WQ897" s="119"/>
      <c r="WR897" s="119"/>
      <c r="WS897" s="119"/>
      <c r="WT897" s="119"/>
      <c r="WU897" s="119"/>
      <c r="WV897" s="119"/>
      <c r="WW897" s="119"/>
      <c r="WX897" s="119"/>
      <c r="WY897" s="119"/>
      <c r="WZ897" s="119"/>
      <c r="XA897" s="119"/>
      <c r="XB897" s="119"/>
      <c r="XC897" s="119"/>
      <c r="XD897" s="119"/>
      <c r="XE897" s="119"/>
      <c r="XF897" s="119"/>
      <c r="XG897" s="119"/>
      <c r="XH897" s="119"/>
      <c r="XI897" s="119"/>
      <c r="XJ897" s="119"/>
      <c r="XK897" s="119"/>
      <c r="XL897" s="119"/>
      <c r="XM897" s="119"/>
      <c r="XN897" s="119"/>
      <c r="XO897" s="119"/>
      <c r="XP897" s="119"/>
      <c r="XQ897" s="119"/>
      <c r="XR897" s="119"/>
      <c r="XS897" s="119"/>
      <c r="XT897" s="119"/>
      <c r="XU897" s="119"/>
      <c r="XV897" s="119"/>
      <c r="XW897" s="119"/>
      <c r="XX897" s="119"/>
      <c r="XY897" s="119"/>
      <c r="XZ897" s="119"/>
      <c r="YA897" s="119"/>
      <c r="YB897" s="119"/>
      <c r="YC897" s="119"/>
      <c r="YD897" s="119"/>
      <c r="YE897" s="119"/>
      <c r="YF897" s="119"/>
      <c r="YG897" s="119"/>
      <c r="YH897" s="119"/>
      <c r="YI897" s="119"/>
      <c r="YJ897" s="119"/>
      <c r="YK897" s="119"/>
      <c r="YL897" s="119"/>
      <c r="YM897" s="119"/>
      <c r="YN897" s="119"/>
      <c r="YO897" s="119"/>
      <c r="YP897" s="119"/>
      <c r="YQ897" s="119"/>
      <c r="YR897" s="119"/>
      <c r="YS897" s="119"/>
      <c r="YT897" s="119"/>
      <c r="YU897" s="119"/>
      <c r="YV897" s="119"/>
      <c r="YW897" s="119"/>
      <c r="YX897" s="119"/>
      <c r="YY897" s="119"/>
      <c r="YZ897" s="119"/>
      <c r="ZA897" s="119"/>
      <c r="ZB897" s="119"/>
      <c r="ZC897" s="119"/>
      <c r="ZD897" s="119"/>
      <c r="ZE897" s="119"/>
      <c r="ZF897" s="119"/>
      <c r="ZG897" s="119"/>
      <c r="ZH897" s="119"/>
      <c r="ZI897" s="119"/>
      <c r="ZJ897" s="119"/>
      <c r="ZK897" s="119"/>
      <c r="ZL897" s="119"/>
      <c r="ZM897" s="119"/>
      <c r="ZN897" s="119"/>
      <c r="ZO897" s="119"/>
      <c r="ZP897" s="119"/>
      <c r="ZQ897" s="119"/>
      <c r="ZR897" s="119"/>
      <c r="ZS897" s="119"/>
      <c r="ZT897" s="119"/>
      <c r="ZU897" s="119"/>
      <c r="ZV897" s="119"/>
      <c r="ZW897" s="119"/>
      <c r="ZX897" s="119"/>
      <c r="ZY897" s="119"/>
      <c r="ZZ897" s="119"/>
      <c r="AAA897" s="119"/>
      <c r="AAB897" s="119"/>
      <c r="AAC897" s="119"/>
      <c r="AAD897" s="119"/>
      <c r="AAE897" s="119"/>
      <c r="AAF897" s="119"/>
      <c r="AAG897" s="119"/>
      <c r="AAH897" s="119"/>
      <c r="AAI897" s="119"/>
      <c r="AAJ897" s="119"/>
      <c r="AAK897" s="119"/>
      <c r="AAL897" s="119"/>
      <c r="AAM897" s="119"/>
      <c r="AAN897" s="119"/>
      <c r="AAO897" s="119"/>
      <c r="AAP897" s="119"/>
      <c r="AAQ897" s="119"/>
      <c r="AAR897" s="119"/>
      <c r="AAS897" s="119"/>
      <c r="AAT897" s="119"/>
      <c r="AAU897" s="119"/>
      <c r="AAV897" s="119"/>
      <c r="AAW897" s="119"/>
      <c r="AAX897" s="119"/>
      <c r="AAY897" s="119"/>
      <c r="AAZ897" s="119"/>
      <c r="ABA897" s="119"/>
      <c r="ABB897" s="119"/>
      <c r="ABC897" s="119"/>
      <c r="ABD897" s="119"/>
      <c r="ABE897" s="119"/>
      <c r="ABF897" s="119"/>
      <c r="ABG897" s="119"/>
      <c r="ABH897" s="119"/>
      <c r="ABI897" s="119"/>
      <c r="ABJ897" s="119"/>
      <c r="ABK897" s="119"/>
      <c r="ABL897" s="119"/>
      <c r="ABM897" s="119"/>
      <c r="ABN897" s="119"/>
      <c r="ABO897" s="119"/>
      <c r="ABP897" s="119"/>
      <c r="ABQ897" s="119"/>
      <c r="ABR897" s="119"/>
      <c r="ABS897" s="119"/>
      <c r="ABT897" s="119"/>
      <c r="ABU897" s="119"/>
      <c r="ABV897" s="119"/>
      <c r="ABW897" s="119"/>
      <c r="ABX897" s="119"/>
      <c r="ABY897" s="119"/>
      <c r="ABZ897" s="119"/>
      <c r="ACA897" s="119"/>
      <c r="ACB897" s="119"/>
      <c r="ACC897" s="119"/>
      <c r="ACD897" s="119"/>
      <c r="ACE897" s="119"/>
      <c r="ACF897" s="119"/>
      <c r="ACG897" s="119"/>
      <c r="ACH897" s="119"/>
      <c r="ACI897" s="119"/>
      <c r="ACJ897" s="119"/>
      <c r="ACK897" s="119"/>
      <c r="ACL897" s="119"/>
      <c r="ACM897" s="119"/>
      <c r="ACN897" s="119"/>
      <c r="ACO897" s="119"/>
      <c r="ACP897" s="119"/>
      <c r="ACQ897" s="119"/>
      <c r="ACR897" s="119"/>
      <c r="ACS897" s="119"/>
      <c r="ACT897" s="119"/>
      <c r="ACU897" s="119"/>
      <c r="ACV897" s="119"/>
      <c r="ACW897" s="119"/>
      <c r="ACX897" s="119"/>
      <c r="ACY897" s="119"/>
      <c r="ACZ897" s="119"/>
      <c r="ADA897" s="119"/>
      <c r="ADB897" s="119"/>
      <c r="ADC897" s="119"/>
      <c r="ADD897" s="119"/>
      <c r="ADE897" s="119"/>
      <c r="ADF897" s="119"/>
      <c r="ADG897" s="119"/>
      <c r="ADH897" s="119"/>
      <c r="ADI897" s="119"/>
      <c r="ADJ897" s="119"/>
      <c r="ADK897" s="119"/>
      <c r="ADL897" s="119"/>
      <c r="ADM897" s="119"/>
      <c r="ADN897" s="119"/>
      <c r="ADO897" s="119"/>
      <c r="ADP897" s="119"/>
      <c r="ADQ897" s="119"/>
      <c r="ADR897" s="119"/>
      <c r="ADS897" s="119"/>
      <c r="ADT897" s="119"/>
      <c r="ADU897" s="119"/>
      <c r="ADV897" s="119"/>
      <c r="ADW897" s="119"/>
      <c r="ADX897" s="119"/>
      <c r="ADY897" s="119"/>
      <c r="ADZ897" s="119"/>
      <c r="AEA897" s="119"/>
      <c r="AEB897" s="119"/>
      <c r="AEC897" s="119"/>
      <c r="AED897" s="119"/>
      <c r="AEE897" s="119"/>
      <c r="AEF897" s="119"/>
      <c r="AEG897" s="119"/>
      <c r="AEH897" s="119"/>
      <c r="AEI897" s="119"/>
      <c r="AEJ897" s="119"/>
      <c r="AEK897" s="119"/>
      <c r="AEL897" s="119"/>
      <c r="AEM897" s="119"/>
      <c r="AEN897" s="119"/>
      <c r="AEO897" s="119"/>
      <c r="AEP897" s="119"/>
      <c r="AEQ897" s="119"/>
      <c r="AER897" s="119"/>
      <c r="AES897" s="119"/>
      <c r="AET897" s="119"/>
      <c r="AEU897" s="119"/>
      <c r="AEV897" s="119"/>
      <c r="AEW897" s="119"/>
      <c r="AEX897" s="119"/>
      <c r="AEY897" s="119"/>
      <c r="AEZ897" s="119"/>
      <c r="AFA897" s="119"/>
      <c r="AFB897" s="119"/>
      <c r="AFC897" s="119"/>
      <c r="AFD897" s="119"/>
      <c r="AFE897" s="119"/>
      <c r="AFF897" s="119"/>
      <c r="AFG897" s="119"/>
      <c r="AFH897" s="119"/>
      <c r="AFI897" s="119"/>
      <c r="AFJ897" s="119"/>
      <c r="AFK897" s="119"/>
      <c r="AFL897" s="119"/>
      <c r="AFM897" s="119"/>
      <c r="AFN897" s="119"/>
      <c r="AFO897" s="119"/>
      <c r="AFP897" s="119"/>
      <c r="AFQ897" s="119"/>
      <c r="AFR897" s="119"/>
      <c r="AFS897" s="119"/>
      <c r="AFT897" s="119"/>
      <c r="AFU897" s="119"/>
      <c r="AFV897" s="119"/>
      <c r="AFW897" s="119"/>
      <c r="AFX897" s="119"/>
      <c r="AFY897" s="119"/>
      <c r="AFZ897" s="119"/>
      <c r="AGA897" s="119"/>
      <c r="AGB897" s="119"/>
      <c r="AGC897" s="119"/>
      <c r="AGD897" s="119"/>
      <c r="AGE897" s="119"/>
      <c r="AGF897" s="119"/>
      <c r="AGG897" s="119"/>
      <c r="AGH897" s="119"/>
      <c r="AGI897" s="119"/>
      <c r="AGJ897" s="119"/>
      <c r="AGK897" s="119"/>
      <c r="AGL897" s="119"/>
      <c r="AGM897" s="119"/>
      <c r="AGN897" s="119"/>
      <c r="AGO897" s="119"/>
      <c r="AGP897" s="119"/>
      <c r="AGQ897" s="119"/>
      <c r="AGR897" s="119"/>
      <c r="AGS897" s="119"/>
      <c r="AGT897" s="119"/>
      <c r="AGU897" s="119"/>
      <c r="AGV897" s="119"/>
      <c r="AGW897" s="119"/>
      <c r="AGX897" s="119"/>
      <c r="AGY897" s="119"/>
      <c r="AGZ897" s="119"/>
      <c r="AHA897" s="119"/>
      <c r="AHB897" s="119"/>
      <c r="AHC897" s="119"/>
      <c r="AHD897" s="119"/>
      <c r="AHE897" s="119"/>
      <c r="AHF897" s="119"/>
      <c r="AHG897" s="119"/>
      <c r="AHH897" s="119"/>
      <c r="AHI897" s="119"/>
      <c r="AHJ897" s="119"/>
      <c r="AHK897" s="119"/>
      <c r="AHL897" s="119"/>
      <c r="AHM897" s="119"/>
      <c r="AHN897" s="119"/>
      <c r="AHO897" s="119"/>
      <c r="AHP897" s="119"/>
      <c r="AHQ897" s="119"/>
      <c r="AHR897" s="119"/>
      <c r="AHS897" s="119"/>
      <c r="AHT897" s="119"/>
      <c r="AHU897" s="119"/>
      <c r="AHV897" s="119"/>
      <c r="AHW897" s="119"/>
      <c r="AHX897" s="119"/>
      <c r="AHY897" s="119"/>
      <c r="AHZ897" s="119"/>
      <c r="AIA897" s="119"/>
      <c r="AIB897" s="119"/>
      <c r="AIC897" s="119"/>
      <c r="AID897" s="119"/>
      <c r="AIE897" s="119"/>
      <c r="AIF897" s="119"/>
      <c r="AIG897" s="119"/>
      <c r="AIH897" s="119"/>
      <c r="AII897" s="119"/>
      <c r="AIJ897" s="119"/>
      <c r="AIK897" s="119"/>
      <c r="AIL897" s="119"/>
      <c r="AIM897" s="119"/>
      <c r="AIN897" s="119"/>
      <c r="AIO897" s="119"/>
      <c r="AIP897" s="119"/>
      <c r="AIQ897" s="119"/>
      <c r="AIR897" s="119"/>
      <c r="AIS897" s="119"/>
      <c r="AIT897" s="119"/>
      <c r="AIU897" s="119"/>
      <c r="AIV897" s="119"/>
      <c r="AIW897" s="119"/>
      <c r="AIX897" s="119"/>
      <c r="AIY897" s="119"/>
      <c r="AIZ897" s="119"/>
      <c r="AJA897" s="119"/>
      <c r="AJB897" s="119"/>
      <c r="AJC897" s="119"/>
      <c r="AJD897" s="119"/>
      <c r="AJE897" s="119"/>
      <c r="AJF897" s="119"/>
      <c r="AJG897" s="119"/>
      <c r="AJH897" s="119"/>
      <c r="AJI897" s="119"/>
      <c r="AJJ897" s="119"/>
      <c r="AJK897" s="119"/>
      <c r="AJL897" s="119"/>
      <c r="AJM897" s="119"/>
      <c r="AJN897" s="119"/>
      <c r="AJO897" s="119"/>
      <c r="AJP897" s="119"/>
      <c r="AJQ897" s="119"/>
      <c r="AJR897" s="119"/>
      <c r="AJS897" s="119"/>
      <c r="AJT897" s="119"/>
      <c r="AJU897" s="119"/>
      <c r="AJV897" s="119"/>
      <c r="AJW897" s="119"/>
      <c r="AJX897" s="119"/>
      <c r="AJY897" s="119"/>
      <c r="AJZ897" s="119"/>
      <c r="AKA897" s="119"/>
      <c r="AKB897" s="119"/>
      <c r="AKC897" s="119"/>
      <c r="AKD897" s="119"/>
      <c r="AKE897" s="119"/>
      <c r="AKF897" s="119"/>
      <c r="AKG897" s="119"/>
      <c r="AKH897" s="119"/>
      <c r="AKI897" s="119"/>
      <c r="AKJ897" s="119"/>
      <c r="AKK897" s="119"/>
      <c r="AKL897" s="119"/>
      <c r="AKM897" s="119"/>
      <c r="AKN897" s="119"/>
      <c r="AKO897" s="119"/>
      <c r="AKP897" s="119"/>
      <c r="AKQ897" s="119"/>
      <c r="AKR897" s="119"/>
      <c r="AKS897" s="119"/>
      <c r="AKT897" s="119"/>
      <c r="AKU897" s="119"/>
      <c r="AKV897" s="119"/>
      <c r="AKW897" s="119"/>
      <c r="AKX897" s="119"/>
      <c r="AKY897" s="119"/>
      <c r="AKZ897" s="119"/>
      <c r="ALA897" s="119"/>
      <c r="ALB897" s="119"/>
      <c r="ALC897" s="119"/>
      <c r="ALD897" s="119"/>
      <c r="ALE897" s="119"/>
      <c r="ALF897" s="119"/>
      <c r="ALG897" s="119"/>
      <c r="ALH897" s="119"/>
      <c r="ALI897" s="119"/>
      <c r="ALJ897" s="119"/>
      <c r="ALK897" s="119"/>
      <c r="ALL897" s="119"/>
      <c r="ALM897" s="119"/>
      <c r="ALN897" s="119"/>
      <c r="ALO897" s="119"/>
      <c r="ALP897" s="119"/>
      <c r="ALQ897" s="119"/>
      <c r="ALR897" s="119"/>
      <c r="ALS897" s="119"/>
      <c r="ALT897" s="119"/>
      <c r="ALU897" s="119"/>
      <c r="ALV897" s="119"/>
      <c r="ALW897" s="119"/>
      <c r="ALX897" s="119"/>
      <c r="ALY897" s="119"/>
      <c r="ALZ897" s="119"/>
      <c r="AMA897" s="119"/>
      <c r="AMB897" s="119"/>
      <c r="AMC897" s="119"/>
      <c r="AMD897" s="119"/>
      <c r="AME897" s="119"/>
      <c r="AMF897" s="119"/>
      <c r="AMG897" s="119"/>
      <c r="AMH897" s="119"/>
      <c r="AMI897" s="119"/>
      <c r="AMJ897" s="119"/>
    </row>
    <row r="898" customFormat="false" ht="15" hidden="false" customHeight="false" outlineLevel="0" collapsed="false">
      <c r="A898" s="118"/>
      <c r="B898" s="118"/>
      <c r="C898" s="49" t="n">
        <f aca="false">IF(F898=F897,C897,IF(F898=(F897+10),C897,(C897+10)))</f>
        <v>1780</v>
      </c>
      <c r="D898" s="38" t="s">
        <v>372</v>
      </c>
      <c r="E898" s="51" t="n">
        <f aca="false">IF(C897=C898,IF(AND(L898&lt;&gt;"M",L898&lt;&gt;"m-up"),E897+10,E897),10)</f>
        <v>20</v>
      </c>
      <c r="F898" s="39" t="n">
        <f aca="false">R898+(Q898*60)+(P898*3600)</f>
        <v>62649</v>
      </c>
      <c r="G898" s="39" t="str">
        <f aca="false">CONCATENATE(M898,N898,O898)</f>
        <v>20171129</v>
      </c>
      <c r="H898" s="39" t="n">
        <v>0</v>
      </c>
      <c r="L898" s="79" t="s">
        <v>21</v>
      </c>
      <c r="M898" s="39" t="n">
        <v>2017</v>
      </c>
      <c r="N898" s="39" t="n">
        <v>11</v>
      </c>
      <c r="O898" s="39" t="n">
        <v>29</v>
      </c>
      <c r="P898" s="39" t="n">
        <v>17</v>
      </c>
      <c r="Q898" s="39" t="n">
        <v>24</v>
      </c>
      <c r="R898" s="39" t="n">
        <v>9</v>
      </c>
      <c r="S898" s="39" t="n">
        <v>349</v>
      </c>
      <c r="T898" s="39" t="n">
        <v>1</v>
      </c>
      <c r="U898" s="39" t="s">
        <v>1</v>
      </c>
      <c r="V898" s="39" t="s">
        <v>2</v>
      </c>
      <c r="WK898" s="119"/>
      <c r="WL898" s="119"/>
      <c r="WM898" s="119"/>
      <c r="WN898" s="119"/>
      <c r="WO898" s="119"/>
      <c r="WP898" s="119"/>
      <c r="WQ898" s="119"/>
      <c r="WR898" s="119"/>
      <c r="WS898" s="119"/>
      <c r="WT898" s="119"/>
      <c r="WU898" s="119"/>
      <c r="WV898" s="119"/>
      <c r="WW898" s="119"/>
      <c r="WX898" s="119"/>
      <c r="WY898" s="119"/>
      <c r="WZ898" s="119"/>
      <c r="XA898" s="119"/>
      <c r="XB898" s="119"/>
      <c r="XC898" s="119"/>
      <c r="XD898" s="119"/>
      <c r="XE898" s="119"/>
      <c r="XF898" s="119"/>
      <c r="XG898" s="119"/>
      <c r="XH898" s="119"/>
      <c r="XI898" s="119"/>
      <c r="XJ898" s="119"/>
      <c r="XK898" s="119"/>
      <c r="XL898" s="119"/>
      <c r="XM898" s="119"/>
      <c r="XN898" s="119"/>
      <c r="XO898" s="119"/>
      <c r="XP898" s="119"/>
      <c r="XQ898" s="119"/>
      <c r="XR898" s="119"/>
      <c r="XS898" s="119"/>
      <c r="XT898" s="119"/>
      <c r="XU898" s="119"/>
      <c r="XV898" s="119"/>
      <c r="XW898" s="119"/>
      <c r="XX898" s="119"/>
      <c r="XY898" s="119"/>
      <c r="XZ898" s="119"/>
      <c r="YA898" s="119"/>
      <c r="YB898" s="119"/>
      <c r="YC898" s="119"/>
      <c r="YD898" s="119"/>
      <c r="YE898" s="119"/>
      <c r="YF898" s="119"/>
      <c r="YG898" s="119"/>
      <c r="YH898" s="119"/>
      <c r="YI898" s="119"/>
      <c r="YJ898" s="119"/>
      <c r="YK898" s="119"/>
      <c r="YL898" s="119"/>
      <c r="YM898" s="119"/>
      <c r="YN898" s="119"/>
      <c r="YO898" s="119"/>
      <c r="YP898" s="119"/>
      <c r="YQ898" s="119"/>
      <c r="YR898" s="119"/>
      <c r="YS898" s="119"/>
      <c r="YT898" s="119"/>
      <c r="YU898" s="119"/>
      <c r="YV898" s="119"/>
      <c r="YW898" s="119"/>
      <c r="YX898" s="119"/>
      <c r="YY898" s="119"/>
      <c r="YZ898" s="119"/>
      <c r="ZA898" s="119"/>
      <c r="ZB898" s="119"/>
      <c r="ZC898" s="119"/>
      <c r="ZD898" s="119"/>
      <c r="ZE898" s="119"/>
      <c r="ZF898" s="119"/>
      <c r="ZG898" s="119"/>
      <c r="ZH898" s="119"/>
      <c r="ZI898" s="119"/>
      <c r="ZJ898" s="119"/>
      <c r="ZK898" s="119"/>
      <c r="ZL898" s="119"/>
      <c r="ZM898" s="119"/>
      <c r="ZN898" s="119"/>
      <c r="ZO898" s="119"/>
      <c r="ZP898" s="119"/>
      <c r="ZQ898" s="119"/>
      <c r="ZR898" s="119"/>
      <c r="ZS898" s="119"/>
      <c r="ZT898" s="119"/>
      <c r="ZU898" s="119"/>
      <c r="ZV898" s="119"/>
      <c r="ZW898" s="119"/>
      <c r="ZX898" s="119"/>
      <c r="ZY898" s="119"/>
      <c r="ZZ898" s="119"/>
      <c r="AAA898" s="119"/>
      <c r="AAB898" s="119"/>
      <c r="AAC898" s="119"/>
      <c r="AAD898" s="119"/>
      <c r="AAE898" s="119"/>
      <c r="AAF898" s="119"/>
      <c r="AAG898" s="119"/>
      <c r="AAH898" s="119"/>
      <c r="AAI898" s="119"/>
      <c r="AAJ898" s="119"/>
      <c r="AAK898" s="119"/>
      <c r="AAL898" s="119"/>
      <c r="AAM898" s="119"/>
      <c r="AAN898" s="119"/>
      <c r="AAO898" s="119"/>
      <c r="AAP898" s="119"/>
      <c r="AAQ898" s="119"/>
      <c r="AAR898" s="119"/>
      <c r="AAS898" s="119"/>
      <c r="AAT898" s="119"/>
      <c r="AAU898" s="119"/>
      <c r="AAV898" s="119"/>
      <c r="AAW898" s="119"/>
      <c r="AAX898" s="119"/>
      <c r="AAY898" s="119"/>
      <c r="AAZ898" s="119"/>
      <c r="ABA898" s="119"/>
      <c r="ABB898" s="119"/>
      <c r="ABC898" s="119"/>
      <c r="ABD898" s="119"/>
      <c r="ABE898" s="119"/>
      <c r="ABF898" s="119"/>
      <c r="ABG898" s="119"/>
      <c r="ABH898" s="119"/>
      <c r="ABI898" s="119"/>
      <c r="ABJ898" s="119"/>
      <c r="ABK898" s="119"/>
      <c r="ABL898" s="119"/>
      <c r="ABM898" s="119"/>
      <c r="ABN898" s="119"/>
      <c r="ABO898" s="119"/>
      <c r="ABP898" s="119"/>
      <c r="ABQ898" s="119"/>
      <c r="ABR898" s="119"/>
      <c r="ABS898" s="119"/>
      <c r="ABT898" s="119"/>
      <c r="ABU898" s="119"/>
      <c r="ABV898" s="119"/>
      <c r="ABW898" s="119"/>
      <c r="ABX898" s="119"/>
      <c r="ABY898" s="119"/>
      <c r="ABZ898" s="119"/>
      <c r="ACA898" s="119"/>
      <c r="ACB898" s="119"/>
      <c r="ACC898" s="119"/>
      <c r="ACD898" s="119"/>
      <c r="ACE898" s="119"/>
      <c r="ACF898" s="119"/>
      <c r="ACG898" s="119"/>
      <c r="ACH898" s="119"/>
      <c r="ACI898" s="119"/>
      <c r="ACJ898" s="119"/>
      <c r="ACK898" s="119"/>
      <c r="ACL898" s="119"/>
      <c r="ACM898" s="119"/>
      <c r="ACN898" s="119"/>
      <c r="ACO898" s="119"/>
      <c r="ACP898" s="119"/>
      <c r="ACQ898" s="119"/>
      <c r="ACR898" s="119"/>
      <c r="ACS898" s="119"/>
      <c r="ACT898" s="119"/>
      <c r="ACU898" s="119"/>
      <c r="ACV898" s="119"/>
      <c r="ACW898" s="119"/>
      <c r="ACX898" s="119"/>
      <c r="ACY898" s="119"/>
      <c r="ACZ898" s="119"/>
      <c r="ADA898" s="119"/>
      <c r="ADB898" s="119"/>
      <c r="ADC898" s="119"/>
      <c r="ADD898" s="119"/>
      <c r="ADE898" s="119"/>
      <c r="ADF898" s="119"/>
      <c r="ADG898" s="119"/>
      <c r="ADH898" s="119"/>
      <c r="ADI898" s="119"/>
      <c r="ADJ898" s="119"/>
      <c r="ADK898" s="119"/>
      <c r="ADL898" s="119"/>
      <c r="ADM898" s="119"/>
      <c r="ADN898" s="119"/>
      <c r="ADO898" s="119"/>
      <c r="ADP898" s="119"/>
      <c r="ADQ898" s="119"/>
      <c r="ADR898" s="119"/>
      <c r="ADS898" s="119"/>
      <c r="ADT898" s="119"/>
      <c r="ADU898" s="119"/>
      <c r="ADV898" s="119"/>
      <c r="ADW898" s="119"/>
      <c r="ADX898" s="119"/>
      <c r="ADY898" s="119"/>
      <c r="ADZ898" s="119"/>
      <c r="AEA898" s="119"/>
      <c r="AEB898" s="119"/>
      <c r="AEC898" s="119"/>
      <c r="AED898" s="119"/>
      <c r="AEE898" s="119"/>
      <c r="AEF898" s="119"/>
      <c r="AEG898" s="119"/>
      <c r="AEH898" s="119"/>
      <c r="AEI898" s="119"/>
      <c r="AEJ898" s="119"/>
      <c r="AEK898" s="119"/>
      <c r="AEL898" s="119"/>
      <c r="AEM898" s="119"/>
      <c r="AEN898" s="119"/>
      <c r="AEO898" s="119"/>
      <c r="AEP898" s="119"/>
      <c r="AEQ898" s="119"/>
      <c r="AER898" s="119"/>
      <c r="AES898" s="119"/>
      <c r="AET898" s="119"/>
      <c r="AEU898" s="119"/>
      <c r="AEV898" s="119"/>
      <c r="AEW898" s="119"/>
      <c r="AEX898" s="119"/>
      <c r="AEY898" s="119"/>
      <c r="AEZ898" s="119"/>
      <c r="AFA898" s="119"/>
      <c r="AFB898" s="119"/>
      <c r="AFC898" s="119"/>
      <c r="AFD898" s="119"/>
      <c r="AFE898" s="119"/>
      <c r="AFF898" s="119"/>
      <c r="AFG898" s="119"/>
      <c r="AFH898" s="119"/>
      <c r="AFI898" s="119"/>
      <c r="AFJ898" s="119"/>
      <c r="AFK898" s="119"/>
      <c r="AFL898" s="119"/>
      <c r="AFM898" s="119"/>
      <c r="AFN898" s="119"/>
      <c r="AFO898" s="119"/>
      <c r="AFP898" s="119"/>
      <c r="AFQ898" s="119"/>
      <c r="AFR898" s="119"/>
      <c r="AFS898" s="119"/>
      <c r="AFT898" s="119"/>
      <c r="AFU898" s="119"/>
      <c r="AFV898" s="119"/>
      <c r="AFW898" s="119"/>
      <c r="AFX898" s="119"/>
      <c r="AFY898" s="119"/>
      <c r="AFZ898" s="119"/>
      <c r="AGA898" s="119"/>
      <c r="AGB898" s="119"/>
      <c r="AGC898" s="119"/>
      <c r="AGD898" s="119"/>
      <c r="AGE898" s="119"/>
      <c r="AGF898" s="119"/>
      <c r="AGG898" s="119"/>
      <c r="AGH898" s="119"/>
      <c r="AGI898" s="119"/>
      <c r="AGJ898" s="119"/>
      <c r="AGK898" s="119"/>
      <c r="AGL898" s="119"/>
      <c r="AGM898" s="119"/>
      <c r="AGN898" s="119"/>
      <c r="AGO898" s="119"/>
      <c r="AGP898" s="119"/>
      <c r="AGQ898" s="119"/>
      <c r="AGR898" s="119"/>
      <c r="AGS898" s="119"/>
      <c r="AGT898" s="119"/>
      <c r="AGU898" s="119"/>
      <c r="AGV898" s="119"/>
      <c r="AGW898" s="119"/>
      <c r="AGX898" s="119"/>
      <c r="AGY898" s="119"/>
      <c r="AGZ898" s="119"/>
      <c r="AHA898" s="119"/>
      <c r="AHB898" s="119"/>
      <c r="AHC898" s="119"/>
      <c r="AHD898" s="119"/>
      <c r="AHE898" s="119"/>
      <c r="AHF898" s="119"/>
      <c r="AHG898" s="119"/>
      <c r="AHH898" s="119"/>
      <c r="AHI898" s="119"/>
      <c r="AHJ898" s="119"/>
      <c r="AHK898" s="119"/>
      <c r="AHL898" s="119"/>
      <c r="AHM898" s="119"/>
      <c r="AHN898" s="119"/>
      <c r="AHO898" s="119"/>
      <c r="AHP898" s="119"/>
      <c r="AHQ898" s="119"/>
      <c r="AHR898" s="119"/>
      <c r="AHS898" s="119"/>
      <c r="AHT898" s="119"/>
      <c r="AHU898" s="119"/>
      <c r="AHV898" s="119"/>
      <c r="AHW898" s="119"/>
      <c r="AHX898" s="119"/>
      <c r="AHY898" s="119"/>
      <c r="AHZ898" s="119"/>
      <c r="AIA898" s="119"/>
      <c r="AIB898" s="119"/>
      <c r="AIC898" s="119"/>
      <c r="AID898" s="119"/>
      <c r="AIE898" s="119"/>
      <c r="AIF898" s="119"/>
      <c r="AIG898" s="119"/>
      <c r="AIH898" s="119"/>
      <c r="AII898" s="119"/>
      <c r="AIJ898" s="119"/>
      <c r="AIK898" s="119"/>
      <c r="AIL898" s="119"/>
      <c r="AIM898" s="119"/>
      <c r="AIN898" s="119"/>
      <c r="AIO898" s="119"/>
      <c r="AIP898" s="119"/>
      <c r="AIQ898" s="119"/>
      <c r="AIR898" s="119"/>
      <c r="AIS898" s="119"/>
      <c r="AIT898" s="119"/>
      <c r="AIU898" s="119"/>
      <c r="AIV898" s="119"/>
      <c r="AIW898" s="119"/>
      <c r="AIX898" s="119"/>
      <c r="AIY898" s="119"/>
      <c r="AIZ898" s="119"/>
      <c r="AJA898" s="119"/>
      <c r="AJB898" s="119"/>
      <c r="AJC898" s="119"/>
      <c r="AJD898" s="119"/>
      <c r="AJE898" s="119"/>
      <c r="AJF898" s="119"/>
      <c r="AJG898" s="119"/>
      <c r="AJH898" s="119"/>
      <c r="AJI898" s="119"/>
      <c r="AJJ898" s="119"/>
      <c r="AJK898" s="119"/>
      <c r="AJL898" s="119"/>
      <c r="AJM898" s="119"/>
      <c r="AJN898" s="119"/>
      <c r="AJO898" s="119"/>
      <c r="AJP898" s="119"/>
      <c r="AJQ898" s="119"/>
      <c r="AJR898" s="119"/>
      <c r="AJS898" s="119"/>
      <c r="AJT898" s="119"/>
      <c r="AJU898" s="119"/>
      <c r="AJV898" s="119"/>
      <c r="AJW898" s="119"/>
      <c r="AJX898" s="119"/>
      <c r="AJY898" s="119"/>
      <c r="AJZ898" s="119"/>
      <c r="AKA898" s="119"/>
      <c r="AKB898" s="119"/>
      <c r="AKC898" s="119"/>
      <c r="AKD898" s="119"/>
      <c r="AKE898" s="119"/>
      <c r="AKF898" s="119"/>
      <c r="AKG898" s="119"/>
      <c r="AKH898" s="119"/>
      <c r="AKI898" s="119"/>
      <c r="AKJ898" s="119"/>
      <c r="AKK898" s="119"/>
      <c r="AKL898" s="119"/>
      <c r="AKM898" s="119"/>
      <c r="AKN898" s="119"/>
      <c r="AKO898" s="119"/>
      <c r="AKP898" s="119"/>
      <c r="AKQ898" s="119"/>
      <c r="AKR898" s="119"/>
      <c r="AKS898" s="119"/>
      <c r="AKT898" s="119"/>
      <c r="AKU898" s="119"/>
      <c r="AKV898" s="119"/>
      <c r="AKW898" s="119"/>
      <c r="AKX898" s="119"/>
      <c r="AKY898" s="119"/>
      <c r="AKZ898" s="119"/>
      <c r="ALA898" s="119"/>
      <c r="ALB898" s="119"/>
      <c r="ALC898" s="119"/>
      <c r="ALD898" s="119"/>
      <c r="ALE898" s="119"/>
      <c r="ALF898" s="119"/>
      <c r="ALG898" s="119"/>
      <c r="ALH898" s="119"/>
      <c r="ALI898" s="119"/>
      <c r="ALJ898" s="119"/>
      <c r="ALK898" s="119"/>
      <c r="ALL898" s="119"/>
      <c r="ALM898" s="119"/>
      <c r="ALN898" s="119"/>
      <c r="ALO898" s="119"/>
      <c r="ALP898" s="119"/>
      <c r="ALQ898" s="119"/>
      <c r="ALR898" s="119"/>
      <c r="ALS898" s="119"/>
      <c r="ALT898" s="119"/>
      <c r="ALU898" s="119"/>
      <c r="ALV898" s="119"/>
      <c r="ALW898" s="119"/>
      <c r="ALX898" s="119"/>
      <c r="ALY898" s="119"/>
      <c r="ALZ898" s="119"/>
      <c r="AMA898" s="119"/>
      <c r="AMB898" s="119"/>
      <c r="AMC898" s="119"/>
      <c r="AMD898" s="119"/>
      <c r="AME898" s="119"/>
      <c r="AMF898" s="119"/>
      <c r="AMG898" s="119"/>
      <c r="AMH898" s="119"/>
      <c r="AMI898" s="119"/>
      <c r="AMJ898" s="119"/>
    </row>
    <row r="899" customFormat="false" ht="15" hidden="false" customHeight="false" outlineLevel="0" collapsed="false">
      <c r="A899" s="118"/>
      <c r="B899" s="118"/>
      <c r="C899" s="49" t="n">
        <f aca="false">IF(F899=F898,C898,IF(F899=(F898+10),C898,(C898+10)))</f>
        <v>1780</v>
      </c>
      <c r="D899" s="38" t="s">
        <v>372</v>
      </c>
      <c r="E899" s="51" t="n">
        <f aca="false">IF(C898=C899,IF(AND(L899&lt;&gt;"M",L899&lt;&gt;"m-up"),E898+10,E898),10)</f>
        <v>20</v>
      </c>
      <c r="F899" s="39" t="n">
        <f aca="false">R899+(Q899*60)+(P899*3600)</f>
        <v>62649</v>
      </c>
      <c r="G899" s="39" t="str">
        <f aca="false">CONCATENATE(M899,N899,O899)</f>
        <v>20171129</v>
      </c>
      <c r="H899" s="39" t="n">
        <v>0</v>
      </c>
      <c r="L899" s="79" t="s">
        <v>21</v>
      </c>
      <c r="M899" s="39" t="n">
        <v>2017</v>
      </c>
      <c r="N899" s="39" t="n">
        <v>11</v>
      </c>
      <c r="O899" s="39" t="n">
        <v>29</v>
      </c>
      <c r="P899" s="39" t="n">
        <v>17</v>
      </c>
      <c r="Q899" s="39" t="n">
        <v>24</v>
      </c>
      <c r="R899" s="39" t="n">
        <v>9</v>
      </c>
      <c r="S899" s="39" t="n">
        <v>388</v>
      </c>
      <c r="T899" s="39" t="n">
        <v>1</v>
      </c>
      <c r="U899" s="39" t="s">
        <v>1</v>
      </c>
      <c r="V899" s="39" t="s">
        <v>2</v>
      </c>
      <c r="WK899" s="119"/>
      <c r="WL899" s="119"/>
      <c r="WM899" s="119"/>
      <c r="WN899" s="119"/>
      <c r="WO899" s="119"/>
      <c r="WP899" s="119"/>
      <c r="WQ899" s="119"/>
      <c r="WR899" s="119"/>
      <c r="WS899" s="119"/>
      <c r="WT899" s="119"/>
      <c r="WU899" s="119"/>
      <c r="WV899" s="119"/>
      <c r="WW899" s="119"/>
      <c r="WX899" s="119"/>
      <c r="WY899" s="119"/>
      <c r="WZ899" s="119"/>
      <c r="XA899" s="119"/>
      <c r="XB899" s="119"/>
      <c r="XC899" s="119"/>
      <c r="XD899" s="119"/>
      <c r="XE899" s="119"/>
      <c r="XF899" s="119"/>
      <c r="XG899" s="119"/>
      <c r="XH899" s="119"/>
      <c r="XI899" s="119"/>
      <c r="XJ899" s="119"/>
      <c r="XK899" s="119"/>
      <c r="XL899" s="119"/>
      <c r="XM899" s="119"/>
      <c r="XN899" s="119"/>
      <c r="XO899" s="119"/>
      <c r="XP899" s="119"/>
      <c r="XQ899" s="119"/>
      <c r="XR899" s="119"/>
      <c r="XS899" s="119"/>
      <c r="XT899" s="119"/>
      <c r="XU899" s="119"/>
      <c r="XV899" s="119"/>
      <c r="XW899" s="119"/>
      <c r="XX899" s="119"/>
      <c r="XY899" s="119"/>
      <c r="XZ899" s="119"/>
      <c r="YA899" s="119"/>
      <c r="YB899" s="119"/>
      <c r="YC899" s="119"/>
      <c r="YD899" s="119"/>
      <c r="YE899" s="119"/>
      <c r="YF899" s="119"/>
      <c r="YG899" s="119"/>
      <c r="YH899" s="119"/>
      <c r="YI899" s="119"/>
      <c r="YJ899" s="119"/>
      <c r="YK899" s="119"/>
      <c r="YL899" s="119"/>
      <c r="YM899" s="119"/>
      <c r="YN899" s="119"/>
      <c r="YO899" s="119"/>
      <c r="YP899" s="119"/>
      <c r="YQ899" s="119"/>
      <c r="YR899" s="119"/>
      <c r="YS899" s="119"/>
      <c r="YT899" s="119"/>
      <c r="YU899" s="119"/>
      <c r="YV899" s="119"/>
      <c r="YW899" s="119"/>
      <c r="YX899" s="119"/>
      <c r="YY899" s="119"/>
      <c r="YZ899" s="119"/>
      <c r="ZA899" s="119"/>
      <c r="ZB899" s="119"/>
      <c r="ZC899" s="119"/>
      <c r="ZD899" s="119"/>
      <c r="ZE899" s="119"/>
      <c r="ZF899" s="119"/>
      <c r="ZG899" s="119"/>
      <c r="ZH899" s="119"/>
      <c r="ZI899" s="119"/>
      <c r="ZJ899" s="119"/>
      <c r="ZK899" s="119"/>
      <c r="ZL899" s="119"/>
      <c r="ZM899" s="119"/>
      <c r="ZN899" s="119"/>
      <c r="ZO899" s="119"/>
      <c r="ZP899" s="119"/>
      <c r="ZQ899" s="119"/>
      <c r="ZR899" s="119"/>
      <c r="ZS899" s="119"/>
      <c r="ZT899" s="119"/>
      <c r="ZU899" s="119"/>
      <c r="ZV899" s="119"/>
      <c r="ZW899" s="119"/>
      <c r="ZX899" s="119"/>
      <c r="ZY899" s="119"/>
      <c r="ZZ899" s="119"/>
      <c r="AAA899" s="119"/>
      <c r="AAB899" s="119"/>
      <c r="AAC899" s="119"/>
      <c r="AAD899" s="119"/>
      <c r="AAE899" s="119"/>
      <c r="AAF899" s="119"/>
      <c r="AAG899" s="119"/>
      <c r="AAH899" s="119"/>
      <c r="AAI899" s="119"/>
      <c r="AAJ899" s="119"/>
      <c r="AAK899" s="119"/>
      <c r="AAL899" s="119"/>
      <c r="AAM899" s="119"/>
      <c r="AAN899" s="119"/>
      <c r="AAO899" s="119"/>
      <c r="AAP899" s="119"/>
      <c r="AAQ899" s="119"/>
      <c r="AAR899" s="119"/>
      <c r="AAS899" s="119"/>
      <c r="AAT899" s="119"/>
      <c r="AAU899" s="119"/>
      <c r="AAV899" s="119"/>
      <c r="AAW899" s="119"/>
      <c r="AAX899" s="119"/>
      <c r="AAY899" s="119"/>
      <c r="AAZ899" s="119"/>
      <c r="ABA899" s="119"/>
      <c r="ABB899" s="119"/>
      <c r="ABC899" s="119"/>
      <c r="ABD899" s="119"/>
      <c r="ABE899" s="119"/>
      <c r="ABF899" s="119"/>
      <c r="ABG899" s="119"/>
      <c r="ABH899" s="119"/>
      <c r="ABI899" s="119"/>
      <c r="ABJ899" s="119"/>
      <c r="ABK899" s="119"/>
      <c r="ABL899" s="119"/>
      <c r="ABM899" s="119"/>
      <c r="ABN899" s="119"/>
      <c r="ABO899" s="119"/>
      <c r="ABP899" s="119"/>
      <c r="ABQ899" s="119"/>
      <c r="ABR899" s="119"/>
      <c r="ABS899" s="119"/>
      <c r="ABT899" s="119"/>
      <c r="ABU899" s="119"/>
      <c r="ABV899" s="119"/>
      <c r="ABW899" s="119"/>
      <c r="ABX899" s="119"/>
      <c r="ABY899" s="119"/>
      <c r="ABZ899" s="119"/>
      <c r="ACA899" s="119"/>
      <c r="ACB899" s="119"/>
      <c r="ACC899" s="119"/>
      <c r="ACD899" s="119"/>
      <c r="ACE899" s="119"/>
      <c r="ACF899" s="119"/>
      <c r="ACG899" s="119"/>
      <c r="ACH899" s="119"/>
      <c r="ACI899" s="119"/>
      <c r="ACJ899" s="119"/>
      <c r="ACK899" s="119"/>
      <c r="ACL899" s="119"/>
      <c r="ACM899" s="119"/>
      <c r="ACN899" s="119"/>
      <c r="ACO899" s="119"/>
      <c r="ACP899" s="119"/>
      <c r="ACQ899" s="119"/>
      <c r="ACR899" s="119"/>
      <c r="ACS899" s="119"/>
      <c r="ACT899" s="119"/>
      <c r="ACU899" s="119"/>
      <c r="ACV899" s="119"/>
      <c r="ACW899" s="119"/>
      <c r="ACX899" s="119"/>
      <c r="ACY899" s="119"/>
      <c r="ACZ899" s="119"/>
      <c r="ADA899" s="119"/>
      <c r="ADB899" s="119"/>
      <c r="ADC899" s="119"/>
      <c r="ADD899" s="119"/>
      <c r="ADE899" s="119"/>
      <c r="ADF899" s="119"/>
      <c r="ADG899" s="119"/>
      <c r="ADH899" s="119"/>
      <c r="ADI899" s="119"/>
      <c r="ADJ899" s="119"/>
      <c r="ADK899" s="119"/>
      <c r="ADL899" s="119"/>
      <c r="ADM899" s="119"/>
      <c r="ADN899" s="119"/>
      <c r="ADO899" s="119"/>
      <c r="ADP899" s="119"/>
      <c r="ADQ899" s="119"/>
      <c r="ADR899" s="119"/>
      <c r="ADS899" s="119"/>
      <c r="ADT899" s="119"/>
      <c r="ADU899" s="119"/>
      <c r="ADV899" s="119"/>
      <c r="ADW899" s="119"/>
      <c r="ADX899" s="119"/>
      <c r="ADY899" s="119"/>
      <c r="ADZ899" s="119"/>
      <c r="AEA899" s="119"/>
      <c r="AEB899" s="119"/>
      <c r="AEC899" s="119"/>
      <c r="AED899" s="119"/>
      <c r="AEE899" s="119"/>
      <c r="AEF899" s="119"/>
      <c r="AEG899" s="119"/>
      <c r="AEH899" s="119"/>
      <c r="AEI899" s="119"/>
      <c r="AEJ899" s="119"/>
      <c r="AEK899" s="119"/>
      <c r="AEL899" s="119"/>
      <c r="AEM899" s="119"/>
      <c r="AEN899" s="119"/>
      <c r="AEO899" s="119"/>
      <c r="AEP899" s="119"/>
      <c r="AEQ899" s="119"/>
      <c r="AER899" s="119"/>
      <c r="AES899" s="119"/>
      <c r="AET899" s="119"/>
      <c r="AEU899" s="119"/>
      <c r="AEV899" s="119"/>
      <c r="AEW899" s="119"/>
      <c r="AEX899" s="119"/>
      <c r="AEY899" s="119"/>
      <c r="AEZ899" s="119"/>
      <c r="AFA899" s="119"/>
      <c r="AFB899" s="119"/>
      <c r="AFC899" s="119"/>
      <c r="AFD899" s="119"/>
      <c r="AFE899" s="119"/>
      <c r="AFF899" s="119"/>
      <c r="AFG899" s="119"/>
      <c r="AFH899" s="119"/>
      <c r="AFI899" s="119"/>
      <c r="AFJ899" s="119"/>
      <c r="AFK899" s="119"/>
      <c r="AFL899" s="119"/>
      <c r="AFM899" s="119"/>
      <c r="AFN899" s="119"/>
      <c r="AFO899" s="119"/>
      <c r="AFP899" s="119"/>
      <c r="AFQ899" s="119"/>
      <c r="AFR899" s="119"/>
      <c r="AFS899" s="119"/>
      <c r="AFT899" s="119"/>
      <c r="AFU899" s="119"/>
      <c r="AFV899" s="119"/>
      <c r="AFW899" s="119"/>
      <c r="AFX899" s="119"/>
      <c r="AFY899" s="119"/>
      <c r="AFZ899" s="119"/>
      <c r="AGA899" s="119"/>
      <c r="AGB899" s="119"/>
      <c r="AGC899" s="119"/>
      <c r="AGD899" s="119"/>
      <c r="AGE899" s="119"/>
      <c r="AGF899" s="119"/>
      <c r="AGG899" s="119"/>
      <c r="AGH899" s="119"/>
      <c r="AGI899" s="119"/>
      <c r="AGJ899" s="119"/>
      <c r="AGK899" s="119"/>
      <c r="AGL899" s="119"/>
      <c r="AGM899" s="119"/>
      <c r="AGN899" s="119"/>
      <c r="AGO899" s="119"/>
      <c r="AGP899" s="119"/>
      <c r="AGQ899" s="119"/>
      <c r="AGR899" s="119"/>
      <c r="AGS899" s="119"/>
      <c r="AGT899" s="119"/>
      <c r="AGU899" s="119"/>
      <c r="AGV899" s="119"/>
      <c r="AGW899" s="119"/>
      <c r="AGX899" s="119"/>
      <c r="AGY899" s="119"/>
      <c r="AGZ899" s="119"/>
      <c r="AHA899" s="119"/>
      <c r="AHB899" s="119"/>
      <c r="AHC899" s="119"/>
      <c r="AHD899" s="119"/>
      <c r="AHE899" s="119"/>
      <c r="AHF899" s="119"/>
      <c r="AHG899" s="119"/>
      <c r="AHH899" s="119"/>
      <c r="AHI899" s="119"/>
      <c r="AHJ899" s="119"/>
      <c r="AHK899" s="119"/>
      <c r="AHL899" s="119"/>
      <c r="AHM899" s="119"/>
      <c r="AHN899" s="119"/>
      <c r="AHO899" s="119"/>
      <c r="AHP899" s="119"/>
      <c r="AHQ899" s="119"/>
      <c r="AHR899" s="119"/>
      <c r="AHS899" s="119"/>
      <c r="AHT899" s="119"/>
      <c r="AHU899" s="119"/>
      <c r="AHV899" s="119"/>
      <c r="AHW899" s="119"/>
      <c r="AHX899" s="119"/>
      <c r="AHY899" s="119"/>
      <c r="AHZ899" s="119"/>
      <c r="AIA899" s="119"/>
      <c r="AIB899" s="119"/>
      <c r="AIC899" s="119"/>
      <c r="AID899" s="119"/>
      <c r="AIE899" s="119"/>
      <c r="AIF899" s="119"/>
      <c r="AIG899" s="119"/>
      <c r="AIH899" s="119"/>
      <c r="AII899" s="119"/>
      <c r="AIJ899" s="119"/>
      <c r="AIK899" s="119"/>
      <c r="AIL899" s="119"/>
      <c r="AIM899" s="119"/>
      <c r="AIN899" s="119"/>
      <c r="AIO899" s="119"/>
      <c r="AIP899" s="119"/>
      <c r="AIQ899" s="119"/>
      <c r="AIR899" s="119"/>
      <c r="AIS899" s="119"/>
      <c r="AIT899" s="119"/>
      <c r="AIU899" s="119"/>
      <c r="AIV899" s="119"/>
      <c r="AIW899" s="119"/>
      <c r="AIX899" s="119"/>
      <c r="AIY899" s="119"/>
      <c r="AIZ899" s="119"/>
      <c r="AJA899" s="119"/>
      <c r="AJB899" s="119"/>
      <c r="AJC899" s="119"/>
      <c r="AJD899" s="119"/>
      <c r="AJE899" s="119"/>
      <c r="AJF899" s="119"/>
      <c r="AJG899" s="119"/>
      <c r="AJH899" s="119"/>
      <c r="AJI899" s="119"/>
      <c r="AJJ899" s="119"/>
      <c r="AJK899" s="119"/>
      <c r="AJL899" s="119"/>
      <c r="AJM899" s="119"/>
      <c r="AJN899" s="119"/>
      <c r="AJO899" s="119"/>
      <c r="AJP899" s="119"/>
      <c r="AJQ899" s="119"/>
      <c r="AJR899" s="119"/>
      <c r="AJS899" s="119"/>
      <c r="AJT899" s="119"/>
      <c r="AJU899" s="119"/>
      <c r="AJV899" s="119"/>
      <c r="AJW899" s="119"/>
      <c r="AJX899" s="119"/>
      <c r="AJY899" s="119"/>
      <c r="AJZ899" s="119"/>
      <c r="AKA899" s="119"/>
      <c r="AKB899" s="119"/>
      <c r="AKC899" s="119"/>
      <c r="AKD899" s="119"/>
      <c r="AKE899" s="119"/>
      <c r="AKF899" s="119"/>
      <c r="AKG899" s="119"/>
      <c r="AKH899" s="119"/>
      <c r="AKI899" s="119"/>
      <c r="AKJ899" s="119"/>
      <c r="AKK899" s="119"/>
      <c r="AKL899" s="119"/>
      <c r="AKM899" s="119"/>
      <c r="AKN899" s="119"/>
      <c r="AKO899" s="119"/>
      <c r="AKP899" s="119"/>
      <c r="AKQ899" s="119"/>
      <c r="AKR899" s="119"/>
      <c r="AKS899" s="119"/>
      <c r="AKT899" s="119"/>
      <c r="AKU899" s="119"/>
      <c r="AKV899" s="119"/>
      <c r="AKW899" s="119"/>
      <c r="AKX899" s="119"/>
      <c r="AKY899" s="119"/>
      <c r="AKZ899" s="119"/>
      <c r="ALA899" s="119"/>
      <c r="ALB899" s="119"/>
      <c r="ALC899" s="119"/>
      <c r="ALD899" s="119"/>
      <c r="ALE899" s="119"/>
      <c r="ALF899" s="119"/>
      <c r="ALG899" s="119"/>
      <c r="ALH899" s="119"/>
      <c r="ALI899" s="119"/>
      <c r="ALJ899" s="119"/>
      <c r="ALK899" s="119"/>
      <c r="ALL899" s="119"/>
      <c r="ALM899" s="119"/>
      <c r="ALN899" s="119"/>
      <c r="ALO899" s="119"/>
      <c r="ALP899" s="119"/>
      <c r="ALQ899" s="119"/>
      <c r="ALR899" s="119"/>
      <c r="ALS899" s="119"/>
      <c r="ALT899" s="119"/>
      <c r="ALU899" s="119"/>
      <c r="ALV899" s="119"/>
      <c r="ALW899" s="119"/>
      <c r="ALX899" s="119"/>
      <c r="ALY899" s="119"/>
      <c r="ALZ899" s="119"/>
      <c r="AMA899" s="119"/>
      <c r="AMB899" s="119"/>
      <c r="AMC899" s="119"/>
      <c r="AMD899" s="119"/>
      <c r="AME899" s="119"/>
      <c r="AMF899" s="119"/>
      <c r="AMG899" s="119"/>
      <c r="AMH899" s="119"/>
      <c r="AMI899" s="119"/>
      <c r="AMJ899" s="119"/>
    </row>
    <row r="900" customFormat="false" ht="15" hidden="false" customHeight="false" outlineLevel="0" collapsed="false">
      <c r="A900" s="120"/>
      <c r="B900" s="120"/>
      <c r="C900" s="49" t="n">
        <f aca="false">IF(F900=F899,C899,IF(F900=(F899+10),C899,(C899+10)))</f>
        <v>1780</v>
      </c>
      <c r="D900" s="38" t="s">
        <v>372</v>
      </c>
      <c r="E900" s="51" t="n">
        <f aca="false">IF(C899=C900,IF(AND(L900&lt;&gt;"M",L900&lt;&gt;"m-up"),E899+10,E899),10)</f>
        <v>20</v>
      </c>
      <c r="F900" s="39" t="n">
        <f aca="false">R900+(Q900*60)+(P900*3600)</f>
        <v>62649</v>
      </c>
      <c r="G900" s="39" t="str">
        <f aca="false">CONCATENATE(M900,N900,O900)</f>
        <v>20171129</v>
      </c>
      <c r="H900" s="39" t="n">
        <v>0</v>
      </c>
      <c r="L900" s="79" t="s">
        <v>21</v>
      </c>
      <c r="M900" s="39" t="n">
        <v>2017</v>
      </c>
      <c r="N900" s="39" t="n">
        <v>11</v>
      </c>
      <c r="O900" s="39" t="n">
        <v>29</v>
      </c>
      <c r="P900" s="39" t="n">
        <v>17</v>
      </c>
      <c r="Q900" s="39" t="n">
        <v>24</v>
      </c>
      <c r="R900" s="39" t="n">
        <v>9</v>
      </c>
      <c r="S900" s="39" t="n">
        <v>399</v>
      </c>
      <c r="T900" s="39" t="n">
        <v>2</v>
      </c>
      <c r="U900" s="39" t="s">
        <v>1</v>
      </c>
      <c r="V900" s="39" t="s">
        <v>2</v>
      </c>
      <c r="WK900" s="121"/>
      <c r="WL900" s="121"/>
      <c r="WM900" s="121"/>
      <c r="WN900" s="121"/>
      <c r="WO900" s="121"/>
      <c r="WP900" s="121"/>
      <c r="WQ900" s="121"/>
      <c r="WR900" s="121"/>
      <c r="WS900" s="121"/>
      <c r="WT900" s="121"/>
      <c r="WU900" s="121"/>
      <c r="WV900" s="121"/>
      <c r="WW900" s="121"/>
      <c r="WX900" s="121"/>
      <c r="WY900" s="121"/>
      <c r="WZ900" s="121"/>
      <c r="XA900" s="121"/>
      <c r="XB900" s="121"/>
      <c r="XC900" s="121"/>
      <c r="XD900" s="121"/>
      <c r="XE900" s="121"/>
      <c r="XF900" s="121"/>
      <c r="XG900" s="121"/>
      <c r="XH900" s="121"/>
      <c r="XI900" s="121"/>
      <c r="XJ900" s="121"/>
      <c r="XK900" s="121"/>
      <c r="XL900" s="121"/>
      <c r="XM900" s="121"/>
      <c r="XN900" s="121"/>
      <c r="XO900" s="121"/>
      <c r="XP900" s="121"/>
      <c r="XQ900" s="121"/>
      <c r="XR900" s="121"/>
      <c r="XS900" s="121"/>
      <c r="XT900" s="121"/>
      <c r="XU900" s="121"/>
      <c r="XV900" s="121"/>
      <c r="XW900" s="121"/>
      <c r="XX900" s="121"/>
      <c r="XY900" s="121"/>
      <c r="XZ900" s="121"/>
      <c r="YA900" s="121"/>
      <c r="YB900" s="121"/>
      <c r="YC900" s="121"/>
      <c r="YD900" s="121"/>
      <c r="YE900" s="121"/>
      <c r="YF900" s="121"/>
      <c r="YG900" s="121"/>
      <c r="YH900" s="121"/>
      <c r="YI900" s="121"/>
      <c r="YJ900" s="121"/>
      <c r="YK900" s="121"/>
      <c r="YL900" s="121"/>
      <c r="YM900" s="121"/>
      <c r="YN900" s="121"/>
      <c r="YO900" s="121"/>
      <c r="YP900" s="121"/>
      <c r="YQ900" s="121"/>
      <c r="YR900" s="121"/>
      <c r="YS900" s="121"/>
      <c r="YT900" s="121"/>
      <c r="YU900" s="121"/>
      <c r="YV900" s="121"/>
      <c r="YW900" s="121"/>
      <c r="YX900" s="121"/>
      <c r="YY900" s="121"/>
      <c r="YZ900" s="121"/>
      <c r="ZA900" s="121"/>
      <c r="ZB900" s="121"/>
      <c r="ZC900" s="121"/>
      <c r="ZD900" s="121"/>
      <c r="ZE900" s="121"/>
      <c r="ZF900" s="121"/>
      <c r="ZG900" s="121"/>
      <c r="ZH900" s="121"/>
      <c r="ZI900" s="121"/>
      <c r="ZJ900" s="121"/>
      <c r="ZK900" s="121"/>
      <c r="ZL900" s="121"/>
      <c r="ZM900" s="121"/>
      <c r="ZN900" s="121"/>
      <c r="ZO900" s="121"/>
      <c r="ZP900" s="121"/>
      <c r="ZQ900" s="121"/>
      <c r="ZR900" s="121"/>
      <c r="ZS900" s="121"/>
      <c r="ZT900" s="121"/>
      <c r="ZU900" s="121"/>
      <c r="ZV900" s="121"/>
      <c r="ZW900" s="121"/>
      <c r="ZX900" s="121"/>
      <c r="ZY900" s="121"/>
      <c r="ZZ900" s="121"/>
      <c r="AAA900" s="121"/>
      <c r="AAB900" s="121"/>
      <c r="AAC900" s="121"/>
      <c r="AAD900" s="121"/>
      <c r="AAE900" s="121"/>
      <c r="AAF900" s="121"/>
      <c r="AAG900" s="121"/>
      <c r="AAH900" s="121"/>
      <c r="AAI900" s="121"/>
      <c r="AAJ900" s="121"/>
      <c r="AAK900" s="121"/>
      <c r="AAL900" s="121"/>
      <c r="AAM900" s="121"/>
      <c r="AAN900" s="121"/>
      <c r="AAO900" s="121"/>
      <c r="AAP900" s="121"/>
      <c r="AAQ900" s="121"/>
      <c r="AAR900" s="121"/>
      <c r="AAS900" s="121"/>
      <c r="AAT900" s="121"/>
      <c r="AAU900" s="121"/>
      <c r="AAV900" s="121"/>
      <c r="AAW900" s="121"/>
      <c r="AAX900" s="121"/>
      <c r="AAY900" s="121"/>
      <c r="AAZ900" s="121"/>
      <c r="ABA900" s="121"/>
      <c r="ABB900" s="121"/>
      <c r="ABC900" s="121"/>
      <c r="ABD900" s="121"/>
      <c r="ABE900" s="121"/>
      <c r="ABF900" s="121"/>
      <c r="ABG900" s="121"/>
      <c r="ABH900" s="121"/>
      <c r="ABI900" s="121"/>
      <c r="ABJ900" s="121"/>
      <c r="ABK900" s="121"/>
      <c r="ABL900" s="121"/>
      <c r="ABM900" s="121"/>
      <c r="ABN900" s="121"/>
      <c r="ABO900" s="121"/>
      <c r="ABP900" s="121"/>
      <c r="ABQ900" s="121"/>
      <c r="ABR900" s="121"/>
      <c r="ABS900" s="121"/>
      <c r="ABT900" s="121"/>
      <c r="ABU900" s="121"/>
      <c r="ABV900" s="121"/>
      <c r="ABW900" s="121"/>
      <c r="ABX900" s="121"/>
      <c r="ABY900" s="121"/>
      <c r="ABZ900" s="121"/>
      <c r="ACA900" s="121"/>
      <c r="ACB900" s="121"/>
      <c r="ACC900" s="121"/>
      <c r="ACD900" s="121"/>
      <c r="ACE900" s="121"/>
      <c r="ACF900" s="121"/>
      <c r="ACG900" s="121"/>
      <c r="ACH900" s="121"/>
      <c r="ACI900" s="121"/>
      <c r="ACJ900" s="121"/>
      <c r="ACK900" s="121"/>
      <c r="ACL900" s="121"/>
      <c r="ACM900" s="121"/>
      <c r="ACN900" s="121"/>
      <c r="ACO900" s="121"/>
      <c r="ACP900" s="121"/>
      <c r="ACQ900" s="121"/>
      <c r="ACR900" s="121"/>
      <c r="ACS900" s="121"/>
      <c r="ACT900" s="121"/>
      <c r="ACU900" s="121"/>
      <c r="ACV900" s="121"/>
      <c r="ACW900" s="121"/>
      <c r="ACX900" s="121"/>
      <c r="ACY900" s="121"/>
      <c r="ACZ900" s="121"/>
      <c r="ADA900" s="121"/>
      <c r="ADB900" s="121"/>
      <c r="ADC900" s="121"/>
      <c r="ADD900" s="121"/>
      <c r="ADE900" s="121"/>
      <c r="ADF900" s="121"/>
      <c r="ADG900" s="121"/>
      <c r="ADH900" s="121"/>
      <c r="ADI900" s="121"/>
      <c r="ADJ900" s="121"/>
      <c r="ADK900" s="121"/>
      <c r="ADL900" s="121"/>
      <c r="ADM900" s="121"/>
      <c r="ADN900" s="121"/>
      <c r="ADO900" s="121"/>
      <c r="ADP900" s="121"/>
      <c r="ADQ900" s="121"/>
      <c r="ADR900" s="121"/>
      <c r="ADS900" s="121"/>
      <c r="ADT900" s="121"/>
      <c r="ADU900" s="121"/>
      <c r="ADV900" s="121"/>
      <c r="ADW900" s="121"/>
      <c r="ADX900" s="121"/>
      <c r="ADY900" s="121"/>
      <c r="ADZ900" s="121"/>
      <c r="AEA900" s="121"/>
      <c r="AEB900" s="121"/>
      <c r="AEC900" s="121"/>
      <c r="AED900" s="121"/>
      <c r="AEE900" s="121"/>
      <c r="AEF900" s="121"/>
      <c r="AEG900" s="121"/>
      <c r="AEH900" s="121"/>
      <c r="AEI900" s="121"/>
      <c r="AEJ900" s="121"/>
      <c r="AEK900" s="121"/>
      <c r="AEL900" s="121"/>
      <c r="AEM900" s="121"/>
      <c r="AEN900" s="121"/>
      <c r="AEO900" s="121"/>
      <c r="AEP900" s="121"/>
      <c r="AEQ900" s="121"/>
      <c r="AER900" s="121"/>
      <c r="AES900" s="121"/>
      <c r="AET900" s="121"/>
      <c r="AEU900" s="121"/>
      <c r="AEV900" s="121"/>
      <c r="AEW900" s="121"/>
      <c r="AEX900" s="121"/>
      <c r="AEY900" s="121"/>
      <c r="AEZ900" s="121"/>
      <c r="AFA900" s="121"/>
      <c r="AFB900" s="121"/>
      <c r="AFC900" s="121"/>
      <c r="AFD900" s="121"/>
      <c r="AFE900" s="121"/>
      <c r="AFF900" s="121"/>
      <c r="AFG900" s="121"/>
      <c r="AFH900" s="121"/>
      <c r="AFI900" s="121"/>
      <c r="AFJ900" s="121"/>
      <c r="AFK900" s="121"/>
      <c r="AFL900" s="121"/>
      <c r="AFM900" s="121"/>
      <c r="AFN900" s="121"/>
      <c r="AFO900" s="121"/>
      <c r="AFP900" s="121"/>
      <c r="AFQ900" s="121"/>
      <c r="AFR900" s="121"/>
      <c r="AFS900" s="121"/>
      <c r="AFT900" s="121"/>
      <c r="AFU900" s="121"/>
      <c r="AFV900" s="121"/>
      <c r="AFW900" s="121"/>
      <c r="AFX900" s="121"/>
      <c r="AFY900" s="121"/>
      <c r="AFZ900" s="121"/>
      <c r="AGA900" s="121"/>
      <c r="AGB900" s="121"/>
      <c r="AGC900" s="121"/>
      <c r="AGD900" s="121"/>
      <c r="AGE900" s="121"/>
      <c r="AGF900" s="121"/>
      <c r="AGG900" s="121"/>
      <c r="AGH900" s="121"/>
      <c r="AGI900" s="121"/>
      <c r="AGJ900" s="121"/>
      <c r="AGK900" s="121"/>
      <c r="AGL900" s="121"/>
      <c r="AGM900" s="121"/>
      <c r="AGN900" s="121"/>
      <c r="AGO900" s="121"/>
      <c r="AGP900" s="121"/>
      <c r="AGQ900" s="121"/>
      <c r="AGR900" s="121"/>
      <c r="AGS900" s="121"/>
      <c r="AGT900" s="121"/>
      <c r="AGU900" s="121"/>
      <c r="AGV900" s="121"/>
      <c r="AGW900" s="121"/>
      <c r="AGX900" s="121"/>
      <c r="AGY900" s="121"/>
      <c r="AGZ900" s="121"/>
      <c r="AHA900" s="121"/>
      <c r="AHB900" s="121"/>
      <c r="AHC900" s="121"/>
      <c r="AHD900" s="121"/>
      <c r="AHE900" s="121"/>
      <c r="AHF900" s="121"/>
      <c r="AHG900" s="121"/>
      <c r="AHH900" s="121"/>
      <c r="AHI900" s="121"/>
      <c r="AHJ900" s="121"/>
      <c r="AHK900" s="121"/>
      <c r="AHL900" s="121"/>
      <c r="AHM900" s="121"/>
      <c r="AHN900" s="121"/>
      <c r="AHO900" s="121"/>
      <c r="AHP900" s="121"/>
      <c r="AHQ900" s="121"/>
      <c r="AHR900" s="121"/>
      <c r="AHS900" s="121"/>
      <c r="AHT900" s="121"/>
      <c r="AHU900" s="121"/>
      <c r="AHV900" s="121"/>
      <c r="AHW900" s="121"/>
      <c r="AHX900" s="121"/>
      <c r="AHY900" s="121"/>
      <c r="AHZ900" s="121"/>
      <c r="AIA900" s="121"/>
      <c r="AIB900" s="121"/>
      <c r="AIC900" s="121"/>
      <c r="AID900" s="121"/>
      <c r="AIE900" s="121"/>
      <c r="AIF900" s="121"/>
      <c r="AIG900" s="121"/>
      <c r="AIH900" s="121"/>
      <c r="AII900" s="121"/>
      <c r="AIJ900" s="121"/>
      <c r="AIK900" s="121"/>
      <c r="AIL900" s="121"/>
      <c r="AIM900" s="121"/>
      <c r="AIN900" s="121"/>
      <c r="AIO900" s="121"/>
      <c r="AIP900" s="121"/>
      <c r="AIQ900" s="121"/>
      <c r="AIR900" s="121"/>
      <c r="AIS900" s="121"/>
      <c r="AIT900" s="121"/>
      <c r="AIU900" s="121"/>
      <c r="AIV900" s="121"/>
      <c r="AIW900" s="121"/>
      <c r="AIX900" s="121"/>
      <c r="AIY900" s="121"/>
      <c r="AIZ900" s="121"/>
      <c r="AJA900" s="121"/>
      <c r="AJB900" s="121"/>
      <c r="AJC900" s="121"/>
      <c r="AJD900" s="121"/>
      <c r="AJE900" s="121"/>
      <c r="AJF900" s="121"/>
      <c r="AJG900" s="121"/>
      <c r="AJH900" s="121"/>
      <c r="AJI900" s="121"/>
      <c r="AJJ900" s="121"/>
      <c r="AJK900" s="121"/>
      <c r="AJL900" s="121"/>
      <c r="AJM900" s="121"/>
      <c r="AJN900" s="121"/>
      <c r="AJO900" s="121"/>
      <c r="AJP900" s="121"/>
      <c r="AJQ900" s="121"/>
      <c r="AJR900" s="121"/>
      <c r="AJS900" s="121"/>
      <c r="AJT900" s="121"/>
      <c r="AJU900" s="121"/>
      <c r="AJV900" s="121"/>
      <c r="AJW900" s="121"/>
      <c r="AJX900" s="121"/>
      <c r="AJY900" s="121"/>
      <c r="AJZ900" s="121"/>
      <c r="AKA900" s="121"/>
      <c r="AKB900" s="121"/>
      <c r="AKC900" s="121"/>
      <c r="AKD900" s="121"/>
      <c r="AKE900" s="121"/>
      <c r="AKF900" s="121"/>
      <c r="AKG900" s="121"/>
      <c r="AKH900" s="121"/>
      <c r="AKI900" s="121"/>
      <c r="AKJ900" s="121"/>
      <c r="AKK900" s="121"/>
      <c r="AKL900" s="121"/>
      <c r="AKM900" s="121"/>
      <c r="AKN900" s="121"/>
      <c r="AKO900" s="121"/>
      <c r="AKP900" s="121"/>
      <c r="AKQ900" s="121"/>
      <c r="AKR900" s="121"/>
      <c r="AKS900" s="121"/>
      <c r="AKT900" s="121"/>
      <c r="AKU900" s="121"/>
      <c r="AKV900" s="121"/>
      <c r="AKW900" s="121"/>
      <c r="AKX900" s="121"/>
      <c r="AKY900" s="121"/>
      <c r="AKZ900" s="121"/>
      <c r="ALA900" s="121"/>
      <c r="ALB900" s="121"/>
      <c r="ALC900" s="121"/>
      <c r="ALD900" s="121"/>
      <c r="ALE900" s="121"/>
      <c r="ALF900" s="121"/>
      <c r="ALG900" s="121"/>
      <c r="ALH900" s="121"/>
      <c r="ALI900" s="121"/>
      <c r="ALJ900" s="121"/>
      <c r="ALK900" s="121"/>
      <c r="ALL900" s="121"/>
      <c r="ALM900" s="121"/>
      <c r="ALN900" s="121"/>
      <c r="ALO900" s="121"/>
      <c r="ALP900" s="121"/>
      <c r="ALQ900" s="121"/>
      <c r="ALR900" s="121"/>
      <c r="ALS900" s="121"/>
      <c r="ALT900" s="121"/>
      <c r="ALU900" s="121"/>
      <c r="ALV900" s="121"/>
      <c r="ALW900" s="121"/>
      <c r="ALX900" s="121"/>
      <c r="ALY900" s="121"/>
      <c r="ALZ900" s="121"/>
      <c r="AMA900" s="121"/>
      <c r="AMB900" s="121"/>
      <c r="AMC900" s="121"/>
      <c r="AMD900" s="121"/>
      <c r="AME900" s="121"/>
      <c r="AMF900" s="121"/>
      <c r="AMG900" s="121"/>
      <c r="AMH900" s="121"/>
      <c r="AMI900" s="121"/>
      <c r="AMJ900" s="121"/>
    </row>
    <row r="901" customFormat="false" ht="15" hidden="false" customHeight="false" outlineLevel="0" collapsed="false">
      <c r="A901" s="118"/>
      <c r="B901" s="118"/>
      <c r="C901" s="49" t="n">
        <f aca="false">IF(F901=F900,C900,IF(F901=(F900+10),C900,(C900+10)))</f>
        <v>1780</v>
      </c>
      <c r="D901" s="38" t="s">
        <v>372</v>
      </c>
      <c r="E901" s="51" t="n">
        <f aca="false">IF(C900=C901,IF(AND(L901&lt;&gt;"M",L901&lt;&gt;"m-up"),E900+10,E900),10)</f>
        <v>20</v>
      </c>
      <c r="F901" s="39" t="n">
        <f aca="false">R901+(Q901*60)+(P901*3600)</f>
        <v>62649</v>
      </c>
      <c r="G901" s="39" t="str">
        <f aca="false">CONCATENATE(M901,N901,O901)</f>
        <v>20171129</v>
      </c>
      <c r="H901" s="39" t="n">
        <v>0</v>
      </c>
      <c r="L901" s="79" t="s">
        <v>21</v>
      </c>
      <c r="M901" s="39" t="n">
        <v>2017</v>
      </c>
      <c r="N901" s="39" t="n">
        <v>11</v>
      </c>
      <c r="O901" s="39" t="n">
        <v>29</v>
      </c>
      <c r="P901" s="39" t="n">
        <v>17</v>
      </c>
      <c r="Q901" s="39" t="n">
        <v>24</v>
      </c>
      <c r="R901" s="39" t="n">
        <v>9</v>
      </c>
      <c r="S901" s="39" t="n">
        <v>410</v>
      </c>
      <c r="T901" s="39" t="n">
        <v>1</v>
      </c>
      <c r="U901" s="39" t="s">
        <v>1</v>
      </c>
      <c r="V901" s="39" t="s">
        <v>2</v>
      </c>
      <c r="WK901" s="119"/>
      <c r="WL901" s="119"/>
      <c r="WM901" s="119"/>
      <c r="WN901" s="119"/>
      <c r="WO901" s="119"/>
      <c r="WP901" s="119"/>
      <c r="WQ901" s="119"/>
      <c r="WR901" s="119"/>
      <c r="WS901" s="119"/>
      <c r="WT901" s="119"/>
      <c r="WU901" s="119"/>
      <c r="WV901" s="119"/>
      <c r="WW901" s="119"/>
      <c r="WX901" s="119"/>
      <c r="WY901" s="119"/>
      <c r="WZ901" s="119"/>
      <c r="XA901" s="119"/>
      <c r="XB901" s="119"/>
      <c r="XC901" s="119"/>
      <c r="XD901" s="119"/>
      <c r="XE901" s="119"/>
      <c r="XF901" s="119"/>
      <c r="XG901" s="119"/>
      <c r="XH901" s="119"/>
      <c r="XI901" s="119"/>
      <c r="XJ901" s="119"/>
      <c r="XK901" s="119"/>
      <c r="XL901" s="119"/>
      <c r="XM901" s="119"/>
      <c r="XN901" s="119"/>
      <c r="XO901" s="119"/>
      <c r="XP901" s="119"/>
      <c r="XQ901" s="119"/>
      <c r="XR901" s="119"/>
      <c r="XS901" s="119"/>
      <c r="XT901" s="119"/>
      <c r="XU901" s="119"/>
      <c r="XV901" s="119"/>
      <c r="XW901" s="119"/>
      <c r="XX901" s="119"/>
      <c r="XY901" s="119"/>
      <c r="XZ901" s="119"/>
      <c r="YA901" s="119"/>
      <c r="YB901" s="119"/>
      <c r="YC901" s="119"/>
      <c r="YD901" s="119"/>
      <c r="YE901" s="119"/>
      <c r="YF901" s="119"/>
      <c r="YG901" s="119"/>
      <c r="YH901" s="119"/>
      <c r="YI901" s="119"/>
      <c r="YJ901" s="119"/>
      <c r="YK901" s="119"/>
      <c r="YL901" s="119"/>
      <c r="YM901" s="119"/>
      <c r="YN901" s="119"/>
      <c r="YO901" s="119"/>
      <c r="YP901" s="119"/>
      <c r="YQ901" s="119"/>
      <c r="YR901" s="119"/>
      <c r="YS901" s="119"/>
      <c r="YT901" s="119"/>
      <c r="YU901" s="119"/>
      <c r="YV901" s="119"/>
      <c r="YW901" s="119"/>
      <c r="YX901" s="119"/>
      <c r="YY901" s="119"/>
      <c r="YZ901" s="119"/>
      <c r="ZA901" s="119"/>
      <c r="ZB901" s="119"/>
      <c r="ZC901" s="119"/>
      <c r="ZD901" s="119"/>
      <c r="ZE901" s="119"/>
      <c r="ZF901" s="119"/>
      <c r="ZG901" s="119"/>
      <c r="ZH901" s="119"/>
      <c r="ZI901" s="119"/>
      <c r="ZJ901" s="119"/>
      <c r="ZK901" s="119"/>
      <c r="ZL901" s="119"/>
      <c r="ZM901" s="119"/>
      <c r="ZN901" s="119"/>
      <c r="ZO901" s="119"/>
      <c r="ZP901" s="119"/>
      <c r="ZQ901" s="119"/>
      <c r="ZR901" s="119"/>
      <c r="ZS901" s="119"/>
      <c r="ZT901" s="119"/>
      <c r="ZU901" s="119"/>
      <c r="ZV901" s="119"/>
      <c r="ZW901" s="119"/>
      <c r="ZX901" s="119"/>
      <c r="ZY901" s="119"/>
      <c r="ZZ901" s="119"/>
      <c r="AAA901" s="119"/>
      <c r="AAB901" s="119"/>
      <c r="AAC901" s="119"/>
      <c r="AAD901" s="119"/>
      <c r="AAE901" s="119"/>
      <c r="AAF901" s="119"/>
      <c r="AAG901" s="119"/>
      <c r="AAH901" s="119"/>
      <c r="AAI901" s="119"/>
      <c r="AAJ901" s="119"/>
      <c r="AAK901" s="119"/>
      <c r="AAL901" s="119"/>
      <c r="AAM901" s="119"/>
      <c r="AAN901" s="119"/>
      <c r="AAO901" s="119"/>
      <c r="AAP901" s="119"/>
      <c r="AAQ901" s="119"/>
      <c r="AAR901" s="119"/>
      <c r="AAS901" s="119"/>
      <c r="AAT901" s="119"/>
      <c r="AAU901" s="119"/>
      <c r="AAV901" s="119"/>
      <c r="AAW901" s="119"/>
      <c r="AAX901" s="119"/>
      <c r="AAY901" s="119"/>
      <c r="AAZ901" s="119"/>
      <c r="ABA901" s="119"/>
      <c r="ABB901" s="119"/>
      <c r="ABC901" s="119"/>
      <c r="ABD901" s="119"/>
      <c r="ABE901" s="119"/>
      <c r="ABF901" s="119"/>
      <c r="ABG901" s="119"/>
      <c r="ABH901" s="119"/>
      <c r="ABI901" s="119"/>
      <c r="ABJ901" s="119"/>
      <c r="ABK901" s="119"/>
      <c r="ABL901" s="119"/>
      <c r="ABM901" s="119"/>
      <c r="ABN901" s="119"/>
      <c r="ABO901" s="119"/>
      <c r="ABP901" s="119"/>
      <c r="ABQ901" s="119"/>
      <c r="ABR901" s="119"/>
      <c r="ABS901" s="119"/>
      <c r="ABT901" s="119"/>
      <c r="ABU901" s="119"/>
      <c r="ABV901" s="119"/>
      <c r="ABW901" s="119"/>
      <c r="ABX901" s="119"/>
      <c r="ABY901" s="119"/>
      <c r="ABZ901" s="119"/>
      <c r="ACA901" s="119"/>
      <c r="ACB901" s="119"/>
      <c r="ACC901" s="119"/>
      <c r="ACD901" s="119"/>
      <c r="ACE901" s="119"/>
      <c r="ACF901" s="119"/>
      <c r="ACG901" s="119"/>
      <c r="ACH901" s="119"/>
      <c r="ACI901" s="119"/>
      <c r="ACJ901" s="119"/>
      <c r="ACK901" s="119"/>
      <c r="ACL901" s="119"/>
      <c r="ACM901" s="119"/>
      <c r="ACN901" s="119"/>
      <c r="ACO901" s="119"/>
      <c r="ACP901" s="119"/>
      <c r="ACQ901" s="119"/>
      <c r="ACR901" s="119"/>
      <c r="ACS901" s="119"/>
      <c r="ACT901" s="119"/>
      <c r="ACU901" s="119"/>
      <c r="ACV901" s="119"/>
      <c r="ACW901" s="119"/>
      <c r="ACX901" s="119"/>
      <c r="ACY901" s="119"/>
      <c r="ACZ901" s="119"/>
      <c r="ADA901" s="119"/>
      <c r="ADB901" s="119"/>
      <c r="ADC901" s="119"/>
      <c r="ADD901" s="119"/>
      <c r="ADE901" s="119"/>
      <c r="ADF901" s="119"/>
      <c r="ADG901" s="119"/>
      <c r="ADH901" s="119"/>
      <c r="ADI901" s="119"/>
      <c r="ADJ901" s="119"/>
      <c r="ADK901" s="119"/>
      <c r="ADL901" s="119"/>
      <c r="ADM901" s="119"/>
      <c r="ADN901" s="119"/>
      <c r="ADO901" s="119"/>
      <c r="ADP901" s="119"/>
      <c r="ADQ901" s="119"/>
      <c r="ADR901" s="119"/>
      <c r="ADS901" s="119"/>
      <c r="ADT901" s="119"/>
      <c r="ADU901" s="119"/>
      <c r="ADV901" s="119"/>
      <c r="ADW901" s="119"/>
      <c r="ADX901" s="119"/>
      <c r="ADY901" s="119"/>
      <c r="ADZ901" s="119"/>
      <c r="AEA901" s="119"/>
      <c r="AEB901" s="119"/>
      <c r="AEC901" s="119"/>
      <c r="AED901" s="119"/>
      <c r="AEE901" s="119"/>
      <c r="AEF901" s="119"/>
      <c r="AEG901" s="119"/>
      <c r="AEH901" s="119"/>
      <c r="AEI901" s="119"/>
      <c r="AEJ901" s="119"/>
      <c r="AEK901" s="119"/>
      <c r="AEL901" s="119"/>
      <c r="AEM901" s="119"/>
      <c r="AEN901" s="119"/>
      <c r="AEO901" s="119"/>
      <c r="AEP901" s="119"/>
      <c r="AEQ901" s="119"/>
      <c r="AER901" s="119"/>
      <c r="AES901" s="119"/>
      <c r="AET901" s="119"/>
      <c r="AEU901" s="119"/>
      <c r="AEV901" s="119"/>
      <c r="AEW901" s="119"/>
      <c r="AEX901" s="119"/>
      <c r="AEY901" s="119"/>
      <c r="AEZ901" s="119"/>
      <c r="AFA901" s="119"/>
      <c r="AFB901" s="119"/>
      <c r="AFC901" s="119"/>
      <c r="AFD901" s="119"/>
      <c r="AFE901" s="119"/>
      <c r="AFF901" s="119"/>
      <c r="AFG901" s="119"/>
      <c r="AFH901" s="119"/>
      <c r="AFI901" s="119"/>
      <c r="AFJ901" s="119"/>
      <c r="AFK901" s="119"/>
      <c r="AFL901" s="119"/>
      <c r="AFM901" s="119"/>
      <c r="AFN901" s="119"/>
      <c r="AFO901" s="119"/>
      <c r="AFP901" s="119"/>
      <c r="AFQ901" s="119"/>
      <c r="AFR901" s="119"/>
      <c r="AFS901" s="119"/>
      <c r="AFT901" s="119"/>
      <c r="AFU901" s="119"/>
      <c r="AFV901" s="119"/>
      <c r="AFW901" s="119"/>
      <c r="AFX901" s="119"/>
      <c r="AFY901" s="119"/>
      <c r="AFZ901" s="119"/>
      <c r="AGA901" s="119"/>
      <c r="AGB901" s="119"/>
      <c r="AGC901" s="119"/>
      <c r="AGD901" s="119"/>
      <c r="AGE901" s="119"/>
      <c r="AGF901" s="119"/>
      <c r="AGG901" s="119"/>
      <c r="AGH901" s="119"/>
      <c r="AGI901" s="119"/>
      <c r="AGJ901" s="119"/>
      <c r="AGK901" s="119"/>
      <c r="AGL901" s="119"/>
      <c r="AGM901" s="119"/>
      <c r="AGN901" s="119"/>
      <c r="AGO901" s="119"/>
      <c r="AGP901" s="119"/>
      <c r="AGQ901" s="119"/>
      <c r="AGR901" s="119"/>
      <c r="AGS901" s="119"/>
      <c r="AGT901" s="119"/>
      <c r="AGU901" s="119"/>
      <c r="AGV901" s="119"/>
      <c r="AGW901" s="119"/>
      <c r="AGX901" s="119"/>
      <c r="AGY901" s="119"/>
      <c r="AGZ901" s="119"/>
      <c r="AHA901" s="119"/>
      <c r="AHB901" s="119"/>
      <c r="AHC901" s="119"/>
      <c r="AHD901" s="119"/>
      <c r="AHE901" s="119"/>
      <c r="AHF901" s="119"/>
      <c r="AHG901" s="119"/>
      <c r="AHH901" s="119"/>
      <c r="AHI901" s="119"/>
      <c r="AHJ901" s="119"/>
      <c r="AHK901" s="119"/>
      <c r="AHL901" s="119"/>
      <c r="AHM901" s="119"/>
      <c r="AHN901" s="119"/>
      <c r="AHO901" s="119"/>
      <c r="AHP901" s="119"/>
      <c r="AHQ901" s="119"/>
      <c r="AHR901" s="119"/>
      <c r="AHS901" s="119"/>
      <c r="AHT901" s="119"/>
      <c r="AHU901" s="119"/>
      <c r="AHV901" s="119"/>
      <c r="AHW901" s="119"/>
      <c r="AHX901" s="119"/>
      <c r="AHY901" s="119"/>
      <c r="AHZ901" s="119"/>
      <c r="AIA901" s="119"/>
      <c r="AIB901" s="119"/>
      <c r="AIC901" s="119"/>
      <c r="AID901" s="119"/>
      <c r="AIE901" s="119"/>
      <c r="AIF901" s="119"/>
      <c r="AIG901" s="119"/>
      <c r="AIH901" s="119"/>
      <c r="AII901" s="119"/>
      <c r="AIJ901" s="119"/>
      <c r="AIK901" s="119"/>
      <c r="AIL901" s="119"/>
      <c r="AIM901" s="119"/>
      <c r="AIN901" s="119"/>
      <c r="AIO901" s="119"/>
      <c r="AIP901" s="119"/>
      <c r="AIQ901" s="119"/>
      <c r="AIR901" s="119"/>
      <c r="AIS901" s="119"/>
      <c r="AIT901" s="119"/>
      <c r="AIU901" s="119"/>
      <c r="AIV901" s="119"/>
      <c r="AIW901" s="119"/>
      <c r="AIX901" s="119"/>
      <c r="AIY901" s="119"/>
      <c r="AIZ901" s="119"/>
      <c r="AJA901" s="119"/>
      <c r="AJB901" s="119"/>
      <c r="AJC901" s="119"/>
      <c r="AJD901" s="119"/>
      <c r="AJE901" s="119"/>
      <c r="AJF901" s="119"/>
      <c r="AJG901" s="119"/>
      <c r="AJH901" s="119"/>
      <c r="AJI901" s="119"/>
      <c r="AJJ901" s="119"/>
      <c r="AJK901" s="119"/>
      <c r="AJL901" s="119"/>
      <c r="AJM901" s="119"/>
      <c r="AJN901" s="119"/>
      <c r="AJO901" s="119"/>
      <c r="AJP901" s="119"/>
      <c r="AJQ901" s="119"/>
      <c r="AJR901" s="119"/>
      <c r="AJS901" s="119"/>
      <c r="AJT901" s="119"/>
      <c r="AJU901" s="119"/>
      <c r="AJV901" s="119"/>
      <c r="AJW901" s="119"/>
      <c r="AJX901" s="119"/>
      <c r="AJY901" s="119"/>
      <c r="AJZ901" s="119"/>
      <c r="AKA901" s="119"/>
      <c r="AKB901" s="119"/>
      <c r="AKC901" s="119"/>
      <c r="AKD901" s="119"/>
      <c r="AKE901" s="119"/>
      <c r="AKF901" s="119"/>
      <c r="AKG901" s="119"/>
      <c r="AKH901" s="119"/>
      <c r="AKI901" s="119"/>
      <c r="AKJ901" s="119"/>
      <c r="AKK901" s="119"/>
      <c r="AKL901" s="119"/>
      <c r="AKM901" s="119"/>
      <c r="AKN901" s="119"/>
      <c r="AKO901" s="119"/>
      <c r="AKP901" s="119"/>
      <c r="AKQ901" s="119"/>
      <c r="AKR901" s="119"/>
      <c r="AKS901" s="119"/>
      <c r="AKT901" s="119"/>
      <c r="AKU901" s="119"/>
      <c r="AKV901" s="119"/>
      <c r="AKW901" s="119"/>
      <c r="AKX901" s="119"/>
      <c r="AKY901" s="119"/>
      <c r="AKZ901" s="119"/>
      <c r="ALA901" s="119"/>
      <c r="ALB901" s="119"/>
      <c r="ALC901" s="119"/>
      <c r="ALD901" s="119"/>
      <c r="ALE901" s="119"/>
      <c r="ALF901" s="119"/>
      <c r="ALG901" s="119"/>
      <c r="ALH901" s="119"/>
      <c r="ALI901" s="119"/>
      <c r="ALJ901" s="119"/>
      <c r="ALK901" s="119"/>
      <c r="ALL901" s="119"/>
      <c r="ALM901" s="119"/>
      <c r="ALN901" s="119"/>
      <c r="ALO901" s="119"/>
      <c r="ALP901" s="119"/>
      <c r="ALQ901" s="119"/>
      <c r="ALR901" s="119"/>
      <c r="ALS901" s="119"/>
      <c r="ALT901" s="119"/>
      <c r="ALU901" s="119"/>
      <c r="ALV901" s="119"/>
      <c r="ALW901" s="119"/>
      <c r="ALX901" s="119"/>
      <c r="ALY901" s="119"/>
      <c r="ALZ901" s="119"/>
      <c r="AMA901" s="119"/>
      <c r="AMB901" s="119"/>
      <c r="AMC901" s="119"/>
      <c r="AMD901" s="119"/>
      <c r="AME901" s="119"/>
      <c r="AMF901" s="119"/>
      <c r="AMG901" s="119"/>
      <c r="AMH901" s="119"/>
      <c r="AMI901" s="119"/>
      <c r="AMJ901" s="119"/>
    </row>
    <row r="902" customFormat="false" ht="15" hidden="false" customHeight="false" outlineLevel="0" collapsed="false">
      <c r="A902" s="118"/>
      <c r="B902" s="118"/>
      <c r="C902" s="49" t="n">
        <f aca="false">IF(F902=F901,C901,IF(F902=(F901+10),C901,(C901+10)))</f>
        <v>1780</v>
      </c>
      <c r="D902" s="38" t="s">
        <v>372</v>
      </c>
      <c r="E902" s="51" t="n">
        <f aca="false">IF(C901=C902,IF(AND(L902&lt;&gt;"M",L902&lt;&gt;"m-up"),E901+10,E901),10)</f>
        <v>20</v>
      </c>
      <c r="F902" s="39" t="n">
        <f aca="false">R902+(Q902*60)+(P902*3600)</f>
        <v>62649</v>
      </c>
      <c r="G902" s="39" t="str">
        <f aca="false">CONCATENATE(M902,N902,O902)</f>
        <v>20171129</v>
      </c>
      <c r="H902" s="39" t="n">
        <v>0</v>
      </c>
      <c r="L902" s="79" t="s">
        <v>21</v>
      </c>
      <c r="M902" s="39" t="n">
        <v>2017</v>
      </c>
      <c r="N902" s="39" t="n">
        <v>11</v>
      </c>
      <c r="O902" s="39" t="n">
        <v>29</v>
      </c>
      <c r="P902" s="39" t="n">
        <v>17</v>
      </c>
      <c r="Q902" s="39" t="n">
        <v>24</v>
      </c>
      <c r="R902" s="39" t="n">
        <v>9</v>
      </c>
      <c r="S902" s="39" t="n">
        <v>427</v>
      </c>
      <c r="T902" s="39" t="n">
        <v>2</v>
      </c>
      <c r="U902" s="39" t="s">
        <v>1</v>
      </c>
      <c r="V902" s="39" t="s">
        <v>2</v>
      </c>
      <c r="WK902" s="119"/>
      <c r="WL902" s="119"/>
      <c r="WM902" s="119"/>
      <c r="WN902" s="119"/>
      <c r="WO902" s="119"/>
      <c r="WP902" s="119"/>
      <c r="WQ902" s="119"/>
      <c r="WR902" s="119"/>
      <c r="WS902" s="119"/>
      <c r="WT902" s="119"/>
      <c r="WU902" s="119"/>
      <c r="WV902" s="119"/>
      <c r="WW902" s="119"/>
      <c r="WX902" s="119"/>
      <c r="WY902" s="119"/>
      <c r="WZ902" s="119"/>
      <c r="XA902" s="119"/>
      <c r="XB902" s="119"/>
      <c r="XC902" s="119"/>
      <c r="XD902" s="119"/>
      <c r="XE902" s="119"/>
      <c r="XF902" s="119"/>
      <c r="XG902" s="119"/>
      <c r="XH902" s="119"/>
      <c r="XI902" s="119"/>
      <c r="XJ902" s="119"/>
      <c r="XK902" s="119"/>
      <c r="XL902" s="119"/>
      <c r="XM902" s="119"/>
      <c r="XN902" s="119"/>
      <c r="XO902" s="119"/>
      <c r="XP902" s="119"/>
      <c r="XQ902" s="119"/>
      <c r="XR902" s="119"/>
      <c r="XS902" s="119"/>
      <c r="XT902" s="119"/>
      <c r="XU902" s="119"/>
      <c r="XV902" s="119"/>
      <c r="XW902" s="119"/>
      <c r="XX902" s="119"/>
      <c r="XY902" s="119"/>
      <c r="XZ902" s="119"/>
      <c r="YA902" s="119"/>
      <c r="YB902" s="119"/>
      <c r="YC902" s="119"/>
      <c r="YD902" s="119"/>
      <c r="YE902" s="119"/>
      <c r="YF902" s="119"/>
      <c r="YG902" s="119"/>
      <c r="YH902" s="119"/>
      <c r="YI902" s="119"/>
      <c r="YJ902" s="119"/>
      <c r="YK902" s="119"/>
      <c r="YL902" s="119"/>
      <c r="YM902" s="119"/>
      <c r="YN902" s="119"/>
      <c r="YO902" s="119"/>
      <c r="YP902" s="119"/>
      <c r="YQ902" s="119"/>
      <c r="YR902" s="119"/>
      <c r="YS902" s="119"/>
      <c r="YT902" s="119"/>
      <c r="YU902" s="119"/>
      <c r="YV902" s="119"/>
      <c r="YW902" s="119"/>
      <c r="YX902" s="119"/>
      <c r="YY902" s="119"/>
      <c r="YZ902" s="119"/>
      <c r="ZA902" s="119"/>
      <c r="ZB902" s="119"/>
      <c r="ZC902" s="119"/>
      <c r="ZD902" s="119"/>
      <c r="ZE902" s="119"/>
      <c r="ZF902" s="119"/>
      <c r="ZG902" s="119"/>
      <c r="ZH902" s="119"/>
      <c r="ZI902" s="119"/>
      <c r="ZJ902" s="119"/>
      <c r="ZK902" s="119"/>
      <c r="ZL902" s="119"/>
      <c r="ZM902" s="119"/>
      <c r="ZN902" s="119"/>
      <c r="ZO902" s="119"/>
      <c r="ZP902" s="119"/>
      <c r="ZQ902" s="119"/>
      <c r="ZR902" s="119"/>
      <c r="ZS902" s="119"/>
      <c r="ZT902" s="119"/>
      <c r="ZU902" s="119"/>
      <c r="ZV902" s="119"/>
      <c r="ZW902" s="119"/>
      <c r="ZX902" s="119"/>
      <c r="ZY902" s="119"/>
      <c r="ZZ902" s="119"/>
      <c r="AAA902" s="119"/>
      <c r="AAB902" s="119"/>
      <c r="AAC902" s="119"/>
      <c r="AAD902" s="119"/>
      <c r="AAE902" s="119"/>
      <c r="AAF902" s="119"/>
      <c r="AAG902" s="119"/>
      <c r="AAH902" s="119"/>
      <c r="AAI902" s="119"/>
      <c r="AAJ902" s="119"/>
      <c r="AAK902" s="119"/>
      <c r="AAL902" s="119"/>
      <c r="AAM902" s="119"/>
      <c r="AAN902" s="119"/>
      <c r="AAO902" s="119"/>
      <c r="AAP902" s="119"/>
      <c r="AAQ902" s="119"/>
      <c r="AAR902" s="119"/>
      <c r="AAS902" s="119"/>
      <c r="AAT902" s="119"/>
      <c r="AAU902" s="119"/>
      <c r="AAV902" s="119"/>
      <c r="AAW902" s="119"/>
      <c r="AAX902" s="119"/>
      <c r="AAY902" s="119"/>
      <c r="AAZ902" s="119"/>
      <c r="ABA902" s="119"/>
      <c r="ABB902" s="119"/>
      <c r="ABC902" s="119"/>
      <c r="ABD902" s="119"/>
      <c r="ABE902" s="119"/>
      <c r="ABF902" s="119"/>
      <c r="ABG902" s="119"/>
      <c r="ABH902" s="119"/>
      <c r="ABI902" s="119"/>
      <c r="ABJ902" s="119"/>
      <c r="ABK902" s="119"/>
      <c r="ABL902" s="119"/>
      <c r="ABM902" s="119"/>
      <c r="ABN902" s="119"/>
      <c r="ABO902" s="119"/>
      <c r="ABP902" s="119"/>
      <c r="ABQ902" s="119"/>
      <c r="ABR902" s="119"/>
      <c r="ABS902" s="119"/>
      <c r="ABT902" s="119"/>
      <c r="ABU902" s="119"/>
      <c r="ABV902" s="119"/>
      <c r="ABW902" s="119"/>
      <c r="ABX902" s="119"/>
      <c r="ABY902" s="119"/>
      <c r="ABZ902" s="119"/>
      <c r="ACA902" s="119"/>
      <c r="ACB902" s="119"/>
      <c r="ACC902" s="119"/>
      <c r="ACD902" s="119"/>
      <c r="ACE902" s="119"/>
      <c r="ACF902" s="119"/>
      <c r="ACG902" s="119"/>
      <c r="ACH902" s="119"/>
      <c r="ACI902" s="119"/>
      <c r="ACJ902" s="119"/>
      <c r="ACK902" s="119"/>
      <c r="ACL902" s="119"/>
      <c r="ACM902" s="119"/>
      <c r="ACN902" s="119"/>
      <c r="ACO902" s="119"/>
      <c r="ACP902" s="119"/>
      <c r="ACQ902" s="119"/>
      <c r="ACR902" s="119"/>
      <c r="ACS902" s="119"/>
      <c r="ACT902" s="119"/>
      <c r="ACU902" s="119"/>
      <c r="ACV902" s="119"/>
      <c r="ACW902" s="119"/>
      <c r="ACX902" s="119"/>
      <c r="ACY902" s="119"/>
      <c r="ACZ902" s="119"/>
      <c r="ADA902" s="119"/>
      <c r="ADB902" s="119"/>
      <c r="ADC902" s="119"/>
      <c r="ADD902" s="119"/>
      <c r="ADE902" s="119"/>
      <c r="ADF902" s="119"/>
      <c r="ADG902" s="119"/>
      <c r="ADH902" s="119"/>
      <c r="ADI902" s="119"/>
      <c r="ADJ902" s="119"/>
      <c r="ADK902" s="119"/>
      <c r="ADL902" s="119"/>
      <c r="ADM902" s="119"/>
      <c r="ADN902" s="119"/>
      <c r="ADO902" s="119"/>
      <c r="ADP902" s="119"/>
      <c r="ADQ902" s="119"/>
      <c r="ADR902" s="119"/>
      <c r="ADS902" s="119"/>
      <c r="ADT902" s="119"/>
      <c r="ADU902" s="119"/>
      <c r="ADV902" s="119"/>
      <c r="ADW902" s="119"/>
      <c r="ADX902" s="119"/>
      <c r="ADY902" s="119"/>
      <c r="ADZ902" s="119"/>
      <c r="AEA902" s="119"/>
      <c r="AEB902" s="119"/>
      <c r="AEC902" s="119"/>
      <c r="AED902" s="119"/>
      <c r="AEE902" s="119"/>
      <c r="AEF902" s="119"/>
      <c r="AEG902" s="119"/>
      <c r="AEH902" s="119"/>
      <c r="AEI902" s="119"/>
      <c r="AEJ902" s="119"/>
      <c r="AEK902" s="119"/>
      <c r="AEL902" s="119"/>
      <c r="AEM902" s="119"/>
      <c r="AEN902" s="119"/>
      <c r="AEO902" s="119"/>
      <c r="AEP902" s="119"/>
      <c r="AEQ902" s="119"/>
      <c r="AER902" s="119"/>
      <c r="AES902" s="119"/>
      <c r="AET902" s="119"/>
      <c r="AEU902" s="119"/>
      <c r="AEV902" s="119"/>
      <c r="AEW902" s="119"/>
      <c r="AEX902" s="119"/>
      <c r="AEY902" s="119"/>
      <c r="AEZ902" s="119"/>
      <c r="AFA902" s="119"/>
      <c r="AFB902" s="119"/>
      <c r="AFC902" s="119"/>
      <c r="AFD902" s="119"/>
      <c r="AFE902" s="119"/>
      <c r="AFF902" s="119"/>
      <c r="AFG902" s="119"/>
      <c r="AFH902" s="119"/>
      <c r="AFI902" s="119"/>
      <c r="AFJ902" s="119"/>
      <c r="AFK902" s="119"/>
      <c r="AFL902" s="119"/>
      <c r="AFM902" s="119"/>
      <c r="AFN902" s="119"/>
      <c r="AFO902" s="119"/>
      <c r="AFP902" s="119"/>
      <c r="AFQ902" s="119"/>
      <c r="AFR902" s="119"/>
      <c r="AFS902" s="119"/>
      <c r="AFT902" s="119"/>
      <c r="AFU902" s="119"/>
      <c r="AFV902" s="119"/>
      <c r="AFW902" s="119"/>
      <c r="AFX902" s="119"/>
      <c r="AFY902" s="119"/>
      <c r="AFZ902" s="119"/>
      <c r="AGA902" s="119"/>
      <c r="AGB902" s="119"/>
      <c r="AGC902" s="119"/>
      <c r="AGD902" s="119"/>
      <c r="AGE902" s="119"/>
      <c r="AGF902" s="119"/>
      <c r="AGG902" s="119"/>
      <c r="AGH902" s="119"/>
      <c r="AGI902" s="119"/>
      <c r="AGJ902" s="119"/>
      <c r="AGK902" s="119"/>
      <c r="AGL902" s="119"/>
      <c r="AGM902" s="119"/>
      <c r="AGN902" s="119"/>
      <c r="AGO902" s="119"/>
      <c r="AGP902" s="119"/>
      <c r="AGQ902" s="119"/>
      <c r="AGR902" s="119"/>
      <c r="AGS902" s="119"/>
      <c r="AGT902" s="119"/>
      <c r="AGU902" s="119"/>
      <c r="AGV902" s="119"/>
      <c r="AGW902" s="119"/>
      <c r="AGX902" s="119"/>
      <c r="AGY902" s="119"/>
      <c r="AGZ902" s="119"/>
      <c r="AHA902" s="119"/>
      <c r="AHB902" s="119"/>
      <c r="AHC902" s="119"/>
      <c r="AHD902" s="119"/>
      <c r="AHE902" s="119"/>
      <c r="AHF902" s="119"/>
      <c r="AHG902" s="119"/>
      <c r="AHH902" s="119"/>
      <c r="AHI902" s="119"/>
      <c r="AHJ902" s="119"/>
      <c r="AHK902" s="119"/>
      <c r="AHL902" s="119"/>
      <c r="AHM902" s="119"/>
      <c r="AHN902" s="119"/>
      <c r="AHO902" s="119"/>
      <c r="AHP902" s="119"/>
      <c r="AHQ902" s="119"/>
      <c r="AHR902" s="119"/>
      <c r="AHS902" s="119"/>
      <c r="AHT902" s="119"/>
      <c r="AHU902" s="119"/>
      <c r="AHV902" s="119"/>
      <c r="AHW902" s="119"/>
      <c r="AHX902" s="119"/>
      <c r="AHY902" s="119"/>
      <c r="AHZ902" s="119"/>
      <c r="AIA902" s="119"/>
      <c r="AIB902" s="119"/>
      <c r="AIC902" s="119"/>
      <c r="AID902" s="119"/>
      <c r="AIE902" s="119"/>
      <c r="AIF902" s="119"/>
      <c r="AIG902" s="119"/>
      <c r="AIH902" s="119"/>
      <c r="AII902" s="119"/>
      <c r="AIJ902" s="119"/>
      <c r="AIK902" s="119"/>
      <c r="AIL902" s="119"/>
      <c r="AIM902" s="119"/>
      <c r="AIN902" s="119"/>
      <c r="AIO902" s="119"/>
      <c r="AIP902" s="119"/>
      <c r="AIQ902" s="119"/>
      <c r="AIR902" s="119"/>
      <c r="AIS902" s="119"/>
      <c r="AIT902" s="119"/>
      <c r="AIU902" s="119"/>
      <c r="AIV902" s="119"/>
      <c r="AIW902" s="119"/>
      <c r="AIX902" s="119"/>
      <c r="AIY902" s="119"/>
      <c r="AIZ902" s="119"/>
      <c r="AJA902" s="119"/>
      <c r="AJB902" s="119"/>
      <c r="AJC902" s="119"/>
      <c r="AJD902" s="119"/>
      <c r="AJE902" s="119"/>
      <c r="AJF902" s="119"/>
      <c r="AJG902" s="119"/>
      <c r="AJH902" s="119"/>
      <c r="AJI902" s="119"/>
      <c r="AJJ902" s="119"/>
      <c r="AJK902" s="119"/>
      <c r="AJL902" s="119"/>
      <c r="AJM902" s="119"/>
      <c r="AJN902" s="119"/>
      <c r="AJO902" s="119"/>
      <c r="AJP902" s="119"/>
      <c r="AJQ902" s="119"/>
      <c r="AJR902" s="119"/>
      <c r="AJS902" s="119"/>
      <c r="AJT902" s="119"/>
      <c r="AJU902" s="119"/>
      <c r="AJV902" s="119"/>
      <c r="AJW902" s="119"/>
      <c r="AJX902" s="119"/>
      <c r="AJY902" s="119"/>
      <c r="AJZ902" s="119"/>
      <c r="AKA902" s="119"/>
      <c r="AKB902" s="119"/>
      <c r="AKC902" s="119"/>
      <c r="AKD902" s="119"/>
      <c r="AKE902" s="119"/>
      <c r="AKF902" s="119"/>
      <c r="AKG902" s="119"/>
      <c r="AKH902" s="119"/>
      <c r="AKI902" s="119"/>
      <c r="AKJ902" s="119"/>
      <c r="AKK902" s="119"/>
      <c r="AKL902" s="119"/>
      <c r="AKM902" s="119"/>
      <c r="AKN902" s="119"/>
      <c r="AKO902" s="119"/>
      <c r="AKP902" s="119"/>
      <c r="AKQ902" s="119"/>
      <c r="AKR902" s="119"/>
      <c r="AKS902" s="119"/>
      <c r="AKT902" s="119"/>
      <c r="AKU902" s="119"/>
      <c r="AKV902" s="119"/>
      <c r="AKW902" s="119"/>
      <c r="AKX902" s="119"/>
      <c r="AKY902" s="119"/>
      <c r="AKZ902" s="119"/>
      <c r="ALA902" s="119"/>
      <c r="ALB902" s="119"/>
      <c r="ALC902" s="119"/>
      <c r="ALD902" s="119"/>
      <c r="ALE902" s="119"/>
      <c r="ALF902" s="119"/>
      <c r="ALG902" s="119"/>
      <c r="ALH902" s="119"/>
      <c r="ALI902" s="119"/>
      <c r="ALJ902" s="119"/>
      <c r="ALK902" s="119"/>
      <c r="ALL902" s="119"/>
      <c r="ALM902" s="119"/>
      <c r="ALN902" s="119"/>
      <c r="ALO902" s="119"/>
      <c r="ALP902" s="119"/>
      <c r="ALQ902" s="119"/>
      <c r="ALR902" s="119"/>
      <c r="ALS902" s="119"/>
      <c r="ALT902" s="119"/>
      <c r="ALU902" s="119"/>
      <c r="ALV902" s="119"/>
      <c r="ALW902" s="119"/>
      <c r="ALX902" s="119"/>
      <c r="ALY902" s="119"/>
      <c r="ALZ902" s="119"/>
      <c r="AMA902" s="119"/>
      <c r="AMB902" s="119"/>
      <c r="AMC902" s="119"/>
      <c r="AMD902" s="119"/>
      <c r="AME902" s="119"/>
      <c r="AMF902" s="119"/>
      <c r="AMG902" s="119"/>
      <c r="AMH902" s="119"/>
      <c r="AMI902" s="119"/>
      <c r="AMJ902" s="119"/>
    </row>
    <row r="903" customFormat="false" ht="15" hidden="false" customHeight="false" outlineLevel="0" collapsed="false">
      <c r="A903" s="118"/>
      <c r="B903" s="118"/>
      <c r="C903" s="49" t="n">
        <f aca="false">IF(F903=F902,C902,IF(F903=(F902+10),C902,(C902+10)))</f>
        <v>1780</v>
      </c>
      <c r="D903" s="38" t="s">
        <v>372</v>
      </c>
      <c r="E903" s="51" t="n">
        <f aca="false">IF(C902=C903,IF(AND(L903&lt;&gt;"M",L903&lt;&gt;"m-up"),E902+10,E902),10)</f>
        <v>20</v>
      </c>
      <c r="F903" s="39" t="n">
        <f aca="false">R903+(Q903*60)+(P903*3600)</f>
        <v>62649</v>
      </c>
      <c r="G903" s="39" t="str">
        <f aca="false">CONCATENATE(M903,N903,O903)</f>
        <v>20171129</v>
      </c>
      <c r="H903" s="39" t="n">
        <v>0</v>
      </c>
      <c r="L903" s="79" t="s">
        <v>21</v>
      </c>
      <c r="M903" s="39" t="n">
        <v>2017</v>
      </c>
      <c r="N903" s="39" t="n">
        <v>11</v>
      </c>
      <c r="O903" s="39" t="n">
        <v>29</v>
      </c>
      <c r="P903" s="39" t="n">
        <v>17</v>
      </c>
      <c r="Q903" s="39" t="n">
        <v>24</v>
      </c>
      <c r="R903" s="39" t="n">
        <v>9</v>
      </c>
      <c r="S903" s="39" t="n">
        <v>441</v>
      </c>
      <c r="T903" s="39" t="n">
        <v>1</v>
      </c>
      <c r="U903" s="39" t="s">
        <v>1</v>
      </c>
      <c r="V903" s="39" t="s">
        <v>2</v>
      </c>
      <c r="WK903" s="119"/>
      <c r="WL903" s="119"/>
      <c r="WM903" s="119"/>
      <c r="WN903" s="119"/>
      <c r="WO903" s="119"/>
      <c r="WP903" s="119"/>
      <c r="WQ903" s="119"/>
      <c r="WR903" s="119"/>
      <c r="WS903" s="119"/>
      <c r="WT903" s="119"/>
      <c r="WU903" s="119"/>
      <c r="WV903" s="119"/>
      <c r="WW903" s="119"/>
      <c r="WX903" s="119"/>
      <c r="WY903" s="119"/>
      <c r="WZ903" s="119"/>
      <c r="XA903" s="119"/>
      <c r="XB903" s="119"/>
      <c r="XC903" s="119"/>
      <c r="XD903" s="119"/>
      <c r="XE903" s="119"/>
      <c r="XF903" s="119"/>
      <c r="XG903" s="119"/>
      <c r="XH903" s="119"/>
      <c r="XI903" s="119"/>
      <c r="XJ903" s="119"/>
      <c r="XK903" s="119"/>
      <c r="XL903" s="119"/>
      <c r="XM903" s="119"/>
      <c r="XN903" s="119"/>
      <c r="XO903" s="119"/>
      <c r="XP903" s="119"/>
      <c r="XQ903" s="119"/>
      <c r="XR903" s="119"/>
      <c r="XS903" s="119"/>
      <c r="XT903" s="119"/>
      <c r="XU903" s="119"/>
      <c r="XV903" s="119"/>
      <c r="XW903" s="119"/>
      <c r="XX903" s="119"/>
      <c r="XY903" s="119"/>
      <c r="XZ903" s="119"/>
      <c r="YA903" s="119"/>
      <c r="YB903" s="119"/>
      <c r="YC903" s="119"/>
      <c r="YD903" s="119"/>
      <c r="YE903" s="119"/>
      <c r="YF903" s="119"/>
      <c r="YG903" s="119"/>
      <c r="YH903" s="119"/>
      <c r="YI903" s="119"/>
      <c r="YJ903" s="119"/>
      <c r="YK903" s="119"/>
      <c r="YL903" s="119"/>
      <c r="YM903" s="119"/>
      <c r="YN903" s="119"/>
      <c r="YO903" s="119"/>
      <c r="YP903" s="119"/>
      <c r="YQ903" s="119"/>
      <c r="YR903" s="119"/>
      <c r="YS903" s="119"/>
      <c r="YT903" s="119"/>
      <c r="YU903" s="119"/>
      <c r="YV903" s="119"/>
      <c r="YW903" s="119"/>
      <c r="YX903" s="119"/>
      <c r="YY903" s="119"/>
      <c r="YZ903" s="119"/>
      <c r="ZA903" s="119"/>
      <c r="ZB903" s="119"/>
      <c r="ZC903" s="119"/>
      <c r="ZD903" s="119"/>
      <c r="ZE903" s="119"/>
      <c r="ZF903" s="119"/>
      <c r="ZG903" s="119"/>
      <c r="ZH903" s="119"/>
      <c r="ZI903" s="119"/>
      <c r="ZJ903" s="119"/>
      <c r="ZK903" s="119"/>
      <c r="ZL903" s="119"/>
      <c r="ZM903" s="119"/>
      <c r="ZN903" s="119"/>
      <c r="ZO903" s="119"/>
      <c r="ZP903" s="119"/>
      <c r="ZQ903" s="119"/>
      <c r="ZR903" s="119"/>
      <c r="ZS903" s="119"/>
      <c r="ZT903" s="119"/>
      <c r="ZU903" s="119"/>
      <c r="ZV903" s="119"/>
      <c r="ZW903" s="119"/>
      <c r="ZX903" s="119"/>
      <c r="ZY903" s="119"/>
      <c r="ZZ903" s="119"/>
      <c r="AAA903" s="119"/>
      <c r="AAB903" s="119"/>
      <c r="AAC903" s="119"/>
      <c r="AAD903" s="119"/>
      <c r="AAE903" s="119"/>
      <c r="AAF903" s="119"/>
      <c r="AAG903" s="119"/>
      <c r="AAH903" s="119"/>
      <c r="AAI903" s="119"/>
      <c r="AAJ903" s="119"/>
      <c r="AAK903" s="119"/>
      <c r="AAL903" s="119"/>
      <c r="AAM903" s="119"/>
      <c r="AAN903" s="119"/>
      <c r="AAO903" s="119"/>
      <c r="AAP903" s="119"/>
      <c r="AAQ903" s="119"/>
      <c r="AAR903" s="119"/>
      <c r="AAS903" s="119"/>
      <c r="AAT903" s="119"/>
      <c r="AAU903" s="119"/>
      <c r="AAV903" s="119"/>
      <c r="AAW903" s="119"/>
      <c r="AAX903" s="119"/>
      <c r="AAY903" s="119"/>
      <c r="AAZ903" s="119"/>
      <c r="ABA903" s="119"/>
      <c r="ABB903" s="119"/>
      <c r="ABC903" s="119"/>
      <c r="ABD903" s="119"/>
      <c r="ABE903" s="119"/>
      <c r="ABF903" s="119"/>
      <c r="ABG903" s="119"/>
      <c r="ABH903" s="119"/>
      <c r="ABI903" s="119"/>
      <c r="ABJ903" s="119"/>
      <c r="ABK903" s="119"/>
      <c r="ABL903" s="119"/>
      <c r="ABM903" s="119"/>
      <c r="ABN903" s="119"/>
      <c r="ABO903" s="119"/>
      <c r="ABP903" s="119"/>
      <c r="ABQ903" s="119"/>
      <c r="ABR903" s="119"/>
      <c r="ABS903" s="119"/>
      <c r="ABT903" s="119"/>
      <c r="ABU903" s="119"/>
      <c r="ABV903" s="119"/>
      <c r="ABW903" s="119"/>
      <c r="ABX903" s="119"/>
      <c r="ABY903" s="119"/>
      <c r="ABZ903" s="119"/>
      <c r="ACA903" s="119"/>
      <c r="ACB903" s="119"/>
      <c r="ACC903" s="119"/>
      <c r="ACD903" s="119"/>
      <c r="ACE903" s="119"/>
      <c r="ACF903" s="119"/>
      <c r="ACG903" s="119"/>
      <c r="ACH903" s="119"/>
      <c r="ACI903" s="119"/>
      <c r="ACJ903" s="119"/>
      <c r="ACK903" s="119"/>
      <c r="ACL903" s="119"/>
      <c r="ACM903" s="119"/>
      <c r="ACN903" s="119"/>
      <c r="ACO903" s="119"/>
      <c r="ACP903" s="119"/>
      <c r="ACQ903" s="119"/>
      <c r="ACR903" s="119"/>
      <c r="ACS903" s="119"/>
      <c r="ACT903" s="119"/>
      <c r="ACU903" s="119"/>
      <c r="ACV903" s="119"/>
      <c r="ACW903" s="119"/>
      <c r="ACX903" s="119"/>
      <c r="ACY903" s="119"/>
      <c r="ACZ903" s="119"/>
      <c r="ADA903" s="119"/>
      <c r="ADB903" s="119"/>
      <c r="ADC903" s="119"/>
      <c r="ADD903" s="119"/>
      <c r="ADE903" s="119"/>
      <c r="ADF903" s="119"/>
      <c r="ADG903" s="119"/>
      <c r="ADH903" s="119"/>
      <c r="ADI903" s="119"/>
      <c r="ADJ903" s="119"/>
      <c r="ADK903" s="119"/>
      <c r="ADL903" s="119"/>
      <c r="ADM903" s="119"/>
      <c r="ADN903" s="119"/>
      <c r="ADO903" s="119"/>
      <c r="ADP903" s="119"/>
      <c r="ADQ903" s="119"/>
      <c r="ADR903" s="119"/>
      <c r="ADS903" s="119"/>
      <c r="ADT903" s="119"/>
      <c r="ADU903" s="119"/>
      <c r="ADV903" s="119"/>
      <c r="ADW903" s="119"/>
      <c r="ADX903" s="119"/>
      <c r="ADY903" s="119"/>
      <c r="ADZ903" s="119"/>
      <c r="AEA903" s="119"/>
      <c r="AEB903" s="119"/>
      <c r="AEC903" s="119"/>
      <c r="AED903" s="119"/>
      <c r="AEE903" s="119"/>
      <c r="AEF903" s="119"/>
      <c r="AEG903" s="119"/>
      <c r="AEH903" s="119"/>
      <c r="AEI903" s="119"/>
      <c r="AEJ903" s="119"/>
      <c r="AEK903" s="119"/>
      <c r="AEL903" s="119"/>
      <c r="AEM903" s="119"/>
      <c r="AEN903" s="119"/>
      <c r="AEO903" s="119"/>
      <c r="AEP903" s="119"/>
      <c r="AEQ903" s="119"/>
      <c r="AER903" s="119"/>
      <c r="AES903" s="119"/>
      <c r="AET903" s="119"/>
      <c r="AEU903" s="119"/>
      <c r="AEV903" s="119"/>
      <c r="AEW903" s="119"/>
      <c r="AEX903" s="119"/>
      <c r="AEY903" s="119"/>
      <c r="AEZ903" s="119"/>
      <c r="AFA903" s="119"/>
      <c r="AFB903" s="119"/>
      <c r="AFC903" s="119"/>
      <c r="AFD903" s="119"/>
      <c r="AFE903" s="119"/>
      <c r="AFF903" s="119"/>
      <c r="AFG903" s="119"/>
      <c r="AFH903" s="119"/>
      <c r="AFI903" s="119"/>
      <c r="AFJ903" s="119"/>
      <c r="AFK903" s="119"/>
      <c r="AFL903" s="119"/>
      <c r="AFM903" s="119"/>
      <c r="AFN903" s="119"/>
      <c r="AFO903" s="119"/>
      <c r="AFP903" s="119"/>
      <c r="AFQ903" s="119"/>
      <c r="AFR903" s="119"/>
      <c r="AFS903" s="119"/>
      <c r="AFT903" s="119"/>
      <c r="AFU903" s="119"/>
      <c r="AFV903" s="119"/>
      <c r="AFW903" s="119"/>
      <c r="AFX903" s="119"/>
      <c r="AFY903" s="119"/>
      <c r="AFZ903" s="119"/>
      <c r="AGA903" s="119"/>
      <c r="AGB903" s="119"/>
      <c r="AGC903" s="119"/>
      <c r="AGD903" s="119"/>
      <c r="AGE903" s="119"/>
      <c r="AGF903" s="119"/>
      <c r="AGG903" s="119"/>
      <c r="AGH903" s="119"/>
      <c r="AGI903" s="119"/>
      <c r="AGJ903" s="119"/>
      <c r="AGK903" s="119"/>
      <c r="AGL903" s="119"/>
      <c r="AGM903" s="119"/>
      <c r="AGN903" s="119"/>
      <c r="AGO903" s="119"/>
      <c r="AGP903" s="119"/>
      <c r="AGQ903" s="119"/>
      <c r="AGR903" s="119"/>
      <c r="AGS903" s="119"/>
      <c r="AGT903" s="119"/>
      <c r="AGU903" s="119"/>
      <c r="AGV903" s="119"/>
      <c r="AGW903" s="119"/>
      <c r="AGX903" s="119"/>
      <c r="AGY903" s="119"/>
      <c r="AGZ903" s="119"/>
      <c r="AHA903" s="119"/>
      <c r="AHB903" s="119"/>
      <c r="AHC903" s="119"/>
      <c r="AHD903" s="119"/>
      <c r="AHE903" s="119"/>
      <c r="AHF903" s="119"/>
      <c r="AHG903" s="119"/>
      <c r="AHH903" s="119"/>
      <c r="AHI903" s="119"/>
      <c r="AHJ903" s="119"/>
      <c r="AHK903" s="119"/>
      <c r="AHL903" s="119"/>
      <c r="AHM903" s="119"/>
      <c r="AHN903" s="119"/>
      <c r="AHO903" s="119"/>
      <c r="AHP903" s="119"/>
      <c r="AHQ903" s="119"/>
      <c r="AHR903" s="119"/>
      <c r="AHS903" s="119"/>
      <c r="AHT903" s="119"/>
      <c r="AHU903" s="119"/>
      <c r="AHV903" s="119"/>
      <c r="AHW903" s="119"/>
      <c r="AHX903" s="119"/>
      <c r="AHY903" s="119"/>
      <c r="AHZ903" s="119"/>
      <c r="AIA903" s="119"/>
      <c r="AIB903" s="119"/>
      <c r="AIC903" s="119"/>
      <c r="AID903" s="119"/>
      <c r="AIE903" s="119"/>
      <c r="AIF903" s="119"/>
      <c r="AIG903" s="119"/>
      <c r="AIH903" s="119"/>
      <c r="AII903" s="119"/>
      <c r="AIJ903" s="119"/>
      <c r="AIK903" s="119"/>
      <c r="AIL903" s="119"/>
      <c r="AIM903" s="119"/>
      <c r="AIN903" s="119"/>
      <c r="AIO903" s="119"/>
      <c r="AIP903" s="119"/>
      <c r="AIQ903" s="119"/>
      <c r="AIR903" s="119"/>
      <c r="AIS903" s="119"/>
      <c r="AIT903" s="119"/>
      <c r="AIU903" s="119"/>
      <c r="AIV903" s="119"/>
      <c r="AIW903" s="119"/>
      <c r="AIX903" s="119"/>
      <c r="AIY903" s="119"/>
      <c r="AIZ903" s="119"/>
      <c r="AJA903" s="119"/>
      <c r="AJB903" s="119"/>
      <c r="AJC903" s="119"/>
      <c r="AJD903" s="119"/>
      <c r="AJE903" s="119"/>
      <c r="AJF903" s="119"/>
      <c r="AJG903" s="119"/>
      <c r="AJH903" s="119"/>
      <c r="AJI903" s="119"/>
      <c r="AJJ903" s="119"/>
      <c r="AJK903" s="119"/>
      <c r="AJL903" s="119"/>
      <c r="AJM903" s="119"/>
      <c r="AJN903" s="119"/>
      <c r="AJO903" s="119"/>
      <c r="AJP903" s="119"/>
      <c r="AJQ903" s="119"/>
      <c r="AJR903" s="119"/>
      <c r="AJS903" s="119"/>
      <c r="AJT903" s="119"/>
      <c r="AJU903" s="119"/>
      <c r="AJV903" s="119"/>
      <c r="AJW903" s="119"/>
      <c r="AJX903" s="119"/>
      <c r="AJY903" s="119"/>
      <c r="AJZ903" s="119"/>
      <c r="AKA903" s="119"/>
      <c r="AKB903" s="119"/>
      <c r="AKC903" s="119"/>
      <c r="AKD903" s="119"/>
      <c r="AKE903" s="119"/>
      <c r="AKF903" s="119"/>
      <c r="AKG903" s="119"/>
      <c r="AKH903" s="119"/>
      <c r="AKI903" s="119"/>
      <c r="AKJ903" s="119"/>
      <c r="AKK903" s="119"/>
      <c r="AKL903" s="119"/>
      <c r="AKM903" s="119"/>
      <c r="AKN903" s="119"/>
      <c r="AKO903" s="119"/>
      <c r="AKP903" s="119"/>
      <c r="AKQ903" s="119"/>
      <c r="AKR903" s="119"/>
      <c r="AKS903" s="119"/>
      <c r="AKT903" s="119"/>
      <c r="AKU903" s="119"/>
      <c r="AKV903" s="119"/>
      <c r="AKW903" s="119"/>
      <c r="AKX903" s="119"/>
      <c r="AKY903" s="119"/>
      <c r="AKZ903" s="119"/>
      <c r="ALA903" s="119"/>
      <c r="ALB903" s="119"/>
      <c r="ALC903" s="119"/>
      <c r="ALD903" s="119"/>
      <c r="ALE903" s="119"/>
      <c r="ALF903" s="119"/>
      <c r="ALG903" s="119"/>
      <c r="ALH903" s="119"/>
      <c r="ALI903" s="119"/>
      <c r="ALJ903" s="119"/>
      <c r="ALK903" s="119"/>
      <c r="ALL903" s="119"/>
      <c r="ALM903" s="119"/>
      <c r="ALN903" s="119"/>
      <c r="ALO903" s="119"/>
      <c r="ALP903" s="119"/>
      <c r="ALQ903" s="119"/>
      <c r="ALR903" s="119"/>
      <c r="ALS903" s="119"/>
      <c r="ALT903" s="119"/>
      <c r="ALU903" s="119"/>
      <c r="ALV903" s="119"/>
      <c r="ALW903" s="119"/>
      <c r="ALX903" s="119"/>
      <c r="ALY903" s="119"/>
      <c r="ALZ903" s="119"/>
      <c r="AMA903" s="119"/>
      <c r="AMB903" s="119"/>
      <c r="AMC903" s="119"/>
      <c r="AMD903" s="119"/>
      <c r="AME903" s="119"/>
      <c r="AMF903" s="119"/>
      <c r="AMG903" s="119"/>
      <c r="AMH903" s="119"/>
      <c r="AMI903" s="119"/>
      <c r="AMJ903" s="119"/>
    </row>
    <row r="904" customFormat="false" ht="15" hidden="false" customHeight="false" outlineLevel="0" collapsed="false">
      <c r="A904" s="118"/>
      <c r="B904" s="118"/>
      <c r="C904" s="49" t="n">
        <f aca="false">IF(F904=F903,C903,IF(F904=(F903+10),C903,(C903+10)))</f>
        <v>1780</v>
      </c>
      <c r="D904" s="38" t="s">
        <v>372</v>
      </c>
      <c r="E904" s="51" t="n">
        <f aca="false">IF(C903=C904,IF(AND(L904&lt;&gt;"M",L904&lt;&gt;"m-up"),E903+10,E903),10)</f>
        <v>20</v>
      </c>
      <c r="F904" s="39" t="n">
        <f aca="false">R904+(Q904*60)+(P904*3600)</f>
        <v>62649</v>
      </c>
      <c r="G904" s="39" t="str">
        <f aca="false">CONCATENATE(M904,N904,O904)</f>
        <v>20171129</v>
      </c>
      <c r="H904" s="39" t="n">
        <v>0</v>
      </c>
      <c r="L904" s="79" t="s">
        <v>21</v>
      </c>
      <c r="M904" s="39" t="n">
        <v>2017</v>
      </c>
      <c r="N904" s="39" t="n">
        <v>11</v>
      </c>
      <c r="O904" s="39" t="n">
        <v>29</v>
      </c>
      <c r="P904" s="39" t="n">
        <v>17</v>
      </c>
      <c r="Q904" s="39" t="n">
        <v>24</v>
      </c>
      <c r="R904" s="39" t="n">
        <v>9</v>
      </c>
      <c r="S904" s="39" t="n">
        <v>445</v>
      </c>
      <c r="T904" s="39" t="n">
        <v>2</v>
      </c>
      <c r="U904" s="39" t="s">
        <v>1</v>
      </c>
      <c r="V904" s="39" t="s">
        <v>2</v>
      </c>
      <c r="WK904" s="119"/>
      <c r="WL904" s="119"/>
      <c r="WM904" s="119"/>
      <c r="WN904" s="119"/>
      <c r="WO904" s="119"/>
      <c r="WP904" s="119"/>
      <c r="WQ904" s="119"/>
      <c r="WR904" s="119"/>
      <c r="WS904" s="119"/>
      <c r="WT904" s="119"/>
      <c r="WU904" s="119"/>
      <c r="WV904" s="119"/>
      <c r="WW904" s="119"/>
      <c r="WX904" s="119"/>
      <c r="WY904" s="119"/>
      <c r="WZ904" s="119"/>
      <c r="XA904" s="119"/>
      <c r="XB904" s="119"/>
      <c r="XC904" s="119"/>
      <c r="XD904" s="119"/>
      <c r="XE904" s="119"/>
      <c r="XF904" s="119"/>
      <c r="XG904" s="119"/>
      <c r="XH904" s="119"/>
      <c r="XI904" s="119"/>
      <c r="XJ904" s="119"/>
      <c r="XK904" s="119"/>
      <c r="XL904" s="119"/>
      <c r="XM904" s="119"/>
      <c r="XN904" s="119"/>
      <c r="XO904" s="119"/>
      <c r="XP904" s="119"/>
      <c r="XQ904" s="119"/>
      <c r="XR904" s="119"/>
      <c r="XS904" s="119"/>
      <c r="XT904" s="119"/>
      <c r="XU904" s="119"/>
      <c r="XV904" s="119"/>
      <c r="XW904" s="119"/>
      <c r="XX904" s="119"/>
      <c r="XY904" s="119"/>
      <c r="XZ904" s="119"/>
      <c r="YA904" s="119"/>
      <c r="YB904" s="119"/>
      <c r="YC904" s="119"/>
      <c r="YD904" s="119"/>
      <c r="YE904" s="119"/>
      <c r="YF904" s="119"/>
      <c r="YG904" s="119"/>
      <c r="YH904" s="119"/>
      <c r="YI904" s="119"/>
      <c r="YJ904" s="119"/>
      <c r="YK904" s="119"/>
      <c r="YL904" s="119"/>
      <c r="YM904" s="119"/>
      <c r="YN904" s="119"/>
      <c r="YO904" s="119"/>
      <c r="YP904" s="119"/>
      <c r="YQ904" s="119"/>
      <c r="YR904" s="119"/>
      <c r="YS904" s="119"/>
      <c r="YT904" s="119"/>
      <c r="YU904" s="119"/>
      <c r="YV904" s="119"/>
      <c r="YW904" s="119"/>
      <c r="YX904" s="119"/>
      <c r="YY904" s="119"/>
      <c r="YZ904" s="119"/>
      <c r="ZA904" s="119"/>
      <c r="ZB904" s="119"/>
      <c r="ZC904" s="119"/>
      <c r="ZD904" s="119"/>
      <c r="ZE904" s="119"/>
      <c r="ZF904" s="119"/>
      <c r="ZG904" s="119"/>
      <c r="ZH904" s="119"/>
      <c r="ZI904" s="119"/>
      <c r="ZJ904" s="119"/>
      <c r="ZK904" s="119"/>
      <c r="ZL904" s="119"/>
      <c r="ZM904" s="119"/>
      <c r="ZN904" s="119"/>
      <c r="ZO904" s="119"/>
      <c r="ZP904" s="119"/>
      <c r="ZQ904" s="119"/>
      <c r="ZR904" s="119"/>
      <c r="ZS904" s="119"/>
      <c r="ZT904" s="119"/>
      <c r="ZU904" s="119"/>
      <c r="ZV904" s="119"/>
      <c r="ZW904" s="119"/>
      <c r="ZX904" s="119"/>
      <c r="ZY904" s="119"/>
      <c r="ZZ904" s="119"/>
      <c r="AAA904" s="119"/>
      <c r="AAB904" s="119"/>
      <c r="AAC904" s="119"/>
      <c r="AAD904" s="119"/>
      <c r="AAE904" s="119"/>
      <c r="AAF904" s="119"/>
      <c r="AAG904" s="119"/>
      <c r="AAH904" s="119"/>
      <c r="AAI904" s="119"/>
      <c r="AAJ904" s="119"/>
      <c r="AAK904" s="119"/>
      <c r="AAL904" s="119"/>
      <c r="AAM904" s="119"/>
      <c r="AAN904" s="119"/>
      <c r="AAO904" s="119"/>
      <c r="AAP904" s="119"/>
      <c r="AAQ904" s="119"/>
      <c r="AAR904" s="119"/>
      <c r="AAS904" s="119"/>
      <c r="AAT904" s="119"/>
      <c r="AAU904" s="119"/>
      <c r="AAV904" s="119"/>
      <c r="AAW904" s="119"/>
      <c r="AAX904" s="119"/>
      <c r="AAY904" s="119"/>
      <c r="AAZ904" s="119"/>
      <c r="ABA904" s="119"/>
      <c r="ABB904" s="119"/>
      <c r="ABC904" s="119"/>
      <c r="ABD904" s="119"/>
      <c r="ABE904" s="119"/>
      <c r="ABF904" s="119"/>
      <c r="ABG904" s="119"/>
      <c r="ABH904" s="119"/>
      <c r="ABI904" s="119"/>
      <c r="ABJ904" s="119"/>
      <c r="ABK904" s="119"/>
      <c r="ABL904" s="119"/>
      <c r="ABM904" s="119"/>
      <c r="ABN904" s="119"/>
      <c r="ABO904" s="119"/>
      <c r="ABP904" s="119"/>
      <c r="ABQ904" s="119"/>
      <c r="ABR904" s="119"/>
      <c r="ABS904" s="119"/>
      <c r="ABT904" s="119"/>
      <c r="ABU904" s="119"/>
      <c r="ABV904" s="119"/>
      <c r="ABW904" s="119"/>
      <c r="ABX904" s="119"/>
      <c r="ABY904" s="119"/>
      <c r="ABZ904" s="119"/>
      <c r="ACA904" s="119"/>
      <c r="ACB904" s="119"/>
      <c r="ACC904" s="119"/>
      <c r="ACD904" s="119"/>
      <c r="ACE904" s="119"/>
      <c r="ACF904" s="119"/>
      <c r="ACG904" s="119"/>
      <c r="ACH904" s="119"/>
      <c r="ACI904" s="119"/>
      <c r="ACJ904" s="119"/>
      <c r="ACK904" s="119"/>
      <c r="ACL904" s="119"/>
      <c r="ACM904" s="119"/>
      <c r="ACN904" s="119"/>
      <c r="ACO904" s="119"/>
      <c r="ACP904" s="119"/>
      <c r="ACQ904" s="119"/>
      <c r="ACR904" s="119"/>
      <c r="ACS904" s="119"/>
      <c r="ACT904" s="119"/>
      <c r="ACU904" s="119"/>
      <c r="ACV904" s="119"/>
      <c r="ACW904" s="119"/>
      <c r="ACX904" s="119"/>
      <c r="ACY904" s="119"/>
      <c r="ACZ904" s="119"/>
      <c r="ADA904" s="119"/>
      <c r="ADB904" s="119"/>
      <c r="ADC904" s="119"/>
      <c r="ADD904" s="119"/>
      <c r="ADE904" s="119"/>
      <c r="ADF904" s="119"/>
      <c r="ADG904" s="119"/>
      <c r="ADH904" s="119"/>
      <c r="ADI904" s="119"/>
      <c r="ADJ904" s="119"/>
      <c r="ADK904" s="119"/>
      <c r="ADL904" s="119"/>
      <c r="ADM904" s="119"/>
      <c r="ADN904" s="119"/>
      <c r="ADO904" s="119"/>
      <c r="ADP904" s="119"/>
      <c r="ADQ904" s="119"/>
      <c r="ADR904" s="119"/>
      <c r="ADS904" s="119"/>
      <c r="ADT904" s="119"/>
      <c r="ADU904" s="119"/>
      <c r="ADV904" s="119"/>
      <c r="ADW904" s="119"/>
      <c r="ADX904" s="119"/>
      <c r="ADY904" s="119"/>
      <c r="ADZ904" s="119"/>
      <c r="AEA904" s="119"/>
      <c r="AEB904" s="119"/>
      <c r="AEC904" s="119"/>
      <c r="AED904" s="119"/>
      <c r="AEE904" s="119"/>
      <c r="AEF904" s="119"/>
      <c r="AEG904" s="119"/>
      <c r="AEH904" s="119"/>
      <c r="AEI904" s="119"/>
      <c r="AEJ904" s="119"/>
      <c r="AEK904" s="119"/>
      <c r="AEL904" s="119"/>
      <c r="AEM904" s="119"/>
      <c r="AEN904" s="119"/>
      <c r="AEO904" s="119"/>
      <c r="AEP904" s="119"/>
      <c r="AEQ904" s="119"/>
      <c r="AER904" s="119"/>
      <c r="AES904" s="119"/>
      <c r="AET904" s="119"/>
      <c r="AEU904" s="119"/>
      <c r="AEV904" s="119"/>
      <c r="AEW904" s="119"/>
      <c r="AEX904" s="119"/>
      <c r="AEY904" s="119"/>
      <c r="AEZ904" s="119"/>
      <c r="AFA904" s="119"/>
      <c r="AFB904" s="119"/>
      <c r="AFC904" s="119"/>
      <c r="AFD904" s="119"/>
      <c r="AFE904" s="119"/>
      <c r="AFF904" s="119"/>
      <c r="AFG904" s="119"/>
      <c r="AFH904" s="119"/>
      <c r="AFI904" s="119"/>
      <c r="AFJ904" s="119"/>
      <c r="AFK904" s="119"/>
      <c r="AFL904" s="119"/>
      <c r="AFM904" s="119"/>
      <c r="AFN904" s="119"/>
      <c r="AFO904" s="119"/>
      <c r="AFP904" s="119"/>
      <c r="AFQ904" s="119"/>
      <c r="AFR904" s="119"/>
      <c r="AFS904" s="119"/>
      <c r="AFT904" s="119"/>
      <c r="AFU904" s="119"/>
      <c r="AFV904" s="119"/>
      <c r="AFW904" s="119"/>
      <c r="AFX904" s="119"/>
      <c r="AFY904" s="119"/>
      <c r="AFZ904" s="119"/>
      <c r="AGA904" s="119"/>
      <c r="AGB904" s="119"/>
      <c r="AGC904" s="119"/>
      <c r="AGD904" s="119"/>
      <c r="AGE904" s="119"/>
      <c r="AGF904" s="119"/>
      <c r="AGG904" s="119"/>
      <c r="AGH904" s="119"/>
      <c r="AGI904" s="119"/>
      <c r="AGJ904" s="119"/>
      <c r="AGK904" s="119"/>
      <c r="AGL904" s="119"/>
      <c r="AGM904" s="119"/>
      <c r="AGN904" s="119"/>
      <c r="AGO904" s="119"/>
      <c r="AGP904" s="119"/>
      <c r="AGQ904" s="119"/>
      <c r="AGR904" s="119"/>
      <c r="AGS904" s="119"/>
      <c r="AGT904" s="119"/>
      <c r="AGU904" s="119"/>
      <c r="AGV904" s="119"/>
      <c r="AGW904" s="119"/>
      <c r="AGX904" s="119"/>
      <c r="AGY904" s="119"/>
      <c r="AGZ904" s="119"/>
      <c r="AHA904" s="119"/>
      <c r="AHB904" s="119"/>
      <c r="AHC904" s="119"/>
      <c r="AHD904" s="119"/>
      <c r="AHE904" s="119"/>
      <c r="AHF904" s="119"/>
      <c r="AHG904" s="119"/>
      <c r="AHH904" s="119"/>
      <c r="AHI904" s="119"/>
      <c r="AHJ904" s="119"/>
      <c r="AHK904" s="119"/>
      <c r="AHL904" s="119"/>
      <c r="AHM904" s="119"/>
      <c r="AHN904" s="119"/>
      <c r="AHO904" s="119"/>
      <c r="AHP904" s="119"/>
      <c r="AHQ904" s="119"/>
      <c r="AHR904" s="119"/>
      <c r="AHS904" s="119"/>
      <c r="AHT904" s="119"/>
      <c r="AHU904" s="119"/>
      <c r="AHV904" s="119"/>
      <c r="AHW904" s="119"/>
      <c r="AHX904" s="119"/>
      <c r="AHY904" s="119"/>
      <c r="AHZ904" s="119"/>
      <c r="AIA904" s="119"/>
      <c r="AIB904" s="119"/>
      <c r="AIC904" s="119"/>
      <c r="AID904" s="119"/>
      <c r="AIE904" s="119"/>
      <c r="AIF904" s="119"/>
      <c r="AIG904" s="119"/>
      <c r="AIH904" s="119"/>
      <c r="AII904" s="119"/>
      <c r="AIJ904" s="119"/>
      <c r="AIK904" s="119"/>
      <c r="AIL904" s="119"/>
      <c r="AIM904" s="119"/>
      <c r="AIN904" s="119"/>
      <c r="AIO904" s="119"/>
      <c r="AIP904" s="119"/>
      <c r="AIQ904" s="119"/>
      <c r="AIR904" s="119"/>
      <c r="AIS904" s="119"/>
      <c r="AIT904" s="119"/>
      <c r="AIU904" s="119"/>
      <c r="AIV904" s="119"/>
      <c r="AIW904" s="119"/>
      <c r="AIX904" s="119"/>
      <c r="AIY904" s="119"/>
      <c r="AIZ904" s="119"/>
      <c r="AJA904" s="119"/>
      <c r="AJB904" s="119"/>
      <c r="AJC904" s="119"/>
      <c r="AJD904" s="119"/>
      <c r="AJE904" s="119"/>
      <c r="AJF904" s="119"/>
      <c r="AJG904" s="119"/>
      <c r="AJH904" s="119"/>
      <c r="AJI904" s="119"/>
      <c r="AJJ904" s="119"/>
      <c r="AJK904" s="119"/>
      <c r="AJL904" s="119"/>
      <c r="AJM904" s="119"/>
      <c r="AJN904" s="119"/>
      <c r="AJO904" s="119"/>
      <c r="AJP904" s="119"/>
      <c r="AJQ904" s="119"/>
      <c r="AJR904" s="119"/>
      <c r="AJS904" s="119"/>
      <c r="AJT904" s="119"/>
      <c r="AJU904" s="119"/>
      <c r="AJV904" s="119"/>
      <c r="AJW904" s="119"/>
      <c r="AJX904" s="119"/>
      <c r="AJY904" s="119"/>
      <c r="AJZ904" s="119"/>
      <c r="AKA904" s="119"/>
      <c r="AKB904" s="119"/>
      <c r="AKC904" s="119"/>
      <c r="AKD904" s="119"/>
      <c r="AKE904" s="119"/>
      <c r="AKF904" s="119"/>
      <c r="AKG904" s="119"/>
      <c r="AKH904" s="119"/>
      <c r="AKI904" s="119"/>
      <c r="AKJ904" s="119"/>
      <c r="AKK904" s="119"/>
      <c r="AKL904" s="119"/>
      <c r="AKM904" s="119"/>
      <c r="AKN904" s="119"/>
      <c r="AKO904" s="119"/>
      <c r="AKP904" s="119"/>
      <c r="AKQ904" s="119"/>
      <c r="AKR904" s="119"/>
      <c r="AKS904" s="119"/>
      <c r="AKT904" s="119"/>
      <c r="AKU904" s="119"/>
      <c r="AKV904" s="119"/>
      <c r="AKW904" s="119"/>
      <c r="AKX904" s="119"/>
      <c r="AKY904" s="119"/>
      <c r="AKZ904" s="119"/>
      <c r="ALA904" s="119"/>
      <c r="ALB904" s="119"/>
      <c r="ALC904" s="119"/>
      <c r="ALD904" s="119"/>
      <c r="ALE904" s="119"/>
      <c r="ALF904" s="119"/>
      <c r="ALG904" s="119"/>
      <c r="ALH904" s="119"/>
      <c r="ALI904" s="119"/>
      <c r="ALJ904" s="119"/>
      <c r="ALK904" s="119"/>
      <c r="ALL904" s="119"/>
      <c r="ALM904" s="119"/>
      <c r="ALN904" s="119"/>
      <c r="ALO904" s="119"/>
      <c r="ALP904" s="119"/>
      <c r="ALQ904" s="119"/>
      <c r="ALR904" s="119"/>
      <c r="ALS904" s="119"/>
      <c r="ALT904" s="119"/>
      <c r="ALU904" s="119"/>
      <c r="ALV904" s="119"/>
      <c r="ALW904" s="119"/>
      <c r="ALX904" s="119"/>
      <c r="ALY904" s="119"/>
      <c r="ALZ904" s="119"/>
      <c r="AMA904" s="119"/>
      <c r="AMB904" s="119"/>
      <c r="AMC904" s="119"/>
      <c r="AMD904" s="119"/>
      <c r="AME904" s="119"/>
      <c r="AMF904" s="119"/>
      <c r="AMG904" s="119"/>
      <c r="AMH904" s="119"/>
      <c r="AMI904" s="119"/>
      <c r="AMJ904" s="119"/>
    </row>
    <row r="905" customFormat="false" ht="15" hidden="false" customHeight="false" outlineLevel="0" collapsed="false">
      <c r="A905" s="118"/>
      <c r="B905" s="118"/>
      <c r="C905" s="49" t="n">
        <f aca="false">IF(F905=F904,C904,IF(F905=(F904+10),C904,(C904+10)))</f>
        <v>1780</v>
      </c>
      <c r="D905" s="38" t="s">
        <v>372</v>
      </c>
      <c r="E905" s="51" t="n">
        <f aca="false">IF(C904=C905,IF(AND(L905&lt;&gt;"M",L905&lt;&gt;"m-up"),E904+10,E904),10)</f>
        <v>20</v>
      </c>
      <c r="F905" s="39" t="n">
        <f aca="false">R905+(Q905*60)+(P905*3600)</f>
        <v>62649</v>
      </c>
      <c r="G905" s="39" t="str">
        <f aca="false">CONCATENATE(M905,N905,O905)</f>
        <v>20171129</v>
      </c>
      <c r="H905" s="39" t="n">
        <v>0</v>
      </c>
      <c r="L905" s="79" t="s">
        <v>21</v>
      </c>
      <c r="M905" s="39" t="n">
        <v>2017</v>
      </c>
      <c r="N905" s="39" t="n">
        <v>11</v>
      </c>
      <c r="O905" s="39" t="n">
        <v>29</v>
      </c>
      <c r="P905" s="39" t="n">
        <v>17</v>
      </c>
      <c r="Q905" s="39" t="n">
        <v>24</v>
      </c>
      <c r="R905" s="39" t="n">
        <v>9</v>
      </c>
      <c r="S905" s="39" t="n">
        <v>466</v>
      </c>
      <c r="T905" s="39" t="n">
        <v>1</v>
      </c>
      <c r="U905" s="39" t="s">
        <v>1</v>
      </c>
      <c r="V905" s="39" t="s">
        <v>2</v>
      </c>
      <c r="WK905" s="119"/>
      <c r="WL905" s="119"/>
      <c r="WM905" s="119"/>
      <c r="WN905" s="119"/>
      <c r="WO905" s="119"/>
      <c r="WP905" s="119"/>
      <c r="WQ905" s="119"/>
      <c r="WR905" s="119"/>
      <c r="WS905" s="119"/>
      <c r="WT905" s="119"/>
      <c r="WU905" s="119"/>
      <c r="WV905" s="119"/>
      <c r="WW905" s="119"/>
      <c r="WX905" s="119"/>
      <c r="WY905" s="119"/>
      <c r="WZ905" s="119"/>
      <c r="XA905" s="119"/>
      <c r="XB905" s="119"/>
      <c r="XC905" s="119"/>
      <c r="XD905" s="119"/>
      <c r="XE905" s="119"/>
      <c r="XF905" s="119"/>
      <c r="XG905" s="119"/>
      <c r="XH905" s="119"/>
      <c r="XI905" s="119"/>
      <c r="XJ905" s="119"/>
      <c r="XK905" s="119"/>
      <c r="XL905" s="119"/>
      <c r="XM905" s="119"/>
      <c r="XN905" s="119"/>
      <c r="XO905" s="119"/>
      <c r="XP905" s="119"/>
      <c r="XQ905" s="119"/>
      <c r="XR905" s="119"/>
      <c r="XS905" s="119"/>
      <c r="XT905" s="119"/>
      <c r="XU905" s="119"/>
      <c r="XV905" s="119"/>
      <c r="XW905" s="119"/>
      <c r="XX905" s="119"/>
      <c r="XY905" s="119"/>
      <c r="XZ905" s="119"/>
      <c r="YA905" s="119"/>
      <c r="YB905" s="119"/>
      <c r="YC905" s="119"/>
      <c r="YD905" s="119"/>
      <c r="YE905" s="119"/>
      <c r="YF905" s="119"/>
      <c r="YG905" s="119"/>
      <c r="YH905" s="119"/>
      <c r="YI905" s="119"/>
      <c r="YJ905" s="119"/>
      <c r="YK905" s="119"/>
      <c r="YL905" s="119"/>
      <c r="YM905" s="119"/>
      <c r="YN905" s="119"/>
      <c r="YO905" s="119"/>
      <c r="YP905" s="119"/>
      <c r="YQ905" s="119"/>
      <c r="YR905" s="119"/>
      <c r="YS905" s="119"/>
      <c r="YT905" s="119"/>
      <c r="YU905" s="119"/>
      <c r="YV905" s="119"/>
      <c r="YW905" s="119"/>
      <c r="YX905" s="119"/>
      <c r="YY905" s="119"/>
      <c r="YZ905" s="119"/>
      <c r="ZA905" s="119"/>
      <c r="ZB905" s="119"/>
      <c r="ZC905" s="119"/>
      <c r="ZD905" s="119"/>
      <c r="ZE905" s="119"/>
      <c r="ZF905" s="119"/>
      <c r="ZG905" s="119"/>
      <c r="ZH905" s="119"/>
      <c r="ZI905" s="119"/>
      <c r="ZJ905" s="119"/>
      <c r="ZK905" s="119"/>
      <c r="ZL905" s="119"/>
      <c r="ZM905" s="119"/>
      <c r="ZN905" s="119"/>
      <c r="ZO905" s="119"/>
      <c r="ZP905" s="119"/>
      <c r="ZQ905" s="119"/>
      <c r="ZR905" s="119"/>
      <c r="ZS905" s="119"/>
      <c r="ZT905" s="119"/>
      <c r="ZU905" s="119"/>
      <c r="ZV905" s="119"/>
      <c r="ZW905" s="119"/>
      <c r="ZX905" s="119"/>
      <c r="ZY905" s="119"/>
      <c r="ZZ905" s="119"/>
      <c r="AAA905" s="119"/>
      <c r="AAB905" s="119"/>
      <c r="AAC905" s="119"/>
      <c r="AAD905" s="119"/>
      <c r="AAE905" s="119"/>
      <c r="AAF905" s="119"/>
      <c r="AAG905" s="119"/>
      <c r="AAH905" s="119"/>
      <c r="AAI905" s="119"/>
      <c r="AAJ905" s="119"/>
      <c r="AAK905" s="119"/>
      <c r="AAL905" s="119"/>
      <c r="AAM905" s="119"/>
      <c r="AAN905" s="119"/>
      <c r="AAO905" s="119"/>
      <c r="AAP905" s="119"/>
      <c r="AAQ905" s="119"/>
      <c r="AAR905" s="119"/>
      <c r="AAS905" s="119"/>
      <c r="AAT905" s="119"/>
      <c r="AAU905" s="119"/>
      <c r="AAV905" s="119"/>
      <c r="AAW905" s="119"/>
      <c r="AAX905" s="119"/>
      <c r="AAY905" s="119"/>
      <c r="AAZ905" s="119"/>
      <c r="ABA905" s="119"/>
      <c r="ABB905" s="119"/>
      <c r="ABC905" s="119"/>
      <c r="ABD905" s="119"/>
      <c r="ABE905" s="119"/>
      <c r="ABF905" s="119"/>
      <c r="ABG905" s="119"/>
      <c r="ABH905" s="119"/>
      <c r="ABI905" s="119"/>
      <c r="ABJ905" s="119"/>
      <c r="ABK905" s="119"/>
      <c r="ABL905" s="119"/>
      <c r="ABM905" s="119"/>
      <c r="ABN905" s="119"/>
      <c r="ABO905" s="119"/>
      <c r="ABP905" s="119"/>
      <c r="ABQ905" s="119"/>
      <c r="ABR905" s="119"/>
      <c r="ABS905" s="119"/>
      <c r="ABT905" s="119"/>
      <c r="ABU905" s="119"/>
      <c r="ABV905" s="119"/>
      <c r="ABW905" s="119"/>
      <c r="ABX905" s="119"/>
      <c r="ABY905" s="119"/>
      <c r="ABZ905" s="119"/>
      <c r="ACA905" s="119"/>
      <c r="ACB905" s="119"/>
      <c r="ACC905" s="119"/>
      <c r="ACD905" s="119"/>
      <c r="ACE905" s="119"/>
      <c r="ACF905" s="119"/>
      <c r="ACG905" s="119"/>
      <c r="ACH905" s="119"/>
      <c r="ACI905" s="119"/>
      <c r="ACJ905" s="119"/>
      <c r="ACK905" s="119"/>
      <c r="ACL905" s="119"/>
      <c r="ACM905" s="119"/>
      <c r="ACN905" s="119"/>
      <c r="ACO905" s="119"/>
      <c r="ACP905" s="119"/>
      <c r="ACQ905" s="119"/>
      <c r="ACR905" s="119"/>
      <c r="ACS905" s="119"/>
      <c r="ACT905" s="119"/>
      <c r="ACU905" s="119"/>
      <c r="ACV905" s="119"/>
      <c r="ACW905" s="119"/>
      <c r="ACX905" s="119"/>
      <c r="ACY905" s="119"/>
      <c r="ACZ905" s="119"/>
      <c r="ADA905" s="119"/>
      <c r="ADB905" s="119"/>
      <c r="ADC905" s="119"/>
      <c r="ADD905" s="119"/>
      <c r="ADE905" s="119"/>
      <c r="ADF905" s="119"/>
      <c r="ADG905" s="119"/>
      <c r="ADH905" s="119"/>
      <c r="ADI905" s="119"/>
      <c r="ADJ905" s="119"/>
      <c r="ADK905" s="119"/>
      <c r="ADL905" s="119"/>
      <c r="ADM905" s="119"/>
      <c r="ADN905" s="119"/>
      <c r="ADO905" s="119"/>
      <c r="ADP905" s="119"/>
      <c r="ADQ905" s="119"/>
      <c r="ADR905" s="119"/>
      <c r="ADS905" s="119"/>
      <c r="ADT905" s="119"/>
      <c r="ADU905" s="119"/>
      <c r="ADV905" s="119"/>
      <c r="ADW905" s="119"/>
      <c r="ADX905" s="119"/>
      <c r="ADY905" s="119"/>
      <c r="ADZ905" s="119"/>
      <c r="AEA905" s="119"/>
      <c r="AEB905" s="119"/>
      <c r="AEC905" s="119"/>
      <c r="AED905" s="119"/>
      <c r="AEE905" s="119"/>
      <c r="AEF905" s="119"/>
      <c r="AEG905" s="119"/>
      <c r="AEH905" s="119"/>
      <c r="AEI905" s="119"/>
      <c r="AEJ905" s="119"/>
      <c r="AEK905" s="119"/>
      <c r="AEL905" s="119"/>
      <c r="AEM905" s="119"/>
      <c r="AEN905" s="119"/>
      <c r="AEO905" s="119"/>
      <c r="AEP905" s="119"/>
      <c r="AEQ905" s="119"/>
      <c r="AER905" s="119"/>
      <c r="AES905" s="119"/>
      <c r="AET905" s="119"/>
      <c r="AEU905" s="119"/>
      <c r="AEV905" s="119"/>
      <c r="AEW905" s="119"/>
      <c r="AEX905" s="119"/>
      <c r="AEY905" s="119"/>
      <c r="AEZ905" s="119"/>
      <c r="AFA905" s="119"/>
      <c r="AFB905" s="119"/>
      <c r="AFC905" s="119"/>
      <c r="AFD905" s="119"/>
      <c r="AFE905" s="119"/>
      <c r="AFF905" s="119"/>
      <c r="AFG905" s="119"/>
      <c r="AFH905" s="119"/>
      <c r="AFI905" s="119"/>
      <c r="AFJ905" s="119"/>
      <c r="AFK905" s="119"/>
      <c r="AFL905" s="119"/>
      <c r="AFM905" s="119"/>
      <c r="AFN905" s="119"/>
      <c r="AFO905" s="119"/>
      <c r="AFP905" s="119"/>
      <c r="AFQ905" s="119"/>
      <c r="AFR905" s="119"/>
      <c r="AFS905" s="119"/>
      <c r="AFT905" s="119"/>
      <c r="AFU905" s="119"/>
      <c r="AFV905" s="119"/>
      <c r="AFW905" s="119"/>
      <c r="AFX905" s="119"/>
      <c r="AFY905" s="119"/>
      <c r="AFZ905" s="119"/>
      <c r="AGA905" s="119"/>
      <c r="AGB905" s="119"/>
      <c r="AGC905" s="119"/>
      <c r="AGD905" s="119"/>
      <c r="AGE905" s="119"/>
      <c r="AGF905" s="119"/>
      <c r="AGG905" s="119"/>
      <c r="AGH905" s="119"/>
      <c r="AGI905" s="119"/>
      <c r="AGJ905" s="119"/>
      <c r="AGK905" s="119"/>
      <c r="AGL905" s="119"/>
      <c r="AGM905" s="119"/>
      <c r="AGN905" s="119"/>
      <c r="AGO905" s="119"/>
      <c r="AGP905" s="119"/>
      <c r="AGQ905" s="119"/>
      <c r="AGR905" s="119"/>
      <c r="AGS905" s="119"/>
      <c r="AGT905" s="119"/>
      <c r="AGU905" s="119"/>
      <c r="AGV905" s="119"/>
      <c r="AGW905" s="119"/>
      <c r="AGX905" s="119"/>
      <c r="AGY905" s="119"/>
      <c r="AGZ905" s="119"/>
      <c r="AHA905" s="119"/>
      <c r="AHB905" s="119"/>
      <c r="AHC905" s="119"/>
      <c r="AHD905" s="119"/>
      <c r="AHE905" s="119"/>
      <c r="AHF905" s="119"/>
      <c r="AHG905" s="119"/>
      <c r="AHH905" s="119"/>
      <c r="AHI905" s="119"/>
      <c r="AHJ905" s="119"/>
      <c r="AHK905" s="119"/>
      <c r="AHL905" s="119"/>
      <c r="AHM905" s="119"/>
      <c r="AHN905" s="119"/>
      <c r="AHO905" s="119"/>
      <c r="AHP905" s="119"/>
      <c r="AHQ905" s="119"/>
      <c r="AHR905" s="119"/>
      <c r="AHS905" s="119"/>
      <c r="AHT905" s="119"/>
      <c r="AHU905" s="119"/>
      <c r="AHV905" s="119"/>
      <c r="AHW905" s="119"/>
      <c r="AHX905" s="119"/>
      <c r="AHY905" s="119"/>
      <c r="AHZ905" s="119"/>
      <c r="AIA905" s="119"/>
      <c r="AIB905" s="119"/>
      <c r="AIC905" s="119"/>
      <c r="AID905" s="119"/>
      <c r="AIE905" s="119"/>
      <c r="AIF905" s="119"/>
      <c r="AIG905" s="119"/>
      <c r="AIH905" s="119"/>
      <c r="AII905" s="119"/>
      <c r="AIJ905" s="119"/>
      <c r="AIK905" s="119"/>
      <c r="AIL905" s="119"/>
      <c r="AIM905" s="119"/>
      <c r="AIN905" s="119"/>
      <c r="AIO905" s="119"/>
      <c r="AIP905" s="119"/>
      <c r="AIQ905" s="119"/>
      <c r="AIR905" s="119"/>
      <c r="AIS905" s="119"/>
      <c r="AIT905" s="119"/>
      <c r="AIU905" s="119"/>
      <c r="AIV905" s="119"/>
      <c r="AIW905" s="119"/>
      <c r="AIX905" s="119"/>
      <c r="AIY905" s="119"/>
      <c r="AIZ905" s="119"/>
      <c r="AJA905" s="119"/>
      <c r="AJB905" s="119"/>
      <c r="AJC905" s="119"/>
      <c r="AJD905" s="119"/>
      <c r="AJE905" s="119"/>
      <c r="AJF905" s="119"/>
      <c r="AJG905" s="119"/>
      <c r="AJH905" s="119"/>
      <c r="AJI905" s="119"/>
      <c r="AJJ905" s="119"/>
      <c r="AJK905" s="119"/>
      <c r="AJL905" s="119"/>
      <c r="AJM905" s="119"/>
      <c r="AJN905" s="119"/>
      <c r="AJO905" s="119"/>
      <c r="AJP905" s="119"/>
      <c r="AJQ905" s="119"/>
      <c r="AJR905" s="119"/>
      <c r="AJS905" s="119"/>
      <c r="AJT905" s="119"/>
      <c r="AJU905" s="119"/>
      <c r="AJV905" s="119"/>
      <c r="AJW905" s="119"/>
      <c r="AJX905" s="119"/>
      <c r="AJY905" s="119"/>
      <c r="AJZ905" s="119"/>
      <c r="AKA905" s="119"/>
      <c r="AKB905" s="119"/>
      <c r="AKC905" s="119"/>
      <c r="AKD905" s="119"/>
      <c r="AKE905" s="119"/>
      <c r="AKF905" s="119"/>
      <c r="AKG905" s="119"/>
      <c r="AKH905" s="119"/>
      <c r="AKI905" s="119"/>
      <c r="AKJ905" s="119"/>
      <c r="AKK905" s="119"/>
      <c r="AKL905" s="119"/>
      <c r="AKM905" s="119"/>
      <c r="AKN905" s="119"/>
      <c r="AKO905" s="119"/>
      <c r="AKP905" s="119"/>
      <c r="AKQ905" s="119"/>
      <c r="AKR905" s="119"/>
      <c r="AKS905" s="119"/>
      <c r="AKT905" s="119"/>
      <c r="AKU905" s="119"/>
      <c r="AKV905" s="119"/>
      <c r="AKW905" s="119"/>
      <c r="AKX905" s="119"/>
      <c r="AKY905" s="119"/>
      <c r="AKZ905" s="119"/>
      <c r="ALA905" s="119"/>
      <c r="ALB905" s="119"/>
      <c r="ALC905" s="119"/>
      <c r="ALD905" s="119"/>
      <c r="ALE905" s="119"/>
      <c r="ALF905" s="119"/>
      <c r="ALG905" s="119"/>
      <c r="ALH905" s="119"/>
      <c r="ALI905" s="119"/>
      <c r="ALJ905" s="119"/>
      <c r="ALK905" s="119"/>
      <c r="ALL905" s="119"/>
      <c r="ALM905" s="119"/>
      <c r="ALN905" s="119"/>
      <c r="ALO905" s="119"/>
      <c r="ALP905" s="119"/>
      <c r="ALQ905" s="119"/>
      <c r="ALR905" s="119"/>
      <c r="ALS905" s="119"/>
      <c r="ALT905" s="119"/>
      <c r="ALU905" s="119"/>
      <c r="ALV905" s="119"/>
      <c r="ALW905" s="119"/>
      <c r="ALX905" s="119"/>
      <c r="ALY905" s="119"/>
      <c r="ALZ905" s="119"/>
      <c r="AMA905" s="119"/>
      <c r="AMB905" s="119"/>
      <c r="AMC905" s="119"/>
      <c r="AMD905" s="119"/>
      <c r="AME905" s="119"/>
      <c r="AMF905" s="119"/>
      <c r="AMG905" s="119"/>
      <c r="AMH905" s="119"/>
      <c r="AMI905" s="119"/>
      <c r="AMJ905" s="119"/>
    </row>
    <row r="906" customFormat="false" ht="15" hidden="false" customHeight="false" outlineLevel="0" collapsed="false">
      <c r="A906" s="118"/>
      <c r="B906" s="118"/>
      <c r="C906" s="49" t="n">
        <f aca="false">IF(F906=F905,C905,IF(F906=(F905+10),C905,(C905+10)))</f>
        <v>1780</v>
      </c>
      <c r="D906" s="38" t="s">
        <v>372</v>
      </c>
      <c r="E906" s="51" t="n">
        <f aca="false">IF(C905=C906,IF(AND(L906&lt;&gt;"M",L906&lt;&gt;"m-up"),E905+10,E905),10)</f>
        <v>20</v>
      </c>
      <c r="F906" s="39" t="n">
        <f aca="false">R906+(Q906*60)+(P906*3600)</f>
        <v>62649</v>
      </c>
      <c r="G906" s="39" t="str">
        <f aca="false">CONCATENATE(M906,N906,O906)</f>
        <v>20171129</v>
      </c>
      <c r="H906" s="39" t="n">
        <v>0</v>
      </c>
      <c r="L906" s="79" t="s">
        <v>21</v>
      </c>
      <c r="M906" s="39" t="n">
        <v>2017</v>
      </c>
      <c r="N906" s="39" t="n">
        <v>11</v>
      </c>
      <c r="O906" s="39" t="n">
        <v>29</v>
      </c>
      <c r="P906" s="39" t="n">
        <v>17</v>
      </c>
      <c r="Q906" s="39" t="n">
        <v>24</v>
      </c>
      <c r="R906" s="39" t="n">
        <v>9</v>
      </c>
      <c r="S906" s="39" t="n">
        <v>486</v>
      </c>
      <c r="T906" s="39" t="n">
        <v>1</v>
      </c>
      <c r="U906" s="39" t="s">
        <v>1</v>
      </c>
      <c r="V906" s="39" t="s">
        <v>2</v>
      </c>
      <c r="WK906" s="119"/>
      <c r="WL906" s="119"/>
      <c r="WM906" s="119"/>
      <c r="WN906" s="119"/>
      <c r="WO906" s="119"/>
      <c r="WP906" s="119"/>
      <c r="WQ906" s="119"/>
      <c r="WR906" s="119"/>
      <c r="WS906" s="119"/>
      <c r="WT906" s="119"/>
      <c r="WU906" s="119"/>
      <c r="WV906" s="119"/>
      <c r="WW906" s="119"/>
      <c r="WX906" s="119"/>
      <c r="WY906" s="119"/>
      <c r="WZ906" s="119"/>
      <c r="XA906" s="119"/>
      <c r="XB906" s="119"/>
      <c r="XC906" s="119"/>
      <c r="XD906" s="119"/>
      <c r="XE906" s="119"/>
      <c r="XF906" s="119"/>
      <c r="XG906" s="119"/>
      <c r="XH906" s="119"/>
      <c r="XI906" s="119"/>
      <c r="XJ906" s="119"/>
      <c r="XK906" s="119"/>
      <c r="XL906" s="119"/>
      <c r="XM906" s="119"/>
      <c r="XN906" s="119"/>
      <c r="XO906" s="119"/>
      <c r="XP906" s="119"/>
      <c r="XQ906" s="119"/>
      <c r="XR906" s="119"/>
      <c r="XS906" s="119"/>
      <c r="XT906" s="119"/>
      <c r="XU906" s="119"/>
      <c r="XV906" s="119"/>
      <c r="XW906" s="119"/>
      <c r="XX906" s="119"/>
      <c r="XY906" s="119"/>
      <c r="XZ906" s="119"/>
      <c r="YA906" s="119"/>
      <c r="YB906" s="119"/>
      <c r="YC906" s="119"/>
      <c r="YD906" s="119"/>
      <c r="YE906" s="119"/>
      <c r="YF906" s="119"/>
      <c r="YG906" s="119"/>
      <c r="YH906" s="119"/>
      <c r="YI906" s="119"/>
      <c r="YJ906" s="119"/>
      <c r="YK906" s="119"/>
      <c r="YL906" s="119"/>
      <c r="YM906" s="119"/>
      <c r="YN906" s="119"/>
      <c r="YO906" s="119"/>
      <c r="YP906" s="119"/>
      <c r="YQ906" s="119"/>
      <c r="YR906" s="119"/>
      <c r="YS906" s="119"/>
      <c r="YT906" s="119"/>
      <c r="YU906" s="119"/>
      <c r="YV906" s="119"/>
      <c r="YW906" s="119"/>
      <c r="YX906" s="119"/>
      <c r="YY906" s="119"/>
      <c r="YZ906" s="119"/>
      <c r="ZA906" s="119"/>
      <c r="ZB906" s="119"/>
      <c r="ZC906" s="119"/>
      <c r="ZD906" s="119"/>
      <c r="ZE906" s="119"/>
      <c r="ZF906" s="119"/>
      <c r="ZG906" s="119"/>
      <c r="ZH906" s="119"/>
      <c r="ZI906" s="119"/>
      <c r="ZJ906" s="119"/>
      <c r="ZK906" s="119"/>
      <c r="ZL906" s="119"/>
      <c r="ZM906" s="119"/>
      <c r="ZN906" s="119"/>
      <c r="ZO906" s="119"/>
      <c r="ZP906" s="119"/>
      <c r="ZQ906" s="119"/>
      <c r="ZR906" s="119"/>
      <c r="ZS906" s="119"/>
      <c r="ZT906" s="119"/>
      <c r="ZU906" s="119"/>
      <c r="ZV906" s="119"/>
      <c r="ZW906" s="119"/>
      <c r="ZX906" s="119"/>
      <c r="ZY906" s="119"/>
      <c r="ZZ906" s="119"/>
      <c r="AAA906" s="119"/>
      <c r="AAB906" s="119"/>
      <c r="AAC906" s="119"/>
      <c r="AAD906" s="119"/>
      <c r="AAE906" s="119"/>
      <c r="AAF906" s="119"/>
      <c r="AAG906" s="119"/>
      <c r="AAH906" s="119"/>
      <c r="AAI906" s="119"/>
      <c r="AAJ906" s="119"/>
      <c r="AAK906" s="119"/>
      <c r="AAL906" s="119"/>
      <c r="AAM906" s="119"/>
      <c r="AAN906" s="119"/>
      <c r="AAO906" s="119"/>
      <c r="AAP906" s="119"/>
      <c r="AAQ906" s="119"/>
      <c r="AAR906" s="119"/>
      <c r="AAS906" s="119"/>
      <c r="AAT906" s="119"/>
      <c r="AAU906" s="119"/>
      <c r="AAV906" s="119"/>
      <c r="AAW906" s="119"/>
      <c r="AAX906" s="119"/>
      <c r="AAY906" s="119"/>
      <c r="AAZ906" s="119"/>
      <c r="ABA906" s="119"/>
      <c r="ABB906" s="119"/>
      <c r="ABC906" s="119"/>
      <c r="ABD906" s="119"/>
      <c r="ABE906" s="119"/>
      <c r="ABF906" s="119"/>
      <c r="ABG906" s="119"/>
      <c r="ABH906" s="119"/>
      <c r="ABI906" s="119"/>
      <c r="ABJ906" s="119"/>
      <c r="ABK906" s="119"/>
      <c r="ABL906" s="119"/>
      <c r="ABM906" s="119"/>
      <c r="ABN906" s="119"/>
      <c r="ABO906" s="119"/>
      <c r="ABP906" s="119"/>
      <c r="ABQ906" s="119"/>
      <c r="ABR906" s="119"/>
      <c r="ABS906" s="119"/>
      <c r="ABT906" s="119"/>
      <c r="ABU906" s="119"/>
      <c r="ABV906" s="119"/>
      <c r="ABW906" s="119"/>
      <c r="ABX906" s="119"/>
      <c r="ABY906" s="119"/>
      <c r="ABZ906" s="119"/>
      <c r="ACA906" s="119"/>
      <c r="ACB906" s="119"/>
      <c r="ACC906" s="119"/>
      <c r="ACD906" s="119"/>
      <c r="ACE906" s="119"/>
      <c r="ACF906" s="119"/>
      <c r="ACG906" s="119"/>
      <c r="ACH906" s="119"/>
      <c r="ACI906" s="119"/>
      <c r="ACJ906" s="119"/>
      <c r="ACK906" s="119"/>
      <c r="ACL906" s="119"/>
      <c r="ACM906" s="119"/>
      <c r="ACN906" s="119"/>
      <c r="ACO906" s="119"/>
      <c r="ACP906" s="119"/>
      <c r="ACQ906" s="119"/>
      <c r="ACR906" s="119"/>
      <c r="ACS906" s="119"/>
      <c r="ACT906" s="119"/>
      <c r="ACU906" s="119"/>
      <c r="ACV906" s="119"/>
      <c r="ACW906" s="119"/>
      <c r="ACX906" s="119"/>
      <c r="ACY906" s="119"/>
      <c r="ACZ906" s="119"/>
      <c r="ADA906" s="119"/>
      <c r="ADB906" s="119"/>
      <c r="ADC906" s="119"/>
      <c r="ADD906" s="119"/>
      <c r="ADE906" s="119"/>
      <c r="ADF906" s="119"/>
      <c r="ADG906" s="119"/>
      <c r="ADH906" s="119"/>
      <c r="ADI906" s="119"/>
      <c r="ADJ906" s="119"/>
      <c r="ADK906" s="119"/>
      <c r="ADL906" s="119"/>
      <c r="ADM906" s="119"/>
      <c r="ADN906" s="119"/>
      <c r="ADO906" s="119"/>
      <c r="ADP906" s="119"/>
      <c r="ADQ906" s="119"/>
      <c r="ADR906" s="119"/>
      <c r="ADS906" s="119"/>
      <c r="ADT906" s="119"/>
      <c r="ADU906" s="119"/>
      <c r="ADV906" s="119"/>
      <c r="ADW906" s="119"/>
      <c r="ADX906" s="119"/>
      <c r="ADY906" s="119"/>
      <c r="ADZ906" s="119"/>
      <c r="AEA906" s="119"/>
      <c r="AEB906" s="119"/>
      <c r="AEC906" s="119"/>
      <c r="AED906" s="119"/>
      <c r="AEE906" s="119"/>
      <c r="AEF906" s="119"/>
      <c r="AEG906" s="119"/>
      <c r="AEH906" s="119"/>
      <c r="AEI906" s="119"/>
      <c r="AEJ906" s="119"/>
      <c r="AEK906" s="119"/>
      <c r="AEL906" s="119"/>
      <c r="AEM906" s="119"/>
      <c r="AEN906" s="119"/>
      <c r="AEO906" s="119"/>
      <c r="AEP906" s="119"/>
      <c r="AEQ906" s="119"/>
      <c r="AER906" s="119"/>
      <c r="AES906" s="119"/>
      <c r="AET906" s="119"/>
      <c r="AEU906" s="119"/>
      <c r="AEV906" s="119"/>
      <c r="AEW906" s="119"/>
      <c r="AEX906" s="119"/>
      <c r="AEY906" s="119"/>
      <c r="AEZ906" s="119"/>
      <c r="AFA906" s="119"/>
      <c r="AFB906" s="119"/>
      <c r="AFC906" s="119"/>
      <c r="AFD906" s="119"/>
      <c r="AFE906" s="119"/>
      <c r="AFF906" s="119"/>
      <c r="AFG906" s="119"/>
      <c r="AFH906" s="119"/>
      <c r="AFI906" s="119"/>
      <c r="AFJ906" s="119"/>
      <c r="AFK906" s="119"/>
      <c r="AFL906" s="119"/>
      <c r="AFM906" s="119"/>
      <c r="AFN906" s="119"/>
      <c r="AFO906" s="119"/>
      <c r="AFP906" s="119"/>
      <c r="AFQ906" s="119"/>
      <c r="AFR906" s="119"/>
      <c r="AFS906" s="119"/>
      <c r="AFT906" s="119"/>
      <c r="AFU906" s="119"/>
      <c r="AFV906" s="119"/>
      <c r="AFW906" s="119"/>
      <c r="AFX906" s="119"/>
      <c r="AFY906" s="119"/>
      <c r="AFZ906" s="119"/>
      <c r="AGA906" s="119"/>
      <c r="AGB906" s="119"/>
      <c r="AGC906" s="119"/>
      <c r="AGD906" s="119"/>
      <c r="AGE906" s="119"/>
      <c r="AGF906" s="119"/>
      <c r="AGG906" s="119"/>
      <c r="AGH906" s="119"/>
      <c r="AGI906" s="119"/>
      <c r="AGJ906" s="119"/>
      <c r="AGK906" s="119"/>
      <c r="AGL906" s="119"/>
      <c r="AGM906" s="119"/>
      <c r="AGN906" s="119"/>
      <c r="AGO906" s="119"/>
      <c r="AGP906" s="119"/>
      <c r="AGQ906" s="119"/>
      <c r="AGR906" s="119"/>
      <c r="AGS906" s="119"/>
      <c r="AGT906" s="119"/>
      <c r="AGU906" s="119"/>
      <c r="AGV906" s="119"/>
      <c r="AGW906" s="119"/>
      <c r="AGX906" s="119"/>
      <c r="AGY906" s="119"/>
      <c r="AGZ906" s="119"/>
      <c r="AHA906" s="119"/>
      <c r="AHB906" s="119"/>
      <c r="AHC906" s="119"/>
      <c r="AHD906" s="119"/>
      <c r="AHE906" s="119"/>
      <c r="AHF906" s="119"/>
      <c r="AHG906" s="119"/>
      <c r="AHH906" s="119"/>
      <c r="AHI906" s="119"/>
      <c r="AHJ906" s="119"/>
      <c r="AHK906" s="119"/>
      <c r="AHL906" s="119"/>
      <c r="AHM906" s="119"/>
      <c r="AHN906" s="119"/>
      <c r="AHO906" s="119"/>
      <c r="AHP906" s="119"/>
      <c r="AHQ906" s="119"/>
      <c r="AHR906" s="119"/>
      <c r="AHS906" s="119"/>
      <c r="AHT906" s="119"/>
      <c r="AHU906" s="119"/>
      <c r="AHV906" s="119"/>
      <c r="AHW906" s="119"/>
      <c r="AHX906" s="119"/>
      <c r="AHY906" s="119"/>
      <c r="AHZ906" s="119"/>
      <c r="AIA906" s="119"/>
      <c r="AIB906" s="119"/>
      <c r="AIC906" s="119"/>
      <c r="AID906" s="119"/>
      <c r="AIE906" s="119"/>
      <c r="AIF906" s="119"/>
      <c r="AIG906" s="119"/>
      <c r="AIH906" s="119"/>
      <c r="AII906" s="119"/>
      <c r="AIJ906" s="119"/>
      <c r="AIK906" s="119"/>
      <c r="AIL906" s="119"/>
      <c r="AIM906" s="119"/>
      <c r="AIN906" s="119"/>
      <c r="AIO906" s="119"/>
      <c r="AIP906" s="119"/>
      <c r="AIQ906" s="119"/>
      <c r="AIR906" s="119"/>
      <c r="AIS906" s="119"/>
      <c r="AIT906" s="119"/>
      <c r="AIU906" s="119"/>
      <c r="AIV906" s="119"/>
      <c r="AIW906" s="119"/>
      <c r="AIX906" s="119"/>
      <c r="AIY906" s="119"/>
      <c r="AIZ906" s="119"/>
      <c r="AJA906" s="119"/>
      <c r="AJB906" s="119"/>
      <c r="AJC906" s="119"/>
      <c r="AJD906" s="119"/>
      <c r="AJE906" s="119"/>
      <c r="AJF906" s="119"/>
      <c r="AJG906" s="119"/>
      <c r="AJH906" s="119"/>
      <c r="AJI906" s="119"/>
      <c r="AJJ906" s="119"/>
      <c r="AJK906" s="119"/>
      <c r="AJL906" s="119"/>
      <c r="AJM906" s="119"/>
      <c r="AJN906" s="119"/>
      <c r="AJO906" s="119"/>
      <c r="AJP906" s="119"/>
      <c r="AJQ906" s="119"/>
      <c r="AJR906" s="119"/>
      <c r="AJS906" s="119"/>
      <c r="AJT906" s="119"/>
      <c r="AJU906" s="119"/>
      <c r="AJV906" s="119"/>
      <c r="AJW906" s="119"/>
      <c r="AJX906" s="119"/>
      <c r="AJY906" s="119"/>
      <c r="AJZ906" s="119"/>
      <c r="AKA906" s="119"/>
      <c r="AKB906" s="119"/>
      <c r="AKC906" s="119"/>
      <c r="AKD906" s="119"/>
      <c r="AKE906" s="119"/>
      <c r="AKF906" s="119"/>
      <c r="AKG906" s="119"/>
      <c r="AKH906" s="119"/>
      <c r="AKI906" s="119"/>
      <c r="AKJ906" s="119"/>
      <c r="AKK906" s="119"/>
      <c r="AKL906" s="119"/>
      <c r="AKM906" s="119"/>
      <c r="AKN906" s="119"/>
      <c r="AKO906" s="119"/>
      <c r="AKP906" s="119"/>
      <c r="AKQ906" s="119"/>
      <c r="AKR906" s="119"/>
      <c r="AKS906" s="119"/>
      <c r="AKT906" s="119"/>
      <c r="AKU906" s="119"/>
      <c r="AKV906" s="119"/>
      <c r="AKW906" s="119"/>
      <c r="AKX906" s="119"/>
      <c r="AKY906" s="119"/>
      <c r="AKZ906" s="119"/>
      <c r="ALA906" s="119"/>
      <c r="ALB906" s="119"/>
      <c r="ALC906" s="119"/>
      <c r="ALD906" s="119"/>
      <c r="ALE906" s="119"/>
      <c r="ALF906" s="119"/>
      <c r="ALG906" s="119"/>
      <c r="ALH906" s="119"/>
      <c r="ALI906" s="119"/>
      <c r="ALJ906" s="119"/>
      <c r="ALK906" s="119"/>
      <c r="ALL906" s="119"/>
      <c r="ALM906" s="119"/>
      <c r="ALN906" s="119"/>
      <c r="ALO906" s="119"/>
      <c r="ALP906" s="119"/>
      <c r="ALQ906" s="119"/>
      <c r="ALR906" s="119"/>
      <c r="ALS906" s="119"/>
      <c r="ALT906" s="119"/>
      <c r="ALU906" s="119"/>
      <c r="ALV906" s="119"/>
      <c r="ALW906" s="119"/>
      <c r="ALX906" s="119"/>
      <c r="ALY906" s="119"/>
      <c r="ALZ906" s="119"/>
      <c r="AMA906" s="119"/>
      <c r="AMB906" s="119"/>
      <c r="AMC906" s="119"/>
      <c r="AMD906" s="119"/>
      <c r="AME906" s="119"/>
      <c r="AMF906" s="119"/>
      <c r="AMG906" s="119"/>
      <c r="AMH906" s="119"/>
      <c r="AMI906" s="119"/>
      <c r="AMJ906" s="119"/>
    </row>
    <row r="907" customFormat="false" ht="15" hidden="false" customHeight="false" outlineLevel="0" collapsed="false">
      <c r="A907" s="118"/>
      <c r="B907" s="118"/>
      <c r="C907" s="49" t="n">
        <f aca="false">IF(F907=F906,C906,IF(F907=(F906+10),C906,(C906+10)))</f>
        <v>1780</v>
      </c>
      <c r="D907" s="38" t="s">
        <v>372</v>
      </c>
      <c r="E907" s="51" t="n">
        <f aca="false">IF(C906=C907,IF(AND(L907&lt;&gt;"M",L907&lt;&gt;"m-up"),E906+10,E906),10)</f>
        <v>20</v>
      </c>
      <c r="F907" s="39" t="n">
        <f aca="false">R907+(Q907*60)+(P907*3600)</f>
        <v>62649</v>
      </c>
      <c r="G907" s="39" t="str">
        <f aca="false">CONCATENATE(M907,N907,O907)</f>
        <v>20171129</v>
      </c>
      <c r="H907" s="39" t="n">
        <v>0</v>
      </c>
      <c r="L907" s="79" t="s">
        <v>21</v>
      </c>
      <c r="M907" s="39" t="n">
        <v>2017</v>
      </c>
      <c r="N907" s="39" t="n">
        <v>11</v>
      </c>
      <c r="O907" s="39" t="n">
        <v>29</v>
      </c>
      <c r="P907" s="39" t="n">
        <v>17</v>
      </c>
      <c r="Q907" s="39" t="n">
        <v>24</v>
      </c>
      <c r="R907" s="39" t="n">
        <v>9</v>
      </c>
      <c r="S907" s="39" t="n">
        <v>497</v>
      </c>
      <c r="T907" s="39" t="n">
        <v>1</v>
      </c>
      <c r="U907" s="39" t="s">
        <v>1</v>
      </c>
      <c r="V907" s="39" t="s">
        <v>2</v>
      </c>
      <c r="WK907" s="119"/>
      <c r="WL907" s="119"/>
      <c r="WM907" s="119"/>
      <c r="WN907" s="119"/>
      <c r="WO907" s="119"/>
      <c r="WP907" s="119"/>
      <c r="WQ907" s="119"/>
      <c r="WR907" s="119"/>
      <c r="WS907" s="119"/>
      <c r="WT907" s="119"/>
      <c r="WU907" s="119"/>
      <c r="WV907" s="119"/>
      <c r="WW907" s="119"/>
      <c r="WX907" s="119"/>
      <c r="WY907" s="119"/>
      <c r="WZ907" s="119"/>
      <c r="XA907" s="119"/>
      <c r="XB907" s="119"/>
      <c r="XC907" s="119"/>
      <c r="XD907" s="119"/>
      <c r="XE907" s="119"/>
      <c r="XF907" s="119"/>
      <c r="XG907" s="119"/>
      <c r="XH907" s="119"/>
      <c r="XI907" s="119"/>
      <c r="XJ907" s="119"/>
      <c r="XK907" s="119"/>
      <c r="XL907" s="119"/>
      <c r="XM907" s="119"/>
      <c r="XN907" s="119"/>
      <c r="XO907" s="119"/>
      <c r="XP907" s="119"/>
      <c r="XQ907" s="119"/>
      <c r="XR907" s="119"/>
      <c r="XS907" s="119"/>
      <c r="XT907" s="119"/>
      <c r="XU907" s="119"/>
      <c r="XV907" s="119"/>
      <c r="XW907" s="119"/>
      <c r="XX907" s="119"/>
      <c r="XY907" s="119"/>
      <c r="XZ907" s="119"/>
      <c r="YA907" s="119"/>
      <c r="YB907" s="119"/>
      <c r="YC907" s="119"/>
      <c r="YD907" s="119"/>
      <c r="YE907" s="119"/>
      <c r="YF907" s="119"/>
      <c r="YG907" s="119"/>
      <c r="YH907" s="119"/>
      <c r="YI907" s="119"/>
      <c r="YJ907" s="119"/>
      <c r="YK907" s="119"/>
      <c r="YL907" s="119"/>
      <c r="YM907" s="119"/>
      <c r="YN907" s="119"/>
      <c r="YO907" s="119"/>
      <c r="YP907" s="119"/>
      <c r="YQ907" s="119"/>
      <c r="YR907" s="119"/>
      <c r="YS907" s="119"/>
      <c r="YT907" s="119"/>
      <c r="YU907" s="119"/>
      <c r="YV907" s="119"/>
      <c r="YW907" s="119"/>
      <c r="YX907" s="119"/>
      <c r="YY907" s="119"/>
      <c r="YZ907" s="119"/>
      <c r="ZA907" s="119"/>
      <c r="ZB907" s="119"/>
      <c r="ZC907" s="119"/>
      <c r="ZD907" s="119"/>
      <c r="ZE907" s="119"/>
      <c r="ZF907" s="119"/>
      <c r="ZG907" s="119"/>
      <c r="ZH907" s="119"/>
      <c r="ZI907" s="119"/>
      <c r="ZJ907" s="119"/>
      <c r="ZK907" s="119"/>
      <c r="ZL907" s="119"/>
      <c r="ZM907" s="119"/>
      <c r="ZN907" s="119"/>
      <c r="ZO907" s="119"/>
      <c r="ZP907" s="119"/>
      <c r="ZQ907" s="119"/>
      <c r="ZR907" s="119"/>
      <c r="ZS907" s="119"/>
      <c r="ZT907" s="119"/>
      <c r="ZU907" s="119"/>
      <c r="ZV907" s="119"/>
      <c r="ZW907" s="119"/>
      <c r="ZX907" s="119"/>
      <c r="ZY907" s="119"/>
      <c r="ZZ907" s="119"/>
      <c r="AAA907" s="119"/>
      <c r="AAB907" s="119"/>
      <c r="AAC907" s="119"/>
      <c r="AAD907" s="119"/>
      <c r="AAE907" s="119"/>
      <c r="AAF907" s="119"/>
      <c r="AAG907" s="119"/>
      <c r="AAH907" s="119"/>
      <c r="AAI907" s="119"/>
      <c r="AAJ907" s="119"/>
      <c r="AAK907" s="119"/>
      <c r="AAL907" s="119"/>
      <c r="AAM907" s="119"/>
      <c r="AAN907" s="119"/>
      <c r="AAO907" s="119"/>
      <c r="AAP907" s="119"/>
      <c r="AAQ907" s="119"/>
      <c r="AAR907" s="119"/>
      <c r="AAS907" s="119"/>
      <c r="AAT907" s="119"/>
      <c r="AAU907" s="119"/>
      <c r="AAV907" s="119"/>
      <c r="AAW907" s="119"/>
      <c r="AAX907" s="119"/>
      <c r="AAY907" s="119"/>
      <c r="AAZ907" s="119"/>
      <c r="ABA907" s="119"/>
      <c r="ABB907" s="119"/>
      <c r="ABC907" s="119"/>
      <c r="ABD907" s="119"/>
      <c r="ABE907" s="119"/>
      <c r="ABF907" s="119"/>
      <c r="ABG907" s="119"/>
      <c r="ABH907" s="119"/>
      <c r="ABI907" s="119"/>
      <c r="ABJ907" s="119"/>
      <c r="ABK907" s="119"/>
      <c r="ABL907" s="119"/>
      <c r="ABM907" s="119"/>
      <c r="ABN907" s="119"/>
      <c r="ABO907" s="119"/>
      <c r="ABP907" s="119"/>
      <c r="ABQ907" s="119"/>
      <c r="ABR907" s="119"/>
      <c r="ABS907" s="119"/>
      <c r="ABT907" s="119"/>
      <c r="ABU907" s="119"/>
      <c r="ABV907" s="119"/>
      <c r="ABW907" s="119"/>
      <c r="ABX907" s="119"/>
      <c r="ABY907" s="119"/>
      <c r="ABZ907" s="119"/>
      <c r="ACA907" s="119"/>
      <c r="ACB907" s="119"/>
      <c r="ACC907" s="119"/>
      <c r="ACD907" s="119"/>
      <c r="ACE907" s="119"/>
      <c r="ACF907" s="119"/>
      <c r="ACG907" s="119"/>
      <c r="ACH907" s="119"/>
      <c r="ACI907" s="119"/>
      <c r="ACJ907" s="119"/>
      <c r="ACK907" s="119"/>
      <c r="ACL907" s="119"/>
      <c r="ACM907" s="119"/>
      <c r="ACN907" s="119"/>
      <c r="ACO907" s="119"/>
      <c r="ACP907" s="119"/>
      <c r="ACQ907" s="119"/>
      <c r="ACR907" s="119"/>
      <c r="ACS907" s="119"/>
      <c r="ACT907" s="119"/>
      <c r="ACU907" s="119"/>
      <c r="ACV907" s="119"/>
      <c r="ACW907" s="119"/>
      <c r="ACX907" s="119"/>
      <c r="ACY907" s="119"/>
      <c r="ACZ907" s="119"/>
      <c r="ADA907" s="119"/>
      <c r="ADB907" s="119"/>
      <c r="ADC907" s="119"/>
      <c r="ADD907" s="119"/>
      <c r="ADE907" s="119"/>
      <c r="ADF907" s="119"/>
      <c r="ADG907" s="119"/>
      <c r="ADH907" s="119"/>
      <c r="ADI907" s="119"/>
      <c r="ADJ907" s="119"/>
      <c r="ADK907" s="119"/>
      <c r="ADL907" s="119"/>
      <c r="ADM907" s="119"/>
      <c r="ADN907" s="119"/>
      <c r="ADO907" s="119"/>
      <c r="ADP907" s="119"/>
      <c r="ADQ907" s="119"/>
      <c r="ADR907" s="119"/>
      <c r="ADS907" s="119"/>
      <c r="ADT907" s="119"/>
      <c r="ADU907" s="119"/>
      <c r="ADV907" s="119"/>
      <c r="ADW907" s="119"/>
      <c r="ADX907" s="119"/>
      <c r="ADY907" s="119"/>
      <c r="ADZ907" s="119"/>
      <c r="AEA907" s="119"/>
      <c r="AEB907" s="119"/>
      <c r="AEC907" s="119"/>
      <c r="AED907" s="119"/>
      <c r="AEE907" s="119"/>
      <c r="AEF907" s="119"/>
      <c r="AEG907" s="119"/>
      <c r="AEH907" s="119"/>
      <c r="AEI907" s="119"/>
      <c r="AEJ907" s="119"/>
      <c r="AEK907" s="119"/>
      <c r="AEL907" s="119"/>
      <c r="AEM907" s="119"/>
      <c r="AEN907" s="119"/>
      <c r="AEO907" s="119"/>
      <c r="AEP907" s="119"/>
      <c r="AEQ907" s="119"/>
      <c r="AER907" s="119"/>
      <c r="AES907" s="119"/>
      <c r="AET907" s="119"/>
      <c r="AEU907" s="119"/>
      <c r="AEV907" s="119"/>
      <c r="AEW907" s="119"/>
      <c r="AEX907" s="119"/>
      <c r="AEY907" s="119"/>
      <c r="AEZ907" s="119"/>
      <c r="AFA907" s="119"/>
      <c r="AFB907" s="119"/>
      <c r="AFC907" s="119"/>
      <c r="AFD907" s="119"/>
      <c r="AFE907" s="119"/>
      <c r="AFF907" s="119"/>
      <c r="AFG907" s="119"/>
      <c r="AFH907" s="119"/>
      <c r="AFI907" s="119"/>
      <c r="AFJ907" s="119"/>
      <c r="AFK907" s="119"/>
      <c r="AFL907" s="119"/>
      <c r="AFM907" s="119"/>
      <c r="AFN907" s="119"/>
      <c r="AFO907" s="119"/>
      <c r="AFP907" s="119"/>
      <c r="AFQ907" s="119"/>
      <c r="AFR907" s="119"/>
      <c r="AFS907" s="119"/>
      <c r="AFT907" s="119"/>
      <c r="AFU907" s="119"/>
      <c r="AFV907" s="119"/>
      <c r="AFW907" s="119"/>
      <c r="AFX907" s="119"/>
      <c r="AFY907" s="119"/>
      <c r="AFZ907" s="119"/>
      <c r="AGA907" s="119"/>
      <c r="AGB907" s="119"/>
      <c r="AGC907" s="119"/>
      <c r="AGD907" s="119"/>
      <c r="AGE907" s="119"/>
      <c r="AGF907" s="119"/>
      <c r="AGG907" s="119"/>
      <c r="AGH907" s="119"/>
      <c r="AGI907" s="119"/>
      <c r="AGJ907" s="119"/>
      <c r="AGK907" s="119"/>
      <c r="AGL907" s="119"/>
      <c r="AGM907" s="119"/>
      <c r="AGN907" s="119"/>
      <c r="AGO907" s="119"/>
      <c r="AGP907" s="119"/>
      <c r="AGQ907" s="119"/>
      <c r="AGR907" s="119"/>
      <c r="AGS907" s="119"/>
      <c r="AGT907" s="119"/>
      <c r="AGU907" s="119"/>
      <c r="AGV907" s="119"/>
      <c r="AGW907" s="119"/>
      <c r="AGX907" s="119"/>
      <c r="AGY907" s="119"/>
      <c r="AGZ907" s="119"/>
      <c r="AHA907" s="119"/>
      <c r="AHB907" s="119"/>
      <c r="AHC907" s="119"/>
      <c r="AHD907" s="119"/>
      <c r="AHE907" s="119"/>
      <c r="AHF907" s="119"/>
      <c r="AHG907" s="119"/>
      <c r="AHH907" s="119"/>
      <c r="AHI907" s="119"/>
      <c r="AHJ907" s="119"/>
      <c r="AHK907" s="119"/>
      <c r="AHL907" s="119"/>
      <c r="AHM907" s="119"/>
      <c r="AHN907" s="119"/>
      <c r="AHO907" s="119"/>
      <c r="AHP907" s="119"/>
      <c r="AHQ907" s="119"/>
      <c r="AHR907" s="119"/>
      <c r="AHS907" s="119"/>
      <c r="AHT907" s="119"/>
      <c r="AHU907" s="119"/>
      <c r="AHV907" s="119"/>
      <c r="AHW907" s="119"/>
      <c r="AHX907" s="119"/>
      <c r="AHY907" s="119"/>
      <c r="AHZ907" s="119"/>
      <c r="AIA907" s="119"/>
      <c r="AIB907" s="119"/>
      <c r="AIC907" s="119"/>
      <c r="AID907" s="119"/>
      <c r="AIE907" s="119"/>
      <c r="AIF907" s="119"/>
      <c r="AIG907" s="119"/>
      <c r="AIH907" s="119"/>
      <c r="AII907" s="119"/>
      <c r="AIJ907" s="119"/>
      <c r="AIK907" s="119"/>
      <c r="AIL907" s="119"/>
      <c r="AIM907" s="119"/>
      <c r="AIN907" s="119"/>
      <c r="AIO907" s="119"/>
      <c r="AIP907" s="119"/>
      <c r="AIQ907" s="119"/>
      <c r="AIR907" s="119"/>
      <c r="AIS907" s="119"/>
      <c r="AIT907" s="119"/>
      <c r="AIU907" s="119"/>
      <c r="AIV907" s="119"/>
      <c r="AIW907" s="119"/>
      <c r="AIX907" s="119"/>
      <c r="AIY907" s="119"/>
      <c r="AIZ907" s="119"/>
      <c r="AJA907" s="119"/>
      <c r="AJB907" s="119"/>
      <c r="AJC907" s="119"/>
      <c r="AJD907" s="119"/>
      <c r="AJE907" s="119"/>
      <c r="AJF907" s="119"/>
      <c r="AJG907" s="119"/>
      <c r="AJH907" s="119"/>
      <c r="AJI907" s="119"/>
      <c r="AJJ907" s="119"/>
      <c r="AJK907" s="119"/>
      <c r="AJL907" s="119"/>
      <c r="AJM907" s="119"/>
      <c r="AJN907" s="119"/>
      <c r="AJO907" s="119"/>
      <c r="AJP907" s="119"/>
      <c r="AJQ907" s="119"/>
      <c r="AJR907" s="119"/>
      <c r="AJS907" s="119"/>
      <c r="AJT907" s="119"/>
      <c r="AJU907" s="119"/>
      <c r="AJV907" s="119"/>
      <c r="AJW907" s="119"/>
      <c r="AJX907" s="119"/>
      <c r="AJY907" s="119"/>
      <c r="AJZ907" s="119"/>
      <c r="AKA907" s="119"/>
      <c r="AKB907" s="119"/>
      <c r="AKC907" s="119"/>
      <c r="AKD907" s="119"/>
      <c r="AKE907" s="119"/>
      <c r="AKF907" s="119"/>
      <c r="AKG907" s="119"/>
      <c r="AKH907" s="119"/>
      <c r="AKI907" s="119"/>
      <c r="AKJ907" s="119"/>
      <c r="AKK907" s="119"/>
      <c r="AKL907" s="119"/>
      <c r="AKM907" s="119"/>
      <c r="AKN907" s="119"/>
      <c r="AKO907" s="119"/>
      <c r="AKP907" s="119"/>
      <c r="AKQ907" s="119"/>
      <c r="AKR907" s="119"/>
      <c r="AKS907" s="119"/>
      <c r="AKT907" s="119"/>
      <c r="AKU907" s="119"/>
      <c r="AKV907" s="119"/>
      <c r="AKW907" s="119"/>
      <c r="AKX907" s="119"/>
      <c r="AKY907" s="119"/>
      <c r="AKZ907" s="119"/>
      <c r="ALA907" s="119"/>
      <c r="ALB907" s="119"/>
      <c r="ALC907" s="119"/>
      <c r="ALD907" s="119"/>
      <c r="ALE907" s="119"/>
      <c r="ALF907" s="119"/>
      <c r="ALG907" s="119"/>
      <c r="ALH907" s="119"/>
      <c r="ALI907" s="119"/>
      <c r="ALJ907" s="119"/>
      <c r="ALK907" s="119"/>
      <c r="ALL907" s="119"/>
      <c r="ALM907" s="119"/>
      <c r="ALN907" s="119"/>
      <c r="ALO907" s="119"/>
      <c r="ALP907" s="119"/>
      <c r="ALQ907" s="119"/>
      <c r="ALR907" s="119"/>
      <c r="ALS907" s="119"/>
      <c r="ALT907" s="119"/>
      <c r="ALU907" s="119"/>
      <c r="ALV907" s="119"/>
      <c r="ALW907" s="119"/>
      <c r="ALX907" s="119"/>
      <c r="ALY907" s="119"/>
      <c r="ALZ907" s="119"/>
      <c r="AMA907" s="119"/>
      <c r="AMB907" s="119"/>
      <c r="AMC907" s="119"/>
      <c r="AMD907" s="119"/>
      <c r="AME907" s="119"/>
      <c r="AMF907" s="119"/>
      <c r="AMG907" s="119"/>
      <c r="AMH907" s="119"/>
      <c r="AMI907" s="119"/>
      <c r="AMJ907" s="119"/>
    </row>
    <row r="908" customFormat="false" ht="15" hidden="false" customHeight="false" outlineLevel="0" collapsed="false">
      <c r="A908" s="118"/>
      <c r="B908" s="118"/>
      <c r="C908" s="49" t="n">
        <f aca="false">IF(F908=F907,C907,IF(F908=(F907+10),C907,(C907+10)))</f>
        <v>1780</v>
      </c>
      <c r="D908" s="38" t="s">
        <v>372</v>
      </c>
      <c r="E908" s="51" t="n">
        <f aca="false">IF(C907=C908,IF(AND(L908&lt;&gt;"M",L908&lt;&gt;"m-up"),E907+10,E907),10)</f>
        <v>20</v>
      </c>
      <c r="F908" s="39" t="n">
        <f aca="false">R908+(Q908*60)+(P908*3600)</f>
        <v>62649</v>
      </c>
      <c r="G908" s="39" t="str">
        <f aca="false">CONCATENATE(M908,N908,O908)</f>
        <v>20171129</v>
      </c>
      <c r="H908" s="39" t="n">
        <v>0</v>
      </c>
      <c r="L908" s="79" t="s">
        <v>21</v>
      </c>
      <c r="M908" s="39" t="n">
        <v>2017</v>
      </c>
      <c r="N908" s="39" t="n">
        <v>11</v>
      </c>
      <c r="O908" s="39" t="n">
        <v>29</v>
      </c>
      <c r="P908" s="39" t="n">
        <v>17</v>
      </c>
      <c r="Q908" s="39" t="n">
        <v>24</v>
      </c>
      <c r="R908" s="39" t="n">
        <v>9</v>
      </c>
      <c r="S908" s="39" t="n">
        <v>517</v>
      </c>
      <c r="T908" s="39" t="n">
        <v>2</v>
      </c>
      <c r="U908" s="39" t="s">
        <v>1</v>
      </c>
      <c r="V908" s="39" t="s">
        <v>2</v>
      </c>
      <c r="WK908" s="119"/>
      <c r="WL908" s="119"/>
      <c r="WM908" s="119"/>
      <c r="WN908" s="119"/>
      <c r="WO908" s="119"/>
      <c r="WP908" s="119"/>
      <c r="WQ908" s="119"/>
      <c r="WR908" s="119"/>
      <c r="WS908" s="119"/>
      <c r="WT908" s="119"/>
      <c r="WU908" s="119"/>
      <c r="WV908" s="119"/>
      <c r="WW908" s="119"/>
      <c r="WX908" s="119"/>
      <c r="WY908" s="119"/>
      <c r="WZ908" s="119"/>
      <c r="XA908" s="119"/>
      <c r="XB908" s="119"/>
      <c r="XC908" s="119"/>
      <c r="XD908" s="119"/>
      <c r="XE908" s="119"/>
      <c r="XF908" s="119"/>
      <c r="XG908" s="119"/>
      <c r="XH908" s="119"/>
      <c r="XI908" s="119"/>
      <c r="XJ908" s="119"/>
      <c r="XK908" s="119"/>
      <c r="XL908" s="119"/>
      <c r="XM908" s="119"/>
      <c r="XN908" s="119"/>
      <c r="XO908" s="119"/>
      <c r="XP908" s="119"/>
      <c r="XQ908" s="119"/>
      <c r="XR908" s="119"/>
      <c r="XS908" s="119"/>
      <c r="XT908" s="119"/>
      <c r="XU908" s="119"/>
      <c r="XV908" s="119"/>
      <c r="XW908" s="119"/>
      <c r="XX908" s="119"/>
      <c r="XY908" s="119"/>
      <c r="XZ908" s="119"/>
      <c r="YA908" s="119"/>
      <c r="YB908" s="119"/>
      <c r="YC908" s="119"/>
      <c r="YD908" s="119"/>
      <c r="YE908" s="119"/>
      <c r="YF908" s="119"/>
      <c r="YG908" s="119"/>
      <c r="YH908" s="119"/>
      <c r="YI908" s="119"/>
      <c r="YJ908" s="119"/>
      <c r="YK908" s="119"/>
      <c r="YL908" s="119"/>
      <c r="YM908" s="119"/>
      <c r="YN908" s="119"/>
      <c r="YO908" s="119"/>
      <c r="YP908" s="119"/>
      <c r="YQ908" s="119"/>
      <c r="YR908" s="119"/>
      <c r="YS908" s="119"/>
      <c r="YT908" s="119"/>
      <c r="YU908" s="119"/>
      <c r="YV908" s="119"/>
      <c r="YW908" s="119"/>
      <c r="YX908" s="119"/>
      <c r="YY908" s="119"/>
      <c r="YZ908" s="119"/>
      <c r="ZA908" s="119"/>
      <c r="ZB908" s="119"/>
      <c r="ZC908" s="119"/>
      <c r="ZD908" s="119"/>
      <c r="ZE908" s="119"/>
      <c r="ZF908" s="119"/>
      <c r="ZG908" s="119"/>
      <c r="ZH908" s="119"/>
      <c r="ZI908" s="119"/>
      <c r="ZJ908" s="119"/>
      <c r="ZK908" s="119"/>
      <c r="ZL908" s="119"/>
      <c r="ZM908" s="119"/>
      <c r="ZN908" s="119"/>
      <c r="ZO908" s="119"/>
      <c r="ZP908" s="119"/>
      <c r="ZQ908" s="119"/>
      <c r="ZR908" s="119"/>
      <c r="ZS908" s="119"/>
      <c r="ZT908" s="119"/>
      <c r="ZU908" s="119"/>
      <c r="ZV908" s="119"/>
      <c r="ZW908" s="119"/>
      <c r="ZX908" s="119"/>
      <c r="ZY908" s="119"/>
      <c r="ZZ908" s="119"/>
      <c r="AAA908" s="119"/>
      <c r="AAB908" s="119"/>
      <c r="AAC908" s="119"/>
      <c r="AAD908" s="119"/>
      <c r="AAE908" s="119"/>
      <c r="AAF908" s="119"/>
      <c r="AAG908" s="119"/>
      <c r="AAH908" s="119"/>
      <c r="AAI908" s="119"/>
      <c r="AAJ908" s="119"/>
      <c r="AAK908" s="119"/>
      <c r="AAL908" s="119"/>
      <c r="AAM908" s="119"/>
      <c r="AAN908" s="119"/>
      <c r="AAO908" s="119"/>
      <c r="AAP908" s="119"/>
      <c r="AAQ908" s="119"/>
      <c r="AAR908" s="119"/>
      <c r="AAS908" s="119"/>
      <c r="AAT908" s="119"/>
      <c r="AAU908" s="119"/>
      <c r="AAV908" s="119"/>
      <c r="AAW908" s="119"/>
      <c r="AAX908" s="119"/>
      <c r="AAY908" s="119"/>
      <c r="AAZ908" s="119"/>
      <c r="ABA908" s="119"/>
      <c r="ABB908" s="119"/>
      <c r="ABC908" s="119"/>
      <c r="ABD908" s="119"/>
      <c r="ABE908" s="119"/>
      <c r="ABF908" s="119"/>
      <c r="ABG908" s="119"/>
      <c r="ABH908" s="119"/>
      <c r="ABI908" s="119"/>
      <c r="ABJ908" s="119"/>
      <c r="ABK908" s="119"/>
      <c r="ABL908" s="119"/>
      <c r="ABM908" s="119"/>
      <c r="ABN908" s="119"/>
      <c r="ABO908" s="119"/>
      <c r="ABP908" s="119"/>
      <c r="ABQ908" s="119"/>
      <c r="ABR908" s="119"/>
      <c r="ABS908" s="119"/>
      <c r="ABT908" s="119"/>
      <c r="ABU908" s="119"/>
      <c r="ABV908" s="119"/>
      <c r="ABW908" s="119"/>
      <c r="ABX908" s="119"/>
      <c r="ABY908" s="119"/>
      <c r="ABZ908" s="119"/>
      <c r="ACA908" s="119"/>
      <c r="ACB908" s="119"/>
      <c r="ACC908" s="119"/>
      <c r="ACD908" s="119"/>
      <c r="ACE908" s="119"/>
      <c r="ACF908" s="119"/>
      <c r="ACG908" s="119"/>
      <c r="ACH908" s="119"/>
      <c r="ACI908" s="119"/>
      <c r="ACJ908" s="119"/>
      <c r="ACK908" s="119"/>
      <c r="ACL908" s="119"/>
      <c r="ACM908" s="119"/>
      <c r="ACN908" s="119"/>
      <c r="ACO908" s="119"/>
      <c r="ACP908" s="119"/>
      <c r="ACQ908" s="119"/>
      <c r="ACR908" s="119"/>
      <c r="ACS908" s="119"/>
      <c r="ACT908" s="119"/>
      <c r="ACU908" s="119"/>
      <c r="ACV908" s="119"/>
      <c r="ACW908" s="119"/>
      <c r="ACX908" s="119"/>
      <c r="ACY908" s="119"/>
      <c r="ACZ908" s="119"/>
      <c r="ADA908" s="119"/>
      <c r="ADB908" s="119"/>
      <c r="ADC908" s="119"/>
      <c r="ADD908" s="119"/>
      <c r="ADE908" s="119"/>
      <c r="ADF908" s="119"/>
      <c r="ADG908" s="119"/>
      <c r="ADH908" s="119"/>
      <c r="ADI908" s="119"/>
      <c r="ADJ908" s="119"/>
      <c r="ADK908" s="119"/>
      <c r="ADL908" s="119"/>
      <c r="ADM908" s="119"/>
      <c r="ADN908" s="119"/>
      <c r="ADO908" s="119"/>
      <c r="ADP908" s="119"/>
      <c r="ADQ908" s="119"/>
      <c r="ADR908" s="119"/>
      <c r="ADS908" s="119"/>
      <c r="ADT908" s="119"/>
      <c r="ADU908" s="119"/>
      <c r="ADV908" s="119"/>
      <c r="ADW908" s="119"/>
      <c r="ADX908" s="119"/>
      <c r="ADY908" s="119"/>
      <c r="ADZ908" s="119"/>
      <c r="AEA908" s="119"/>
      <c r="AEB908" s="119"/>
      <c r="AEC908" s="119"/>
      <c r="AED908" s="119"/>
      <c r="AEE908" s="119"/>
      <c r="AEF908" s="119"/>
      <c r="AEG908" s="119"/>
      <c r="AEH908" s="119"/>
      <c r="AEI908" s="119"/>
      <c r="AEJ908" s="119"/>
      <c r="AEK908" s="119"/>
      <c r="AEL908" s="119"/>
      <c r="AEM908" s="119"/>
      <c r="AEN908" s="119"/>
      <c r="AEO908" s="119"/>
      <c r="AEP908" s="119"/>
      <c r="AEQ908" s="119"/>
      <c r="AER908" s="119"/>
      <c r="AES908" s="119"/>
      <c r="AET908" s="119"/>
      <c r="AEU908" s="119"/>
      <c r="AEV908" s="119"/>
      <c r="AEW908" s="119"/>
      <c r="AEX908" s="119"/>
      <c r="AEY908" s="119"/>
      <c r="AEZ908" s="119"/>
      <c r="AFA908" s="119"/>
      <c r="AFB908" s="119"/>
      <c r="AFC908" s="119"/>
      <c r="AFD908" s="119"/>
      <c r="AFE908" s="119"/>
      <c r="AFF908" s="119"/>
      <c r="AFG908" s="119"/>
      <c r="AFH908" s="119"/>
      <c r="AFI908" s="119"/>
      <c r="AFJ908" s="119"/>
      <c r="AFK908" s="119"/>
      <c r="AFL908" s="119"/>
      <c r="AFM908" s="119"/>
      <c r="AFN908" s="119"/>
      <c r="AFO908" s="119"/>
      <c r="AFP908" s="119"/>
      <c r="AFQ908" s="119"/>
      <c r="AFR908" s="119"/>
      <c r="AFS908" s="119"/>
      <c r="AFT908" s="119"/>
      <c r="AFU908" s="119"/>
      <c r="AFV908" s="119"/>
      <c r="AFW908" s="119"/>
      <c r="AFX908" s="119"/>
      <c r="AFY908" s="119"/>
      <c r="AFZ908" s="119"/>
      <c r="AGA908" s="119"/>
      <c r="AGB908" s="119"/>
      <c r="AGC908" s="119"/>
      <c r="AGD908" s="119"/>
      <c r="AGE908" s="119"/>
      <c r="AGF908" s="119"/>
      <c r="AGG908" s="119"/>
      <c r="AGH908" s="119"/>
      <c r="AGI908" s="119"/>
      <c r="AGJ908" s="119"/>
      <c r="AGK908" s="119"/>
      <c r="AGL908" s="119"/>
      <c r="AGM908" s="119"/>
      <c r="AGN908" s="119"/>
      <c r="AGO908" s="119"/>
      <c r="AGP908" s="119"/>
      <c r="AGQ908" s="119"/>
      <c r="AGR908" s="119"/>
      <c r="AGS908" s="119"/>
      <c r="AGT908" s="119"/>
      <c r="AGU908" s="119"/>
      <c r="AGV908" s="119"/>
      <c r="AGW908" s="119"/>
      <c r="AGX908" s="119"/>
      <c r="AGY908" s="119"/>
      <c r="AGZ908" s="119"/>
      <c r="AHA908" s="119"/>
      <c r="AHB908" s="119"/>
      <c r="AHC908" s="119"/>
      <c r="AHD908" s="119"/>
      <c r="AHE908" s="119"/>
      <c r="AHF908" s="119"/>
      <c r="AHG908" s="119"/>
      <c r="AHH908" s="119"/>
      <c r="AHI908" s="119"/>
      <c r="AHJ908" s="119"/>
      <c r="AHK908" s="119"/>
      <c r="AHL908" s="119"/>
      <c r="AHM908" s="119"/>
      <c r="AHN908" s="119"/>
      <c r="AHO908" s="119"/>
      <c r="AHP908" s="119"/>
      <c r="AHQ908" s="119"/>
      <c r="AHR908" s="119"/>
      <c r="AHS908" s="119"/>
      <c r="AHT908" s="119"/>
      <c r="AHU908" s="119"/>
      <c r="AHV908" s="119"/>
      <c r="AHW908" s="119"/>
      <c r="AHX908" s="119"/>
      <c r="AHY908" s="119"/>
      <c r="AHZ908" s="119"/>
      <c r="AIA908" s="119"/>
      <c r="AIB908" s="119"/>
      <c r="AIC908" s="119"/>
      <c r="AID908" s="119"/>
      <c r="AIE908" s="119"/>
      <c r="AIF908" s="119"/>
      <c r="AIG908" s="119"/>
      <c r="AIH908" s="119"/>
      <c r="AII908" s="119"/>
      <c r="AIJ908" s="119"/>
      <c r="AIK908" s="119"/>
      <c r="AIL908" s="119"/>
      <c r="AIM908" s="119"/>
      <c r="AIN908" s="119"/>
      <c r="AIO908" s="119"/>
      <c r="AIP908" s="119"/>
      <c r="AIQ908" s="119"/>
      <c r="AIR908" s="119"/>
      <c r="AIS908" s="119"/>
      <c r="AIT908" s="119"/>
      <c r="AIU908" s="119"/>
      <c r="AIV908" s="119"/>
      <c r="AIW908" s="119"/>
      <c r="AIX908" s="119"/>
      <c r="AIY908" s="119"/>
      <c r="AIZ908" s="119"/>
      <c r="AJA908" s="119"/>
      <c r="AJB908" s="119"/>
      <c r="AJC908" s="119"/>
      <c r="AJD908" s="119"/>
      <c r="AJE908" s="119"/>
      <c r="AJF908" s="119"/>
      <c r="AJG908" s="119"/>
      <c r="AJH908" s="119"/>
      <c r="AJI908" s="119"/>
      <c r="AJJ908" s="119"/>
      <c r="AJK908" s="119"/>
      <c r="AJL908" s="119"/>
      <c r="AJM908" s="119"/>
      <c r="AJN908" s="119"/>
      <c r="AJO908" s="119"/>
      <c r="AJP908" s="119"/>
      <c r="AJQ908" s="119"/>
      <c r="AJR908" s="119"/>
      <c r="AJS908" s="119"/>
      <c r="AJT908" s="119"/>
      <c r="AJU908" s="119"/>
      <c r="AJV908" s="119"/>
      <c r="AJW908" s="119"/>
      <c r="AJX908" s="119"/>
      <c r="AJY908" s="119"/>
      <c r="AJZ908" s="119"/>
      <c r="AKA908" s="119"/>
      <c r="AKB908" s="119"/>
      <c r="AKC908" s="119"/>
      <c r="AKD908" s="119"/>
      <c r="AKE908" s="119"/>
      <c r="AKF908" s="119"/>
      <c r="AKG908" s="119"/>
      <c r="AKH908" s="119"/>
      <c r="AKI908" s="119"/>
      <c r="AKJ908" s="119"/>
      <c r="AKK908" s="119"/>
      <c r="AKL908" s="119"/>
      <c r="AKM908" s="119"/>
      <c r="AKN908" s="119"/>
      <c r="AKO908" s="119"/>
      <c r="AKP908" s="119"/>
      <c r="AKQ908" s="119"/>
      <c r="AKR908" s="119"/>
      <c r="AKS908" s="119"/>
      <c r="AKT908" s="119"/>
      <c r="AKU908" s="119"/>
      <c r="AKV908" s="119"/>
      <c r="AKW908" s="119"/>
      <c r="AKX908" s="119"/>
      <c r="AKY908" s="119"/>
      <c r="AKZ908" s="119"/>
      <c r="ALA908" s="119"/>
      <c r="ALB908" s="119"/>
      <c r="ALC908" s="119"/>
      <c r="ALD908" s="119"/>
      <c r="ALE908" s="119"/>
      <c r="ALF908" s="119"/>
      <c r="ALG908" s="119"/>
      <c r="ALH908" s="119"/>
      <c r="ALI908" s="119"/>
      <c r="ALJ908" s="119"/>
      <c r="ALK908" s="119"/>
      <c r="ALL908" s="119"/>
      <c r="ALM908" s="119"/>
      <c r="ALN908" s="119"/>
      <c r="ALO908" s="119"/>
      <c r="ALP908" s="119"/>
      <c r="ALQ908" s="119"/>
      <c r="ALR908" s="119"/>
      <c r="ALS908" s="119"/>
      <c r="ALT908" s="119"/>
      <c r="ALU908" s="119"/>
      <c r="ALV908" s="119"/>
      <c r="ALW908" s="119"/>
      <c r="ALX908" s="119"/>
      <c r="ALY908" s="119"/>
      <c r="ALZ908" s="119"/>
      <c r="AMA908" s="119"/>
      <c r="AMB908" s="119"/>
      <c r="AMC908" s="119"/>
      <c r="AMD908" s="119"/>
      <c r="AME908" s="119"/>
      <c r="AMF908" s="119"/>
      <c r="AMG908" s="119"/>
      <c r="AMH908" s="119"/>
      <c r="AMI908" s="119"/>
      <c r="AMJ908" s="119"/>
    </row>
    <row r="909" customFormat="false" ht="15" hidden="false" customHeight="false" outlineLevel="0" collapsed="false">
      <c r="A909" s="118"/>
      <c r="B909" s="118"/>
      <c r="C909" s="49" t="n">
        <f aca="false">IF(F909=F908,C908,IF(F909=(F908+10),C908,(C908+10)))</f>
        <v>1780</v>
      </c>
      <c r="D909" s="38" t="s">
        <v>372</v>
      </c>
      <c r="E909" s="51" t="n">
        <f aca="false">IF(C908=C909,IF(AND(L909&lt;&gt;"M",L909&lt;&gt;"m-up"),E908+10,E908),10)</f>
        <v>20</v>
      </c>
      <c r="F909" s="39" t="n">
        <f aca="false">R909+(Q909*60)+(P909*3600)</f>
        <v>62649</v>
      </c>
      <c r="G909" s="39" t="str">
        <f aca="false">CONCATENATE(M909,N909,O909)</f>
        <v>20171129</v>
      </c>
      <c r="H909" s="39" t="n">
        <v>0</v>
      </c>
      <c r="L909" s="79" t="s">
        <v>21</v>
      </c>
      <c r="M909" s="39" t="n">
        <v>2017</v>
      </c>
      <c r="N909" s="39" t="n">
        <v>11</v>
      </c>
      <c r="O909" s="39" t="n">
        <v>29</v>
      </c>
      <c r="P909" s="39" t="n">
        <v>17</v>
      </c>
      <c r="Q909" s="39" t="n">
        <v>24</v>
      </c>
      <c r="R909" s="39" t="n">
        <v>9</v>
      </c>
      <c r="S909" s="39" t="n">
        <v>531</v>
      </c>
      <c r="T909" s="39" t="n">
        <v>1</v>
      </c>
      <c r="U909" s="39" t="s">
        <v>1</v>
      </c>
      <c r="V909" s="39" t="s">
        <v>2</v>
      </c>
      <c r="WK909" s="119"/>
      <c r="WL909" s="119"/>
      <c r="WM909" s="119"/>
      <c r="WN909" s="119"/>
      <c r="WO909" s="119"/>
      <c r="WP909" s="119"/>
      <c r="WQ909" s="119"/>
      <c r="WR909" s="119"/>
      <c r="WS909" s="119"/>
      <c r="WT909" s="119"/>
      <c r="WU909" s="119"/>
      <c r="WV909" s="119"/>
      <c r="WW909" s="119"/>
      <c r="WX909" s="119"/>
      <c r="WY909" s="119"/>
      <c r="WZ909" s="119"/>
      <c r="XA909" s="119"/>
      <c r="XB909" s="119"/>
      <c r="XC909" s="119"/>
      <c r="XD909" s="119"/>
      <c r="XE909" s="119"/>
      <c r="XF909" s="119"/>
      <c r="XG909" s="119"/>
      <c r="XH909" s="119"/>
      <c r="XI909" s="119"/>
      <c r="XJ909" s="119"/>
      <c r="XK909" s="119"/>
      <c r="XL909" s="119"/>
      <c r="XM909" s="119"/>
      <c r="XN909" s="119"/>
      <c r="XO909" s="119"/>
      <c r="XP909" s="119"/>
      <c r="XQ909" s="119"/>
      <c r="XR909" s="119"/>
      <c r="XS909" s="119"/>
      <c r="XT909" s="119"/>
      <c r="XU909" s="119"/>
      <c r="XV909" s="119"/>
      <c r="XW909" s="119"/>
      <c r="XX909" s="119"/>
      <c r="XY909" s="119"/>
      <c r="XZ909" s="119"/>
      <c r="YA909" s="119"/>
      <c r="YB909" s="119"/>
      <c r="YC909" s="119"/>
      <c r="YD909" s="119"/>
      <c r="YE909" s="119"/>
      <c r="YF909" s="119"/>
      <c r="YG909" s="119"/>
      <c r="YH909" s="119"/>
      <c r="YI909" s="119"/>
      <c r="YJ909" s="119"/>
      <c r="YK909" s="119"/>
      <c r="YL909" s="119"/>
      <c r="YM909" s="119"/>
      <c r="YN909" s="119"/>
      <c r="YO909" s="119"/>
      <c r="YP909" s="119"/>
      <c r="YQ909" s="119"/>
      <c r="YR909" s="119"/>
      <c r="YS909" s="119"/>
      <c r="YT909" s="119"/>
      <c r="YU909" s="119"/>
      <c r="YV909" s="119"/>
      <c r="YW909" s="119"/>
      <c r="YX909" s="119"/>
      <c r="YY909" s="119"/>
      <c r="YZ909" s="119"/>
      <c r="ZA909" s="119"/>
      <c r="ZB909" s="119"/>
      <c r="ZC909" s="119"/>
      <c r="ZD909" s="119"/>
      <c r="ZE909" s="119"/>
      <c r="ZF909" s="119"/>
      <c r="ZG909" s="119"/>
      <c r="ZH909" s="119"/>
      <c r="ZI909" s="119"/>
      <c r="ZJ909" s="119"/>
      <c r="ZK909" s="119"/>
      <c r="ZL909" s="119"/>
      <c r="ZM909" s="119"/>
      <c r="ZN909" s="119"/>
      <c r="ZO909" s="119"/>
      <c r="ZP909" s="119"/>
      <c r="ZQ909" s="119"/>
      <c r="ZR909" s="119"/>
      <c r="ZS909" s="119"/>
      <c r="ZT909" s="119"/>
      <c r="ZU909" s="119"/>
      <c r="ZV909" s="119"/>
      <c r="ZW909" s="119"/>
      <c r="ZX909" s="119"/>
      <c r="ZY909" s="119"/>
      <c r="ZZ909" s="119"/>
      <c r="AAA909" s="119"/>
      <c r="AAB909" s="119"/>
      <c r="AAC909" s="119"/>
      <c r="AAD909" s="119"/>
      <c r="AAE909" s="119"/>
      <c r="AAF909" s="119"/>
      <c r="AAG909" s="119"/>
      <c r="AAH909" s="119"/>
      <c r="AAI909" s="119"/>
      <c r="AAJ909" s="119"/>
      <c r="AAK909" s="119"/>
      <c r="AAL909" s="119"/>
      <c r="AAM909" s="119"/>
      <c r="AAN909" s="119"/>
      <c r="AAO909" s="119"/>
      <c r="AAP909" s="119"/>
      <c r="AAQ909" s="119"/>
      <c r="AAR909" s="119"/>
      <c r="AAS909" s="119"/>
      <c r="AAT909" s="119"/>
      <c r="AAU909" s="119"/>
      <c r="AAV909" s="119"/>
      <c r="AAW909" s="119"/>
      <c r="AAX909" s="119"/>
      <c r="AAY909" s="119"/>
      <c r="AAZ909" s="119"/>
      <c r="ABA909" s="119"/>
      <c r="ABB909" s="119"/>
      <c r="ABC909" s="119"/>
      <c r="ABD909" s="119"/>
      <c r="ABE909" s="119"/>
      <c r="ABF909" s="119"/>
      <c r="ABG909" s="119"/>
      <c r="ABH909" s="119"/>
      <c r="ABI909" s="119"/>
      <c r="ABJ909" s="119"/>
      <c r="ABK909" s="119"/>
      <c r="ABL909" s="119"/>
      <c r="ABM909" s="119"/>
      <c r="ABN909" s="119"/>
      <c r="ABO909" s="119"/>
      <c r="ABP909" s="119"/>
      <c r="ABQ909" s="119"/>
      <c r="ABR909" s="119"/>
      <c r="ABS909" s="119"/>
      <c r="ABT909" s="119"/>
      <c r="ABU909" s="119"/>
      <c r="ABV909" s="119"/>
      <c r="ABW909" s="119"/>
      <c r="ABX909" s="119"/>
      <c r="ABY909" s="119"/>
      <c r="ABZ909" s="119"/>
      <c r="ACA909" s="119"/>
      <c r="ACB909" s="119"/>
      <c r="ACC909" s="119"/>
      <c r="ACD909" s="119"/>
      <c r="ACE909" s="119"/>
      <c r="ACF909" s="119"/>
      <c r="ACG909" s="119"/>
      <c r="ACH909" s="119"/>
      <c r="ACI909" s="119"/>
      <c r="ACJ909" s="119"/>
      <c r="ACK909" s="119"/>
      <c r="ACL909" s="119"/>
      <c r="ACM909" s="119"/>
      <c r="ACN909" s="119"/>
      <c r="ACO909" s="119"/>
      <c r="ACP909" s="119"/>
      <c r="ACQ909" s="119"/>
      <c r="ACR909" s="119"/>
      <c r="ACS909" s="119"/>
      <c r="ACT909" s="119"/>
      <c r="ACU909" s="119"/>
      <c r="ACV909" s="119"/>
      <c r="ACW909" s="119"/>
      <c r="ACX909" s="119"/>
      <c r="ACY909" s="119"/>
      <c r="ACZ909" s="119"/>
      <c r="ADA909" s="119"/>
      <c r="ADB909" s="119"/>
      <c r="ADC909" s="119"/>
      <c r="ADD909" s="119"/>
      <c r="ADE909" s="119"/>
      <c r="ADF909" s="119"/>
      <c r="ADG909" s="119"/>
      <c r="ADH909" s="119"/>
      <c r="ADI909" s="119"/>
      <c r="ADJ909" s="119"/>
      <c r="ADK909" s="119"/>
      <c r="ADL909" s="119"/>
      <c r="ADM909" s="119"/>
      <c r="ADN909" s="119"/>
      <c r="ADO909" s="119"/>
      <c r="ADP909" s="119"/>
      <c r="ADQ909" s="119"/>
      <c r="ADR909" s="119"/>
      <c r="ADS909" s="119"/>
      <c r="ADT909" s="119"/>
      <c r="ADU909" s="119"/>
      <c r="ADV909" s="119"/>
      <c r="ADW909" s="119"/>
      <c r="ADX909" s="119"/>
      <c r="ADY909" s="119"/>
      <c r="ADZ909" s="119"/>
      <c r="AEA909" s="119"/>
      <c r="AEB909" s="119"/>
      <c r="AEC909" s="119"/>
      <c r="AED909" s="119"/>
      <c r="AEE909" s="119"/>
      <c r="AEF909" s="119"/>
      <c r="AEG909" s="119"/>
      <c r="AEH909" s="119"/>
      <c r="AEI909" s="119"/>
      <c r="AEJ909" s="119"/>
      <c r="AEK909" s="119"/>
      <c r="AEL909" s="119"/>
      <c r="AEM909" s="119"/>
      <c r="AEN909" s="119"/>
      <c r="AEO909" s="119"/>
      <c r="AEP909" s="119"/>
      <c r="AEQ909" s="119"/>
      <c r="AER909" s="119"/>
      <c r="AES909" s="119"/>
      <c r="AET909" s="119"/>
      <c r="AEU909" s="119"/>
      <c r="AEV909" s="119"/>
      <c r="AEW909" s="119"/>
      <c r="AEX909" s="119"/>
      <c r="AEY909" s="119"/>
      <c r="AEZ909" s="119"/>
      <c r="AFA909" s="119"/>
      <c r="AFB909" s="119"/>
      <c r="AFC909" s="119"/>
      <c r="AFD909" s="119"/>
      <c r="AFE909" s="119"/>
      <c r="AFF909" s="119"/>
      <c r="AFG909" s="119"/>
      <c r="AFH909" s="119"/>
      <c r="AFI909" s="119"/>
      <c r="AFJ909" s="119"/>
      <c r="AFK909" s="119"/>
      <c r="AFL909" s="119"/>
      <c r="AFM909" s="119"/>
      <c r="AFN909" s="119"/>
      <c r="AFO909" s="119"/>
      <c r="AFP909" s="119"/>
      <c r="AFQ909" s="119"/>
      <c r="AFR909" s="119"/>
      <c r="AFS909" s="119"/>
      <c r="AFT909" s="119"/>
      <c r="AFU909" s="119"/>
      <c r="AFV909" s="119"/>
      <c r="AFW909" s="119"/>
      <c r="AFX909" s="119"/>
      <c r="AFY909" s="119"/>
      <c r="AFZ909" s="119"/>
      <c r="AGA909" s="119"/>
      <c r="AGB909" s="119"/>
      <c r="AGC909" s="119"/>
      <c r="AGD909" s="119"/>
      <c r="AGE909" s="119"/>
      <c r="AGF909" s="119"/>
      <c r="AGG909" s="119"/>
      <c r="AGH909" s="119"/>
      <c r="AGI909" s="119"/>
      <c r="AGJ909" s="119"/>
      <c r="AGK909" s="119"/>
      <c r="AGL909" s="119"/>
      <c r="AGM909" s="119"/>
      <c r="AGN909" s="119"/>
      <c r="AGO909" s="119"/>
      <c r="AGP909" s="119"/>
      <c r="AGQ909" s="119"/>
      <c r="AGR909" s="119"/>
      <c r="AGS909" s="119"/>
      <c r="AGT909" s="119"/>
      <c r="AGU909" s="119"/>
      <c r="AGV909" s="119"/>
      <c r="AGW909" s="119"/>
      <c r="AGX909" s="119"/>
      <c r="AGY909" s="119"/>
      <c r="AGZ909" s="119"/>
      <c r="AHA909" s="119"/>
      <c r="AHB909" s="119"/>
      <c r="AHC909" s="119"/>
      <c r="AHD909" s="119"/>
      <c r="AHE909" s="119"/>
      <c r="AHF909" s="119"/>
      <c r="AHG909" s="119"/>
      <c r="AHH909" s="119"/>
      <c r="AHI909" s="119"/>
      <c r="AHJ909" s="119"/>
      <c r="AHK909" s="119"/>
      <c r="AHL909" s="119"/>
      <c r="AHM909" s="119"/>
      <c r="AHN909" s="119"/>
      <c r="AHO909" s="119"/>
      <c r="AHP909" s="119"/>
      <c r="AHQ909" s="119"/>
      <c r="AHR909" s="119"/>
      <c r="AHS909" s="119"/>
      <c r="AHT909" s="119"/>
      <c r="AHU909" s="119"/>
      <c r="AHV909" s="119"/>
      <c r="AHW909" s="119"/>
      <c r="AHX909" s="119"/>
      <c r="AHY909" s="119"/>
      <c r="AHZ909" s="119"/>
      <c r="AIA909" s="119"/>
      <c r="AIB909" s="119"/>
      <c r="AIC909" s="119"/>
      <c r="AID909" s="119"/>
      <c r="AIE909" s="119"/>
      <c r="AIF909" s="119"/>
      <c r="AIG909" s="119"/>
      <c r="AIH909" s="119"/>
      <c r="AII909" s="119"/>
      <c r="AIJ909" s="119"/>
      <c r="AIK909" s="119"/>
      <c r="AIL909" s="119"/>
      <c r="AIM909" s="119"/>
      <c r="AIN909" s="119"/>
      <c r="AIO909" s="119"/>
      <c r="AIP909" s="119"/>
      <c r="AIQ909" s="119"/>
      <c r="AIR909" s="119"/>
      <c r="AIS909" s="119"/>
      <c r="AIT909" s="119"/>
      <c r="AIU909" s="119"/>
      <c r="AIV909" s="119"/>
      <c r="AIW909" s="119"/>
      <c r="AIX909" s="119"/>
      <c r="AIY909" s="119"/>
      <c r="AIZ909" s="119"/>
      <c r="AJA909" s="119"/>
      <c r="AJB909" s="119"/>
      <c r="AJC909" s="119"/>
      <c r="AJD909" s="119"/>
      <c r="AJE909" s="119"/>
      <c r="AJF909" s="119"/>
      <c r="AJG909" s="119"/>
      <c r="AJH909" s="119"/>
      <c r="AJI909" s="119"/>
      <c r="AJJ909" s="119"/>
      <c r="AJK909" s="119"/>
      <c r="AJL909" s="119"/>
      <c r="AJM909" s="119"/>
      <c r="AJN909" s="119"/>
      <c r="AJO909" s="119"/>
      <c r="AJP909" s="119"/>
      <c r="AJQ909" s="119"/>
      <c r="AJR909" s="119"/>
      <c r="AJS909" s="119"/>
      <c r="AJT909" s="119"/>
      <c r="AJU909" s="119"/>
      <c r="AJV909" s="119"/>
      <c r="AJW909" s="119"/>
      <c r="AJX909" s="119"/>
      <c r="AJY909" s="119"/>
      <c r="AJZ909" s="119"/>
      <c r="AKA909" s="119"/>
      <c r="AKB909" s="119"/>
      <c r="AKC909" s="119"/>
      <c r="AKD909" s="119"/>
      <c r="AKE909" s="119"/>
      <c r="AKF909" s="119"/>
      <c r="AKG909" s="119"/>
      <c r="AKH909" s="119"/>
      <c r="AKI909" s="119"/>
      <c r="AKJ909" s="119"/>
      <c r="AKK909" s="119"/>
      <c r="AKL909" s="119"/>
      <c r="AKM909" s="119"/>
      <c r="AKN909" s="119"/>
      <c r="AKO909" s="119"/>
      <c r="AKP909" s="119"/>
      <c r="AKQ909" s="119"/>
      <c r="AKR909" s="119"/>
      <c r="AKS909" s="119"/>
      <c r="AKT909" s="119"/>
      <c r="AKU909" s="119"/>
      <c r="AKV909" s="119"/>
      <c r="AKW909" s="119"/>
      <c r="AKX909" s="119"/>
      <c r="AKY909" s="119"/>
      <c r="AKZ909" s="119"/>
      <c r="ALA909" s="119"/>
      <c r="ALB909" s="119"/>
      <c r="ALC909" s="119"/>
      <c r="ALD909" s="119"/>
      <c r="ALE909" s="119"/>
      <c r="ALF909" s="119"/>
      <c r="ALG909" s="119"/>
      <c r="ALH909" s="119"/>
      <c r="ALI909" s="119"/>
      <c r="ALJ909" s="119"/>
      <c r="ALK909" s="119"/>
      <c r="ALL909" s="119"/>
      <c r="ALM909" s="119"/>
      <c r="ALN909" s="119"/>
      <c r="ALO909" s="119"/>
      <c r="ALP909" s="119"/>
      <c r="ALQ909" s="119"/>
      <c r="ALR909" s="119"/>
      <c r="ALS909" s="119"/>
      <c r="ALT909" s="119"/>
      <c r="ALU909" s="119"/>
      <c r="ALV909" s="119"/>
      <c r="ALW909" s="119"/>
      <c r="ALX909" s="119"/>
      <c r="ALY909" s="119"/>
      <c r="ALZ909" s="119"/>
      <c r="AMA909" s="119"/>
      <c r="AMB909" s="119"/>
      <c r="AMC909" s="119"/>
      <c r="AMD909" s="119"/>
      <c r="AME909" s="119"/>
      <c r="AMF909" s="119"/>
      <c r="AMG909" s="119"/>
      <c r="AMH909" s="119"/>
      <c r="AMI909" s="119"/>
      <c r="AMJ909" s="119"/>
    </row>
    <row r="910" customFormat="false" ht="15" hidden="false" customHeight="false" outlineLevel="0" collapsed="false">
      <c r="A910" s="118"/>
      <c r="B910" s="118"/>
      <c r="C910" s="49" t="n">
        <f aca="false">IF(F910=F909,C909,IF(F910=(F909+10),C909,(C909+10)))</f>
        <v>1780</v>
      </c>
      <c r="D910" s="38" t="s">
        <v>372</v>
      </c>
      <c r="E910" s="51" t="n">
        <f aca="false">IF(C909=C910,IF(AND(L910&lt;&gt;"M",L910&lt;&gt;"m-up"),E909+10,E909),10)</f>
        <v>20</v>
      </c>
      <c r="F910" s="39" t="n">
        <f aca="false">R910+(Q910*60)+(P910*3600)</f>
        <v>62649</v>
      </c>
      <c r="G910" s="39" t="str">
        <f aca="false">CONCATENATE(M910,N910,O910)</f>
        <v>20171129</v>
      </c>
      <c r="H910" s="39" t="n">
        <v>0</v>
      </c>
      <c r="L910" s="79" t="s">
        <v>21</v>
      </c>
      <c r="M910" s="39" t="n">
        <v>2017</v>
      </c>
      <c r="N910" s="39" t="n">
        <v>11</v>
      </c>
      <c r="O910" s="39" t="n">
        <v>29</v>
      </c>
      <c r="P910" s="39" t="n">
        <v>17</v>
      </c>
      <c r="Q910" s="39" t="n">
        <v>24</v>
      </c>
      <c r="R910" s="39" t="n">
        <v>9</v>
      </c>
      <c r="S910" s="39" t="n">
        <v>533</v>
      </c>
      <c r="T910" s="39" t="n">
        <v>1</v>
      </c>
      <c r="U910" s="39" t="s">
        <v>1</v>
      </c>
      <c r="V910" s="39" t="s">
        <v>2</v>
      </c>
      <c r="WK910" s="119"/>
      <c r="WL910" s="119"/>
      <c r="WM910" s="119"/>
      <c r="WN910" s="119"/>
      <c r="WO910" s="119"/>
      <c r="WP910" s="119"/>
      <c r="WQ910" s="119"/>
      <c r="WR910" s="119"/>
      <c r="WS910" s="119"/>
      <c r="WT910" s="119"/>
      <c r="WU910" s="119"/>
      <c r="WV910" s="119"/>
      <c r="WW910" s="119"/>
      <c r="WX910" s="119"/>
      <c r="WY910" s="119"/>
      <c r="WZ910" s="119"/>
      <c r="XA910" s="119"/>
      <c r="XB910" s="119"/>
      <c r="XC910" s="119"/>
      <c r="XD910" s="119"/>
      <c r="XE910" s="119"/>
      <c r="XF910" s="119"/>
      <c r="XG910" s="119"/>
      <c r="XH910" s="119"/>
      <c r="XI910" s="119"/>
      <c r="XJ910" s="119"/>
      <c r="XK910" s="119"/>
      <c r="XL910" s="119"/>
      <c r="XM910" s="119"/>
      <c r="XN910" s="119"/>
      <c r="XO910" s="119"/>
      <c r="XP910" s="119"/>
      <c r="XQ910" s="119"/>
      <c r="XR910" s="119"/>
      <c r="XS910" s="119"/>
      <c r="XT910" s="119"/>
      <c r="XU910" s="119"/>
      <c r="XV910" s="119"/>
      <c r="XW910" s="119"/>
      <c r="XX910" s="119"/>
      <c r="XY910" s="119"/>
      <c r="XZ910" s="119"/>
      <c r="YA910" s="119"/>
      <c r="YB910" s="119"/>
      <c r="YC910" s="119"/>
      <c r="YD910" s="119"/>
      <c r="YE910" s="119"/>
      <c r="YF910" s="119"/>
      <c r="YG910" s="119"/>
      <c r="YH910" s="119"/>
      <c r="YI910" s="119"/>
      <c r="YJ910" s="119"/>
      <c r="YK910" s="119"/>
      <c r="YL910" s="119"/>
      <c r="YM910" s="119"/>
      <c r="YN910" s="119"/>
      <c r="YO910" s="119"/>
      <c r="YP910" s="119"/>
      <c r="YQ910" s="119"/>
      <c r="YR910" s="119"/>
      <c r="YS910" s="119"/>
      <c r="YT910" s="119"/>
      <c r="YU910" s="119"/>
      <c r="YV910" s="119"/>
      <c r="YW910" s="119"/>
      <c r="YX910" s="119"/>
      <c r="YY910" s="119"/>
      <c r="YZ910" s="119"/>
      <c r="ZA910" s="119"/>
      <c r="ZB910" s="119"/>
      <c r="ZC910" s="119"/>
      <c r="ZD910" s="119"/>
      <c r="ZE910" s="119"/>
      <c r="ZF910" s="119"/>
      <c r="ZG910" s="119"/>
      <c r="ZH910" s="119"/>
      <c r="ZI910" s="119"/>
      <c r="ZJ910" s="119"/>
      <c r="ZK910" s="119"/>
      <c r="ZL910" s="119"/>
      <c r="ZM910" s="119"/>
      <c r="ZN910" s="119"/>
      <c r="ZO910" s="119"/>
      <c r="ZP910" s="119"/>
      <c r="ZQ910" s="119"/>
      <c r="ZR910" s="119"/>
      <c r="ZS910" s="119"/>
      <c r="ZT910" s="119"/>
      <c r="ZU910" s="119"/>
      <c r="ZV910" s="119"/>
      <c r="ZW910" s="119"/>
      <c r="ZX910" s="119"/>
      <c r="ZY910" s="119"/>
      <c r="ZZ910" s="119"/>
      <c r="AAA910" s="119"/>
      <c r="AAB910" s="119"/>
      <c r="AAC910" s="119"/>
      <c r="AAD910" s="119"/>
      <c r="AAE910" s="119"/>
      <c r="AAF910" s="119"/>
      <c r="AAG910" s="119"/>
      <c r="AAH910" s="119"/>
      <c r="AAI910" s="119"/>
      <c r="AAJ910" s="119"/>
      <c r="AAK910" s="119"/>
      <c r="AAL910" s="119"/>
      <c r="AAM910" s="119"/>
      <c r="AAN910" s="119"/>
      <c r="AAO910" s="119"/>
      <c r="AAP910" s="119"/>
      <c r="AAQ910" s="119"/>
      <c r="AAR910" s="119"/>
      <c r="AAS910" s="119"/>
      <c r="AAT910" s="119"/>
      <c r="AAU910" s="119"/>
      <c r="AAV910" s="119"/>
      <c r="AAW910" s="119"/>
      <c r="AAX910" s="119"/>
      <c r="AAY910" s="119"/>
      <c r="AAZ910" s="119"/>
      <c r="ABA910" s="119"/>
      <c r="ABB910" s="119"/>
      <c r="ABC910" s="119"/>
      <c r="ABD910" s="119"/>
      <c r="ABE910" s="119"/>
      <c r="ABF910" s="119"/>
      <c r="ABG910" s="119"/>
      <c r="ABH910" s="119"/>
      <c r="ABI910" s="119"/>
      <c r="ABJ910" s="119"/>
      <c r="ABK910" s="119"/>
      <c r="ABL910" s="119"/>
      <c r="ABM910" s="119"/>
      <c r="ABN910" s="119"/>
      <c r="ABO910" s="119"/>
      <c r="ABP910" s="119"/>
      <c r="ABQ910" s="119"/>
      <c r="ABR910" s="119"/>
      <c r="ABS910" s="119"/>
      <c r="ABT910" s="119"/>
      <c r="ABU910" s="119"/>
      <c r="ABV910" s="119"/>
      <c r="ABW910" s="119"/>
      <c r="ABX910" s="119"/>
      <c r="ABY910" s="119"/>
      <c r="ABZ910" s="119"/>
      <c r="ACA910" s="119"/>
      <c r="ACB910" s="119"/>
      <c r="ACC910" s="119"/>
      <c r="ACD910" s="119"/>
      <c r="ACE910" s="119"/>
      <c r="ACF910" s="119"/>
      <c r="ACG910" s="119"/>
      <c r="ACH910" s="119"/>
      <c r="ACI910" s="119"/>
      <c r="ACJ910" s="119"/>
      <c r="ACK910" s="119"/>
      <c r="ACL910" s="119"/>
      <c r="ACM910" s="119"/>
      <c r="ACN910" s="119"/>
      <c r="ACO910" s="119"/>
      <c r="ACP910" s="119"/>
      <c r="ACQ910" s="119"/>
      <c r="ACR910" s="119"/>
      <c r="ACS910" s="119"/>
      <c r="ACT910" s="119"/>
      <c r="ACU910" s="119"/>
      <c r="ACV910" s="119"/>
      <c r="ACW910" s="119"/>
      <c r="ACX910" s="119"/>
      <c r="ACY910" s="119"/>
      <c r="ACZ910" s="119"/>
      <c r="ADA910" s="119"/>
      <c r="ADB910" s="119"/>
      <c r="ADC910" s="119"/>
      <c r="ADD910" s="119"/>
      <c r="ADE910" s="119"/>
      <c r="ADF910" s="119"/>
      <c r="ADG910" s="119"/>
      <c r="ADH910" s="119"/>
      <c r="ADI910" s="119"/>
      <c r="ADJ910" s="119"/>
      <c r="ADK910" s="119"/>
      <c r="ADL910" s="119"/>
      <c r="ADM910" s="119"/>
      <c r="ADN910" s="119"/>
      <c r="ADO910" s="119"/>
      <c r="ADP910" s="119"/>
      <c r="ADQ910" s="119"/>
      <c r="ADR910" s="119"/>
      <c r="ADS910" s="119"/>
      <c r="ADT910" s="119"/>
      <c r="ADU910" s="119"/>
      <c r="ADV910" s="119"/>
      <c r="ADW910" s="119"/>
      <c r="ADX910" s="119"/>
      <c r="ADY910" s="119"/>
      <c r="ADZ910" s="119"/>
      <c r="AEA910" s="119"/>
      <c r="AEB910" s="119"/>
      <c r="AEC910" s="119"/>
      <c r="AED910" s="119"/>
      <c r="AEE910" s="119"/>
      <c r="AEF910" s="119"/>
      <c r="AEG910" s="119"/>
      <c r="AEH910" s="119"/>
      <c r="AEI910" s="119"/>
      <c r="AEJ910" s="119"/>
      <c r="AEK910" s="119"/>
      <c r="AEL910" s="119"/>
      <c r="AEM910" s="119"/>
      <c r="AEN910" s="119"/>
      <c r="AEO910" s="119"/>
      <c r="AEP910" s="119"/>
      <c r="AEQ910" s="119"/>
      <c r="AER910" s="119"/>
      <c r="AES910" s="119"/>
      <c r="AET910" s="119"/>
      <c r="AEU910" s="119"/>
      <c r="AEV910" s="119"/>
      <c r="AEW910" s="119"/>
      <c r="AEX910" s="119"/>
      <c r="AEY910" s="119"/>
      <c r="AEZ910" s="119"/>
      <c r="AFA910" s="119"/>
      <c r="AFB910" s="119"/>
      <c r="AFC910" s="119"/>
      <c r="AFD910" s="119"/>
      <c r="AFE910" s="119"/>
      <c r="AFF910" s="119"/>
      <c r="AFG910" s="119"/>
      <c r="AFH910" s="119"/>
      <c r="AFI910" s="119"/>
      <c r="AFJ910" s="119"/>
      <c r="AFK910" s="119"/>
      <c r="AFL910" s="119"/>
      <c r="AFM910" s="119"/>
      <c r="AFN910" s="119"/>
      <c r="AFO910" s="119"/>
      <c r="AFP910" s="119"/>
      <c r="AFQ910" s="119"/>
      <c r="AFR910" s="119"/>
      <c r="AFS910" s="119"/>
      <c r="AFT910" s="119"/>
      <c r="AFU910" s="119"/>
      <c r="AFV910" s="119"/>
      <c r="AFW910" s="119"/>
      <c r="AFX910" s="119"/>
      <c r="AFY910" s="119"/>
      <c r="AFZ910" s="119"/>
      <c r="AGA910" s="119"/>
      <c r="AGB910" s="119"/>
      <c r="AGC910" s="119"/>
      <c r="AGD910" s="119"/>
      <c r="AGE910" s="119"/>
      <c r="AGF910" s="119"/>
      <c r="AGG910" s="119"/>
      <c r="AGH910" s="119"/>
      <c r="AGI910" s="119"/>
      <c r="AGJ910" s="119"/>
      <c r="AGK910" s="119"/>
      <c r="AGL910" s="119"/>
      <c r="AGM910" s="119"/>
      <c r="AGN910" s="119"/>
      <c r="AGO910" s="119"/>
      <c r="AGP910" s="119"/>
      <c r="AGQ910" s="119"/>
      <c r="AGR910" s="119"/>
      <c r="AGS910" s="119"/>
      <c r="AGT910" s="119"/>
      <c r="AGU910" s="119"/>
      <c r="AGV910" s="119"/>
      <c r="AGW910" s="119"/>
      <c r="AGX910" s="119"/>
      <c r="AGY910" s="119"/>
      <c r="AGZ910" s="119"/>
      <c r="AHA910" s="119"/>
      <c r="AHB910" s="119"/>
      <c r="AHC910" s="119"/>
      <c r="AHD910" s="119"/>
      <c r="AHE910" s="119"/>
      <c r="AHF910" s="119"/>
      <c r="AHG910" s="119"/>
      <c r="AHH910" s="119"/>
      <c r="AHI910" s="119"/>
      <c r="AHJ910" s="119"/>
      <c r="AHK910" s="119"/>
      <c r="AHL910" s="119"/>
      <c r="AHM910" s="119"/>
      <c r="AHN910" s="119"/>
      <c r="AHO910" s="119"/>
      <c r="AHP910" s="119"/>
      <c r="AHQ910" s="119"/>
      <c r="AHR910" s="119"/>
      <c r="AHS910" s="119"/>
      <c r="AHT910" s="119"/>
      <c r="AHU910" s="119"/>
      <c r="AHV910" s="119"/>
      <c r="AHW910" s="119"/>
      <c r="AHX910" s="119"/>
      <c r="AHY910" s="119"/>
      <c r="AHZ910" s="119"/>
      <c r="AIA910" s="119"/>
      <c r="AIB910" s="119"/>
      <c r="AIC910" s="119"/>
      <c r="AID910" s="119"/>
      <c r="AIE910" s="119"/>
      <c r="AIF910" s="119"/>
      <c r="AIG910" s="119"/>
      <c r="AIH910" s="119"/>
      <c r="AII910" s="119"/>
      <c r="AIJ910" s="119"/>
      <c r="AIK910" s="119"/>
      <c r="AIL910" s="119"/>
      <c r="AIM910" s="119"/>
      <c r="AIN910" s="119"/>
      <c r="AIO910" s="119"/>
      <c r="AIP910" s="119"/>
      <c r="AIQ910" s="119"/>
      <c r="AIR910" s="119"/>
      <c r="AIS910" s="119"/>
      <c r="AIT910" s="119"/>
      <c r="AIU910" s="119"/>
      <c r="AIV910" s="119"/>
      <c r="AIW910" s="119"/>
      <c r="AIX910" s="119"/>
      <c r="AIY910" s="119"/>
      <c r="AIZ910" s="119"/>
      <c r="AJA910" s="119"/>
      <c r="AJB910" s="119"/>
      <c r="AJC910" s="119"/>
      <c r="AJD910" s="119"/>
      <c r="AJE910" s="119"/>
      <c r="AJF910" s="119"/>
      <c r="AJG910" s="119"/>
      <c r="AJH910" s="119"/>
      <c r="AJI910" s="119"/>
      <c r="AJJ910" s="119"/>
      <c r="AJK910" s="119"/>
      <c r="AJL910" s="119"/>
      <c r="AJM910" s="119"/>
      <c r="AJN910" s="119"/>
      <c r="AJO910" s="119"/>
      <c r="AJP910" s="119"/>
      <c r="AJQ910" s="119"/>
      <c r="AJR910" s="119"/>
      <c r="AJS910" s="119"/>
      <c r="AJT910" s="119"/>
      <c r="AJU910" s="119"/>
      <c r="AJV910" s="119"/>
      <c r="AJW910" s="119"/>
      <c r="AJX910" s="119"/>
      <c r="AJY910" s="119"/>
      <c r="AJZ910" s="119"/>
      <c r="AKA910" s="119"/>
      <c r="AKB910" s="119"/>
      <c r="AKC910" s="119"/>
      <c r="AKD910" s="119"/>
      <c r="AKE910" s="119"/>
      <c r="AKF910" s="119"/>
      <c r="AKG910" s="119"/>
      <c r="AKH910" s="119"/>
      <c r="AKI910" s="119"/>
      <c r="AKJ910" s="119"/>
      <c r="AKK910" s="119"/>
      <c r="AKL910" s="119"/>
      <c r="AKM910" s="119"/>
      <c r="AKN910" s="119"/>
      <c r="AKO910" s="119"/>
      <c r="AKP910" s="119"/>
      <c r="AKQ910" s="119"/>
      <c r="AKR910" s="119"/>
      <c r="AKS910" s="119"/>
      <c r="AKT910" s="119"/>
      <c r="AKU910" s="119"/>
      <c r="AKV910" s="119"/>
      <c r="AKW910" s="119"/>
      <c r="AKX910" s="119"/>
      <c r="AKY910" s="119"/>
      <c r="AKZ910" s="119"/>
      <c r="ALA910" s="119"/>
      <c r="ALB910" s="119"/>
      <c r="ALC910" s="119"/>
      <c r="ALD910" s="119"/>
      <c r="ALE910" s="119"/>
      <c r="ALF910" s="119"/>
      <c r="ALG910" s="119"/>
      <c r="ALH910" s="119"/>
      <c r="ALI910" s="119"/>
      <c r="ALJ910" s="119"/>
      <c r="ALK910" s="119"/>
      <c r="ALL910" s="119"/>
      <c r="ALM910" s="119"/>
      <c r="ALN910" s="119"/>
      <c r="ALO910" s="119"/>
      <c r="ALP910" s="119"/>
      <c r="ALQ910" s="119"/>
      <c r="ALR910" s="119"/>
      <c r="ALS910" s="119"/>
      <c r="ALT910" s="119"/>
      <c r="ALU910" s="119"/>
      <c r="ALV910" s="119"/>
      <c r="ALW910" s="119"/>
      <c r="ALX910" s="119"/>
      <c r="ALY910" s="119"/>
      <c r="ALZ910" s="119"/>
      <c r="AMA910" s="119"/>
      <c r="AMB910" s="119"/>
      <c r="AMC910" s="119"/>
      <c r="AMD910" s="119"/>
      <c r="AME910" s="119"/>
      <c r="AMF910" s="119"/>
      <c r="AMG910" s="119"/>
      <c r="AMH910" s="119"/>
      <c r="AMI910" s="119"/>
      <c r="AMJ910" s="119"/>
    </row>
    <row r="911" customFormat="false" ht="15" hidden="false" customHeight="false" outlineLevel="0" collapsed="false">
      <c r="A911" s="118"/>
      <c r="B911" s="118"/>
      <c r="C911" s="49" t="n">
        <f aca="false">IF(F911=F910,C910,IF(F911=(F910+10),C910,(C910+10)))</f>
        <v>1780</v>
      </c>
      <c r="D911" s="38" t="s">
        <v>372</v>
      </c>
      <c r="E911" s="51" t="n">
        <f aca="false">IF(C910=C911,IF(AND(L911&lt;&gt;"M",L911&lt;&gt;"m-up"),E910+10,E910),10)</f>
        <v>20</v>
      </c>
      <c r="F911" s="39" t="n">
        <f aca="false">R911+(Q911*60)+(P911*3600)</f>
        <v>62649</v>
      </c>
      <c r="G911" s="39" t="str">
        <f aca="false">CONCATENATE(M911,N911,O911)</f>
        <v>20171129</v>
      </c>
      <c r="H911" s="39" t="n">
        <v>0</v>
      </c>
      <c r="L911" s="79" t="s">
        <v>21</v>
      </c>
      <c r="M911" s="39" t="n">
        <v>2017</v>
      </c>
      <c r="N911" s="39" t="n">
        <v>11</v>
      </c>
      <c r="O911" s="39" t="n">
        <v>29</v>
      </c>
      <c r="P911" s="39" t="n">
        <v>17</v>
      </c>
      <c r="Q911" s="39" t="n">
        <v>24</v>
      </c>
      <c r="R911" s="39" t="n">
        <v>9</v>
      </c>
      <c r="S911" s="39" t="n">
        <v>538</v>
      </c>
      <c r="T911" s="39" t="n">
        <v>2</v>
      </c>
      <c r="U911" s="39" t="s">
        <v>1</v>
      </c>
      <c r="V911" s="39" t="s">
        <v>2</v>
      </c>
      <c r="WK911" s="119"/>
      <c r="WL911" s="119"/>
      <c r="WM911" s="119"/>
      <c r="WN911" s="119"/>
      <c r="WO911" s="119"/>
      <c r="WP911" s="119"/>
      <c r="WQ911" s="119"/>
      <c r="WR911" s="119"/>
      <c r="WS911" s="119"/>
      <c r="WT911" s="119"/>
      <c r="WU911" s="119"/>
      <c r="WV911" s="119"/>
      <c r="WW911" s="119"/>
      <c r="WX911" s="119"/>
      <c r="WY911" s="119"/>
      <c r="WZ911" s="119"/>
      <c r="XA911" s="119"/>
      <c r="XB911" s="119"/>
      <c r="XC911" s="119"/>
      <c r="XD911" s="119"/>
      <c r="XE911" s="119"/>
      <c r="XF911" s="119"/>
      <c r="XG911" s="119"/>
      <c r="XH911" s="119"/>
      <c r="XI911" s="119"/>
      <c r="XJ911" s="119"/>
      <c r="XK911" s="119"/>
      <c r="XL911" s="119"/>
      <c r="XM911" s="119"/>
      <c r="XN911" s="119"/>
      <c r="XO911" s="119"/>
      <c r="XP911" s="119"/>
      <c r="XQ911" s="119"/>
      <c r="XR911" s="119"/>
      <c r="XS911" s="119"/>
      <c r="XT911" s="119"/>
      <c r="XU911" s="119"/>
      <c r="XV911" s="119"/>
      <c r="XW911" s="119"/>
      <c r="XX911" s="119"/>
      <c r="XY911" s="119"/>
      <c r="XZ911" s="119"/>
      <c r="YA911" s="119"/>
      <c r="YB911" s="119"/>
      <c r="YC911" s="119"/>
      <c r="YD911" s="119"/>
      <c r="YE911" s="119"/>
      <c r="YF911" s="119"/>
      <c r="YG911" s="119"/>
      <c r="YH911" s="119"/>
      <c r="YI911" s="119"/>
      <c r="YJ911" s="119"/>
      <c r="YK911" s="119"/>
      <c r="YL911" s="119"/>
      <c r="YM911" s="119"/>
      <c r="YN911" s="119"/>
      <c r="YO911" s="119"/>
      <c r="YP911" s="119"/>
      <c r="YQ911" s="119"/>
      <c r="YR911" s="119"/>
      <c r="YS911" s="119"/>
      <c r="YT911" s="119"/>
      <c r="YU911" s="119"/>
      <c r="YV911" s="119"/>
      <c r="YW911" s="119"/>
      <c r="YX911" s="119"/>
      <c r="YY911" s="119"/>
      <c r="YZ911" s="119"/>
      <c r="ZA911" s="119"/>
      <c r="ZB911" s="119"/>
      <c r="ZC911" s="119"/>
      <c r="ZD911" s="119"/>
      <c r="ZE911" s="119"/>
      <c r="ZF911" s="119"/>
      <c r="ZG911" s="119"/>
      <c r="ZH911" s="119"/>
      <c r="ZI911" s="119"/>
      <c r="ZJ911" s="119"/>
      <c r="ZK911" s="119"/>
      <c r="ZL911" s="119"/>
      <c r="ZM911" s="119"/>
      <c r="ZN911" s="119"/>
      <c r="ZO911" s="119"/>
      <c r="ZP911" s="119"/>
      <c r="ZQ911" s="119"/>
      <c r="ZR911" s="119"/>
      <c r="ZS911" s="119"/>
      <c r="ZT911" s="119"/>
      <c r="ZU911" s="119"/>
      <c r="ZV911" s="119"/>
      <c r="ZW911" s="119"/>
      <c r="ZX911" s="119"/>
      <c r="ZY911" s="119"/>
      <c r="ZZ911" s="119"/>
      <c r="AAA911" s="119"/>
      <c r="AAB911" s="119"/>
      <c r="AAC911" s="119"/>
      <c r="AAD911" s="119"/>
      <c r="AAE911" s="119"/>
      <c r="AAF911" s="119"/>
      <c r="AAG911" s="119"/>
      <c r="AAH911" s="119"/>
      <c r="AAI911" s="119"/>
      <c r="AAJ911" s="119"/>
      <c r="AAK911" s="119"/>
      <c r="AAL911" s="119"/>
      <c r="AAM911" s="119"/>
      <c r="AAN911" s="119"/>
      <c r="AAO911" s="119"/>
      <c r="AAP911" s="119"/>
      <c r="AAQ911" s="119"/>
      <c r="AAR911" s="119"/>
      <c r="AAS911" s="119"/>
      <c r="AAT911" s="119"/>
      <c r="AAU911" s="119"/>
      <c r="AAV911" s="119"/>
      <c r="AAW911" s="119"/>
      <c r="AAX911" s="119"/>
      <c r="AAY911" s="119"/>
      <c r="AAZ911" s="119"/>
      <c r="ABA911" s="119"/>
      <c r="ABB911" s="119"/>
      <c r="ABC911" s="119"/>
      <c r="ABD911" s="119"/>
      <c r="ABE911" s="119"/>
      <c r="ABF911" s="119"/>
      <c r="ABG911" s="119"/>
      <c r="ABH911" s="119"/>
      <c r="ABI911" s="119"/>
      <c r="ABJ911" s="119"/>
      <c r="ABK911" s="119"/>
      <c r="ABL911" s="119"/>
      <c r="ABM911" s="119"/>
      <c r="ABN911" s="119"/>
      <c r="ABO911" s="119"/>
      <c r="ABP911" s="119"/>
      <c r="ABQ911" s="119"/>
      <c r="ABR911" s="119"/>
      <c r="ABS911" s="119"/>
      <c r="ABT911" s="119"/>
      <c r="ABU911" s="119"/>
      <c r="ABV911" s="119"/>
      <c r="ABW911" s="119"/>
      <c r="ABX911" s="119"/>
      <c r="ABY911" s="119"/>
      <c r="ABZ911" s="119"/>
      <c r="ACA911" s="119"/>
      <c r="ACB911" s="119"/>
      <c r="ACC911" s="119"/>
      <c r="ACD911" s="119"/>
      <c r="ACE911" s="119"/>
      <c r="ACF911" s="119"/>
      <c r="ACG911" s="119"/>
      <c r="ACH911" s="119"/>
      <c r="ACI911" s="119"/>
      <c r="ACJ911" s="119"/>
      <c r="ACK911" s="119"/>
      <c r="ACL911" s="119"/>
      <c r="ACM911" s="119"/>
      <c r="ACN911" s="119"/>
      <c r="ACO911" s="119"/>
      <c r="ACP911" s="119"/>
      <c r="ACQ911" s="119"/>
      <c r="ACR911" s="119"/>
      <c r="ACS911" s="119"/>
      <c r="ACT911" s="119"/>
      <c r="ACU911" s="119"/>
      <c r="ACV911" s="119"/>
      <c r="ACW911" s="119"/>
      <c r="ACX911" s="119"/>
      <c r="ACY911" s="119"/>
      <c r="ACZ911" s="119"/>
      <c r="ADA911" s="119"/>
      <c r="ADB911" s="119"/>
      <c r="ADC911" s="119"/>
      <c r="ADD911" s="119"/>
      <c r="ADE911" s="119"/>
      <c r="ADF911" s="119"/>
      <c r="ADG911" s="119"/>
      <c r="ADH911" s="119"/>
      <c r="ADI911" s="119"/>
      <c r="ADJ911" s="119"/>
      <c r="ADK911" s="119"/>
      <c r="ADL911" s="119"/>
      <c r="ADM911" s="119"/>
      <c r="ADN911" s="119"/>
      <c r="ADO911" s="119"/>
      <c r="ADP911" s="119"/>
      <c r="ADQ911" s="119"/>
      <c r="ADR911" s="119"/>
      <c r="ADS911" s="119"/>
      <c r="ADT911" s="119"/>
      <c r="ADU911" s="119"/>
      <c r="ADV911" s="119"/>
      <c r="ADW911" s="119"/>
      <c r="ADX911" s="119"/>
      <c r="ADY911" s="119"/>
      <c r="ADZ911" s="119"/>
      <c r="AEA911" s="119"/>
      <c r="AEB911" s="119"/>
      <c r="AEC911" s="119"/>
      <c r="AED911" s="119"/>
      <c r="AEE911" s="119"/>
      <c r="AEF911" s="119"/>
      <c r="AEG911" s="119"/>
      <c r="AEH911" s="119"/>
      <c r="AEI911" s="119"/>
      <c r="AEJ911" s="119"/>
      <c r="AEK911" s="119"/>
      <c r="AEL911" s="119"/>
      <c r="AEM911" s="119"/>
      <c r="AEN911" s="119"/>
      <c r="AEO911" s="119"/>
      <c r="AEP911" s="119"/>
      <c r="AEQ911" s="119"/>
      <c r="AER911" s="119"/>
      <c r="AES911" s="119"/>
      <c r="AET911" s="119"/>
      <c r="AEU911" s="119"/>
      <c r="AEV911" s="119"/>
      <c r="AEW911" s="119"/>
      <c r="AEX911" s="119"/>
      <c r="AEY911" s="119"/>
      <c r="AEZ911" s="119"/>
      <c r="AFA911" s="119"/>
      <c r="AFB911" s="119"/>
      <c r="AFC911" s="119"/>
      <c r="AFD911" s="119"/>
      <c r="AFE911" s="119"/>
      <c r="AFF911" s="119"/>
      <c r="AFG911" s="119"/>
      <c r="AFH911" s="119"/>
      <c r="AFI911" s="119"/>
      <c r="AFJ911" s="119"/>
      <c r="AFK911" s="119"/>
      <c r="AFL911" s="119"/>
      <c r="AFM911" s="119"/>
      <c r="AFN911" s="119"/>
      <c r="AFO911" s="119"/>
      <c r="AFP911" s="119"/>
      <c r="AFQ911" s="119"/>
      <c r="AFR911" s="119"/>
      <c r="AFS911" s="119"/>
      <c r="AFT911" s="119"/>
      <c r="AFU911" s="119"/>
      <c r="AFV911" s="119"/>
      <c r="AFW911" s="119"/>
      <c r="AFX911" s="119"/>
      <c r="AFY911" s="119"/>
      <c r="AFZ911" s="119"/>
      <c r="AGA911" s="119"/>
      <c r="AGB911" s="119"/>
      <c r="AGC911" s="119"/>
      <c r="AGD911" s="119"/>
      <c r="AGE911" s="119"/>
      <c r="AGF911" s="119"/>
      <c r="AGG911" s="119"/>
      <c r="AGH911" s="119"/>
      <c r="AGI911" s="119"/>
      <c r="AGJ911" s="119"/>
      <c r="AGK911" s="119"/>
      <c r="AGL911" s="119"/>
      <c r="AGM911" s="119"/>
      <c r="AGN911" s="119"/>
      <c r="AGO911" s="119"/>
      <c r="AGP911" s="119"/>
      <c r="AGQ911" s="119"/>
      <c r="AGR911" s="119"/>
      <c r="AGS911" s="119"/>
      <c r="AGT911" s="119"/>
      <c r="AGU911" s="119"/>
      <c r="AGV911" s="119"/>
      <c r="AGW911" s="119"/>
      <c r="AGX911" s="119"/>
      <c r="AGY911" s="119"/>
      <c r="AGZ911" s="119"/>
      <c r="AHA911" s="119"/>
      <c r="AHB911" s="119"/>
      <c r="AHC911" s="119"/>
      <c r="AHD911" s="119"/>
      <c r="AHE911" s="119"/>
      <c r="AHF911" s="119"/>
      <c r="AHG911" s="119"/>
      <c r="AHH911" s="119"/>
      <c r="AHI911" s="119"/>
      <c r="AHJ911" s="119"/>
      <c r="AHK911" s="119"/>
      <c r="AHL911" s="119"/>
      <c r="AHM911" s="119"/>
      <c r="AHN911" s="119"/>
      <c r="AHO911" s="119"/>
      <c r="AHP911" s="119"/>
      <c r="AHQ911" s="119"/>
      <c r="AHR911" s="119"/>
      <c r="AHS911" s="119"/>
      <c r="AHT911" s="119"/>
      <c r="AHU911" s="119"/>
      <c r="AHV911" s="119"/>
      <c r="AHW911" s="119"/>
      <c r="AHX911" s="119"/>
      <c r="AHY911" s="119"/>
      <c r="AHZ911" s="119"/>
      <c r="AIA911" s="119"/>
      <c r="AIB911" s="119"/>
      <c r="AIC911" s="119"/>
      <c r="AID911" s="119"/>
      <c r="AIE911" s="119"/>
      <c r="AIF911" s="119"/>
      <c r="AIG911" s="119"/>
      <c r="AIH911" s="119"/>
      <c r="AII911" s="119"/>
      <c r="AIJ911" s="119"/>
      <c r="AIK911" s="119"/>
      <c r="AIL911" s="119"/>
      <c r="AIM911" s="119"/>
      <c r="AIN911" s="119"/>
      <c r="AIO911" s="119"/>
      <c r="AIP911" s="119"/>
      <c r="AIQ911" s="119"/>
      <c r="AIR911" s="119"/>
      <c r="AIS911" s="119"/>
      <c r="AIT911" s="119"/>
      <c r="AIU911" s="119"/>
      <c r="AIV911" s="119"/>
      <c r="AIW911" s="119"/>
      <c r="AIX911" s="119"/>
      <c r="AIY911" s="119"/>
      <c r="AIZ911" s="119"/>
      <c r="AJA911" s="119"/>
      <c r="AJB911" s="119"/>
      <c r="AJC911" s="119"/>
      <c r="AJD911" s="119"/>
      <c r="AJE911" s="119"/>
      <c r="AJF911" s="119"/>
      <c r="AJG911" s="119"/>
      <c r="AJH911" s="119"/>
      <c r="AJI911" s="119"/>
      <c r="AJJ911" s="119"/>
      <c r="AJK911" s="119"/>
      <c r="AJL911" s="119"/>
      <c r="AJM911" s="119"/>
      <c r="AJN911" s="119"/>
      <c r="AJO911" s="119"/>
      <c r="AJP911" s="119"/>
      <c r="AJQ911" s="119"/>
      <c r="AJR911" s="119"/>
      <c r="AJS911" s="119"/>
      <c r="AJT911" s="119"/>
      <c r="AJU911" s="119"/>
      <c r="AJV911" s="119"/>
      <c r="AJW911" s="119"/>
      <c r="AJX911" s="119"/>
      <c r="AJY911" s="119"/>
      <c r="AJZ911" s="119"/>
      <c r="AKA911" s="119"/>
      <c r="AKB911" s="119"/>
      <c r="AKC911" s="119"/>
      <c r="AKD911" s="119"/>
      <c r="AKE911" s="119"/>
      <c r="AKF911" s="119"/>
      <c r="AKG911" s="119"/>
      <c r="AKH911" s="119"/>
      <c r="AKI911" s="119"/>
      <c r="AKJ911" s="119"/>
      <c r="AKK911" s="119"/>
      <c r="AKL911" s="119"/>
      <c r="AKM911" s="119"/>
      <c r="AKN911" s="119"/>
      <c r="AKO911" s="119"/>
      <c r="AKP911" s="119"/>
      <c r="AKQ911" s="119"/>
      <c r="AKR911" s="119"/>
      <c r="AKS911" s="119"/>
      <c r="AKT911" s="119"/>
      <c r="AKU911" s="119"/>
      <c r="AKV911" s="119"/>
      <c r="AKW911" s="119"/>
      <c r="AKX911" s="119"/>
      <c r="AKY911" s="119"/>
      <c r="AKZ911" s="119"/>
      <c r="ALA911" s="119"/>
      <c r="ALB911" s="119"/>
      <c r="ALC911" s="119"/>
      <c r="ALD911" s="119"/>
      <c r="ALE911" s="119"/>
      <c r="ALF911" s="119"/>
      <c r="ALG911" s="119"/>
      <c r="ALH911" s="119"/>
      <c r="ALI911" s="119"/>
      <c r="ALJ911" s="119"/>
      <c r="ALK911" s="119"/>
      <c r="ALL911" s="119"/>
      <c r="ALM911" s="119"/>
      <c r="ALN911" s="119"/>
      <c r="ALO911" s="119"/>
      <c r="ALP911" s="119"/>
      <c r="ALQ911" s="119"/>
      <c r="ALR911" s="119"/>
      <c r="ALS911" s="119"/>
      <c r="ALT911" s="119"/>
      <c r="ALU911" s="119"/>
      <c r="ALV911" s="119"/>
      <c r="ALW911" s="119"/>
      <c r="ALX911" s="119"/>
      <c r="ALY911" s="119"/>
      <c r="ALZ911" s="119"/>
      <c r="AMA911" s="119"/>
      <c r="AMB911" s="119"/>
      <c r="AMC911" s="119"/>
      <c r="AMD911" s="119"/>
      <c r="AME911" s="119"/>
      <c r="AMF911" s="119"/>
      <c r="AMG911" s="119"/>
      <c r="AMH911" s="119"/>
      <c r="AMI911" s="119"/>
      <c r="AMJ911" s="119"/>
    </row>
    <row r="912" customFormat="false" ht="15" hidden="false" customHeight="false" outlineLevel="0" collapsed="false">
      <c r="A912" s="118"/>
      <c r="B912" s="118"/>
      <c r="C912" s="49" t="n">
        <f aca="false">IF(F912=F911,C911,IF(F912=(F911+10),C911,(C911+10)))</f>
        <v>1780</v>
      </c>
      <c r="D912" s="38" t="s">
        <v>372</v>
      </c>
      <c r="E912" s="51" t="n">
        <f aca="false">IF(C911=C912,IF(AND(L912&lt;&gt;"M",L912&lt;&gt;"m-up"),E911+10,E911),10)</f>
        <v>20</v>
      </c>
      <c r="F912" s="39" t="n">
        <f aca="false">R912+(Q912*60)+(P912*3600)</f>
        <v>62649</v>
      </c>
      <c r="G912" s="39" t="str">
        <f aca="false">CONCATENATE(M912,N912,O912)</f>
        <v>20171129</v>
      </c>
      <c r="H912" s="39" t="n">
        <v>0</v>
      </c>
      <c r="L912" s="79" t="s">
        <v>21</v>
      </c>
      <c r="M912" s="39" t="n">
        <v>2017</v>
      </c>
      <c r="N912" s="39" t="n">
        <v>11</v>
      </c>
      <c r="O912" s="39" t="n">
        <v>29</v>
      </c>
      <c r="P912" s="39" t="n">
        <v>17</v>
      </c>
      <c r="Q912" s="39" t="n">
        <v>24</v>
      </c>
      <c r="R912" s="39" t="n">
        <v>9</v>
      </c>
      <c r="S912" s="39" t="n">
        <v>542</v>
      </c>
      <c r="T912" s="39" t="n">
        <v>2</v>
      </c>
      <c r="U912" s="39" t="s">
        <v>1</v>
      </c>
      <c r="V912" s="39" t="s">
        <v>2</v>
      </c>
      <c r="WK912" s="119"/>
      <c r="WL912" s="119"/>
      <c r="WM912" s="119"/>
      <c r="WN912" s="119"/>
      <c r="WO912" s="119"/>
      <c r="WP912" s="119"/>
      <c r="WQ912" s="119"/>
      <c r="WR912" s="119"/>
      <c r="WS912" s="119"/>
      <c r="WT912" s="119"/>
      <c r="WU912" s="119"/>
      <c r="WV912" s="119"/>
      <c r="WW912" s="119"/>
      <c r="WX912" s="119"/>
      <c r="WY912" s="119"/>
      <c r="WZ912" s="119"/>
      <c r="XA912" s="119"/>
      <c r="XB912" s="119"/>
      <c r="XC912" s="119"/>
      <c r="XD912" s="119"/>
      <c r="XE912" s="119"/>
      <c r="XF912" s="119"/>
      <c r="XG912" s="119"/>
      <c r="XH912" s="119"/>
      <c r="XI912" s="119"/>
      <c r="XJ912" s="119"/>
      <c r="XK912" s="119"/>
      <c r="XL912" s="119"/>
      <c r="XM912" s="119"/>
      <c r="XN912" s="119"/>
      <c r="XO912" s="119"/>
      <c r="XP912" s="119"/>
      <c r="XQ912" s="119"/>
      <c r="XR912" s="119"/>
      <c r="XS912" s="119"/>
      <c r="XT912" s="119"/>
      <c r="XU912" s="119"/>
      <c r="XV912" s="119"/>
      <c r="XW912" s="119"/>
      <c r="XX912" s="119"/>
      <c r="XY912" s="119"/>
      <c r="XZ912" s="119"/>
      <c r="YA912" s="119"/>
      <c r="YB912" s="119"/>
      <c r="YC912" s="119"/>
      <c r="YD912" s="119"/>
      <c r="YE912" s="119"/>
      <c r="YF912" s="119"/>
      <c r="YG912" s="119"/>
      <c r="YH912" s="119"/>
      <c r="YI912" s="119"/>
      <c r="YJ912" s="119"/>
      <c r="YK912" s="119"/>
      <c r="YL912" s="119"/>
      <c r="YM912" s="119"/>
      <c r="YN912" s="119"/>
      <c r="YO912" s="119"/>
      <c r="YP912" s="119"/>
      <c r="YQ912" s="119"/>
      <c r="YR912" s="119"/>
      <c r="YS912" s="119"/>
      <c r="YT912" s="119"/>
      <c r="YU912" s="119"/>
      <c r="YV912" s="119"/>
      <c r="YW912" s="119"/>
      <c r="YX912" s="119"/>
      <c r="YY912" s="119"/>
      <c r="YZ912" s="119"/>
      <c r="ZA912" s="119"/>
      <c r="ZB912" s="119"/>
      <c r="ZC912" s="119"/>
      <c r="ZD912" s="119"/>
      <c r="ZE912" s="119"/>
      <c r="ZF912" s="119"/>
      <c r="ZG912" s="119"/>
      <c r="ZH912" s="119"/>
      <c r="ZI912" s="119"/>
      <c r="ZJ912" s="119"/>
      <c r="ZK912" s="119"/>
      <c r="ZL912" s="119"/>
      <c r="ZM912" s="119"/>
      <c r="ZN912" s="119"/>
      <c r="ZO912" s="119"/>
      <c r="ZP912" s="119"/>
      <c r="ZQ912" s="119"/>
      <c r="ZR912" s="119"/>
      <c r="ZS912" s="119"/>
      <c r="ZT912" s="119"/>
      <c r="ZU912" s="119"/>
      <c r="ZV912" s="119"/>
      <c r="ZW912" s="119"/>
      <c r="ZX912" s="119"/>
      <c r="ZY912" s="119"/>
      <c r="ZZ912" s="119"/>
      <c r="AAA912" s="119"/>
      <c r="AAB912" s="119"/>
      <c r="AAC912" s="119"/>
      <c r="AAD912" s="119"/>
      <c r="AAE912" s="119"/>
      <c r="AAF912" s="119"/>
      <c r="AAG912" s="119"/>
      <c r="AAH912" s="119"/>
      <c r="AAI912" s="119"/>
      <c r="AAJ912" s="119"/>
      <c r="AAK912" s="119"/>
      <c r="AAL912" s="119"/>
      <c r="AAM912" s="119"/>
      <c r="AAN912" s="119"/>
      <c r="AAO912" s="119"/>
      <c r="AAP912" s="119"/>
      <c r="AAQ912" s="119"/>
      <c r="AAR912" s="119"/>
      <c r="AAS912" s="119"/>
      <c r="AAT912" s="119"/>
      <c r="AAU912" s="119"/>
      <c r="AAV912" s="119"/>
      <c r="AAW912" s="119"/>
      <c r="AAX912" s="119"/>
      <c r="AAY912" s="119"/>
      <c r="AAZ912" s="119"/>
      <c r="ABA912" s="119"/>
      <c r="ABB912" s="119"/>
      <c r="ABC912" s="119"/>
      <c r="ABD912" s="119"/>
      <c r="ABE912" s="119"/>
      <c r="ABF912" s="119"/>
      <c r="ABG912" s="119"/>
      <c r="ABH912" s="119"/>
      <c r="ABI912" s="119"/>
      <c r="ABJ912" s="119"/>
      <c r="ABK912" s="119"/>
      <c r="ABL912" s="119"/>
      <c r="ABM912" s="119"/>
      <c r="ABN912" s="119"/>
      <c r="ABO912" s="119"/>
      <c r="ABP912" s="119"/>
      <c r="ABQ912" s="119"/>
      <c r="ABR912" s="119"/>
      <c r="ABS912" s="119"/>
      <c r="ABT912" s="119"/>
      <c r="ABU912" s="119"/>
      <c r="ABV912" s="119"/>
      <c r="ABW912" s="119"/>
      <c r="ABX912" s="119"/>
      <c r="ABY912" s="119"/>
      <c r="ABZ912" s="119"/>
      <c r="ACA912" s="119"/>
      <c r="ACB912" s="119"/>
      <c r="ACC912" s="119"/>
      <c r="ACD912" s="119"/>
      <c r="ACE912" s="119"/>
      <c r="ACF912" s="119"/>
      <c r="ACG912" s="119"/>
      <c r="ACH912" s="119"/>
      <c r="ACI912" s="119"/>
      <c r="ACJ912" s="119"/>
      <c r="ACK912" s="119"/>
      <c r="ACL912" s="119"/>
      <c r="ACM912" s="119"/>
      <c r="ACN912" s="119"/>
      <c r="ACO912" s="119"/>
      <c r="ACP912" s="119"/>
      <c r="ACQ912" s="119"/>
      <c r="ACR912" s="119"/>
      <c r="ACS912" s="119"/>
      <c r="ACT912" s="119"/>
      <c r="ACU912" s="119"/>
      <c r="ACV912" s="119"/>
      <c r="ACW912" s="119"/>
      <c r="ACX912" s="119"/>
      <c r="ACY912" s="119"/>
      <c r="ACZ912" s="119"/>
      <c r="ADA912" s="119"/>
      <c r="ADB912" s="119"/>
      <c r="ADC912" s="119"/>
      <c r="ADD912" s="119"/>
      <c r="ADE912" s="119"/>
      <c r="ADF912" s="119"/>
      <c r="ADG912" s="119"/>
      <c r="ADH912" s="119"/>
      <c r="ADI912" s="119"/>
      <c r="ADJ912" s="119"/>
      <c r="ADK912" s="119"/>
      <c r="ADL912" s="119"/>
      <c r="ADM912" s="119"/>
      <c r="ADN912" s="119"/>
      <c r="ADO912" s="119"/>
      <c r="ADP912" s="119"/>
      <c r="ADQ912" s="119"/>
      <c r="ADR912" s="119"/>
      <c r="ADS912" s="119"/>
      <c r="ADT912" s="119"/>
      <c r="ADU912" s="119"/>
      <c r="ADV912" s="119"/>
      <c r="ADW912" s="119"/>
      <c r="ADX912" s="119"/>
      <c r="ADY912" s="119"/>
      <c r="ADZ912" s="119"/>
      <c r="AEA912" s="119"/>
      <c r="AEB912" s="119"/>
      <c r="AEC912" s="119"/>
      <c r="AED912" s="119"/>
      <c r="AEE912" s="119"/>
      <c r="AEF912" s="119"/>
      <c r="AEG912" s="119"/>
      <c r="AEH912" s="119"/>
      <c r="AEI912" s="119"/>
      <c r="AEJ912" s="119"/>
      <c r="AEK912" s="119"/>
      <c r="AEL912" s="119"/>
      <c r="AEM912" s="119"/>
      <c r="AEN912" s="119"/>
      <c r="AEO912" s="119"/>
      <c r="AEP912" s="119"/>
      <c r="AEQ912" s="119"/>
      <c r="AER912" s="119"/>
      <c r="AES912" s="119"/>
      <c r="AET912" s="119"/>
      <c r="AEU912" s="119"/>
      <c r="AEV912" s="119"/>
      <c r="AEW912" s="119"/>
      <c r="AEX912" s="119"/>
      <c r="AEY912" s="119"/>
      <c r="AEZ912" s="119"/>
      <c r="AFA912" s="119"/>
      <c r="AFB912" s="119"/>
      <c r="AFC912" s="119"/>
      <c r="AFD912" s="119"/>
      <c r="AFE912" s="119"/>
      <c r="AFF912" s="119"/>
      <c r="AFG912" s="119"/>
      <c r="AFH912" s="119"/>
      <c r="AFI912" s="119"/>
      <c r="AFJ912" s="119"/>
      <c r="AFK912" s="119"/>
      <c r="AFL912" s="119"/>
      <c r="AFM912" s="119"/>
      <c r="AFN912" s="119"/>
      <c r="AFO912" s="119"/>
      <c r="AFP912" s="119"/>
      <c r="AFQ912" s="119"/>
      <c r="AFR912" s="119"/>
      <c r="AFS912" s="119"/>
      <c r="AFT912" s="119"/>
      <c r="AFU912" s="119"/>
      <c r="AFV912" s="119"/>
      <c r="AFW912" s="119"/>
      <c r="AFX912" s="119"/>
      <c r="AFY912" s="119"/>
      <c r="AFZ912" s="119"/>
      <c r="AGA912" s="119"/>
      <c r="AGB912" s="119"/>
      <c r="AGC912" s="119"/>
      <c r="AGD912" s="119"/>
      <c r="AGE912" s="119"/>
      <c r="AGF912" s="119"/>
      <c r="AGG912" s="119"/>
      <c r="AGH912" s="119"/>
      <c r="AGI912" s="119"/>
      <c r="AGJ912" s="119"/>
      <c r="AGK912" s="119"/>
      <c r="AGL912" s="119"/>
      <c r="AGM912" s="119"/>
      <c r="AGN912" s="119"/>
      <c r="AGO912" s="119"/>
      <c r="AGP912" s="119"/>
      <c r="AGQ912" s="119"/>
      <c r="AGR912" s="119"/>
      <c r="AGS912" s="119"/>
      <c r="AGT912" s="119"/>
      <c r="AGU912" s="119"/>
      <c r="AGV912" s="119"/>
      <c r="AGW912" s="119"/>
      <c r="AGX912" s="119"/>
      <c r="AGY912" s="119"/>
      <c r="AGZ912" s="119"/>
      <c r="AHA912" s="119"/>
      <c r="AHB912" s="119"/>
      <c r="AHC912" s="119"/>
      <c r="AHD912" s="119"/>
      <c r="AHE912" s="119"/>
      <c r="AHF912" s="119"/>
      <c r="AHG912" s="119"/>
      <c r="AHH912" s="119"/>
      <c r="AHI912" s="119"/>
      <c r="AHJ912" s="119"/>
      <c r="AHK912" s="119"/>
      <c r="AHL912" s="119"/>
      <c r="AHM912" s="119"/>
      <c r="AHN912" s="119"/>
      <c r="AHO912" s="119"/>
      <c r="AHP912" s="119"/>
      <c r="AHQ912" s="119"/>
      <c r="AHR912" s="119"/>
      <c r="AHS912" s="119"/>
      <c r="AHT912" s="119"/>
      <c r="AHU912" s="119"/>
      <c r="AHV912" s="119"/>
      <c r="AHW912" s="119"/>
      <c r="AHX912" s="119"/>
      <c r="AHY912" s="119"/>
      <c r="AHZ912" s="119"/>
      <c r="AIA912" s="119"/>
      <c r="AIB912" s="119"/>
      <c r="AIC912" s="119"/>
      <c r="AID912" s="119"/>
      <c r="AIE912" s="119"/>
      <c r="AIF912" s="119"/>
      <c r="AIG912" s="119"/>
      <c r="AIH912" s="119"/>
      <c r="AII912" s="119"/>
      <c r="AIJ912" s="119"/>
      <c r="AIK912" s="119"/>
      <c r="AIL912" s="119"/>
      <c r="AIM912" s="119"/>
      <c r="AIN912" s="119"/>
      <c r="AIO912" s="119"/>
      <c r="AIP912" s="119"/>
      <c r="AIQ912" s="119"/>
      <c r="AIR912" s="119"/>
      <c r="AIS912" s="119"/>
      <c r="AIT912" s="119"/>
      <c r="AIU912" s="119"/>
      <c r="AIV912" s="119"/>
      <c r="AIW912" s="119"/>
      <c r="AIX912" s="119"/>
      <c r="AIY912" s="119"/>
      <c r="AIZ912" s="119"/>
      <c r="AJA912" s="119"/>
      <c r="AJB912" s="119"/>
      <c r="AJC912" s="119"/>
      <c r="AJD912" s="119"/>
      <c r="AJE912" s="119"/>
      <c r="AJF912" s="119"/>
      <c r="AJG912" s="119"/>
      <c r="AJH912" s="119"/>
      <c r="AJI912" s="119"/>
      <c r="AJJ912" s="119"/>
      <c r="AJK912" s="119"/>
      <c r="AJL912" s="119"/>
      <c r="AJM912" s="119"/>
      <c r="AJN912" s="119"/>
      <c r="AJO912" s="119"/>
      <c r="AJP912" s="119"/>
      <c r="AJQ912" s="119"/>
      <c r="AJR912" s="119"/>
      <c r="AJS912" s="119"/>
      <c r="AJT912" s="119"/>
      <c r="AJU912" s="119"/>
      <c r="AJV912" s="119"/>
      <c r="AJW912" s="119"/>
      <c r="AJX912" s="119"/>
      <c r="AJY912" s="119"/>
      <c r="AJZ912" s="119"/>
      <c r="AKA912" s="119"/>
      <c r="AKB912" s="119"/>
      <c r="AKC912" s="119"/>
      <c r="AKD912" s="119"/>
      <c r="AKE912" s="119"/>
      <c r="AKF912" s="119"/>
      <c r="AKG912" s="119"/>
      <c r="AKH912" s="119"/>
      <c r="AKI912" s="119"/>
      <c r="AKJ912" s="119"/>
      <c r="AKK912" s="119"/>
      <c r="AKL912" s="119"/>
      <c r="AKM912" s="119"/>
      <c r="AKN912" s="119"/>
      <c r="AKO912" s="119"/>
      <c r="AKP912" s="119"/>
      <c r="AKQ912" s="119"/>
      <c r="AKR912" s="119"/>
      <c r="AKS912" s="119"/>
      <c r="AKT912" s="119"/>
      <c r="AKU912" s="119"/>
      <c r="AKV912" s="119"/>
      <c r="AKW912" s="119"/>
      <c r="AKX912" s="119"/>
      <c r="AKY912" s="119"/>
      <c r="AKZ912" s="119"/>
      <c r="ALA912" s="119"/>
      <c r="ALB912" s="119"/>
      <c r="ALC912" s="119"/>
      <c r="ALD912" s="119"/>
      <c r="ALE912" s="119"/>
      <c r="ALF912" s="119"/>
      <c r="ALG912" s="119"/>
      <c r="ALH912" s="119"/>
      <c r="ALI912" s="119"/>
      <c r="ALJ912" s="119"/>
      <c r="ALK912" s="119"/>
      <c r="ALL912" s="119"/>
      <c r="ALM912" s="119"/>
      <c r="ALN912" s="119"/>
      <c r="ALO912" s="119"/>
      <c r="ALP912" s="119"/>
      <c r="ALQ912" s="119"/>
      <c r="ALR912" s="119"/>
      <c r="ALS912" s="119"/>
      <c r="ALT912" s="119"/>
      <c r="ALU912" s="119"/>
      <c r="ALV912" s="119"/>
      <c r="ALW912" s="119"/>
      <c r="ALX912" s="119"/>
      <c r="ALY912" s="119"/>
      <c r="ALZ912" s="119"/>
      <c r="AMA912" s="119"/>
      <c r="AMB912" s="119"/>
      <c r="AMC912" s="119"/>
      <c r="AMD912" s="119"/>
      <c r="AME912" s="119"/>
      <c r="AMF912" s="119"/>
      <c r="AMG912" s="119"/>
      <c r="AMH912" s="119"/>
      <c r="AMI912" s="119"/>
      <c r="AMJ912" s="119"/>
    </row>
    <row r="913" customFormat="false" ht="15" hidden="false" customHeight="false" outlineLevel="0" collapsed="false">
      <c r="A913" s="118"/>
      <c r="B913" s="118"/>
      <c r="C913" s="49" t="n">
        <f aca="false">IF(F913=F912,C912,IF(F913=(F912+10),C912,(C912+10)))</f>
        <v>1780</v>
      </c>
      <c r="D913" s="38" t="s">
        <v>372</v>
      </c>
      <c r="E913" s="51" t="n">
        <f aca="false">IF(C912=C913,IF(AND(L913&lt;&gt;"M",L913&lt;&gt;"m-up"),E912+10,E912),10)</f>
        <v>20</v>
      </c>
      <c r="F913" s="39" t="n">
        <f aca="false">R913+(Q913*60)+(P913*3600)</f>
        <v>62649</v>
      </c>
      <c r="G913" s="39" t="str">
        <f aca="false">CONCATENATE(M913,N913,O913)</f>
        <v>20171129</v>
      </c>
      <c r="H913" s="39" t="n">
        <v>0</v>
      </c>
      <c r="L913" s="79" t="s">
        <v>21</v>
      </c>
      <c r="M913" s="39" t="n">
        <v>2017</v>
      </c>
      <c r="N913" s="39" t="n">
        <v>11</v>
      </c>
      <c r="O913" s="39" t="n">
        <v>29</v>
      </c>
      <c r="P913" s="39" t="n">
        <v>17</v>
      </c>
      <c r="Q913" s="39" t="n">
        <v>24</v>
      </c>
      <c r="R913" s="39" t="n">
        <v>9</v>
      </c>
      <c r="S913" s="39" t="n">
        <v>551</v>
      </c>
      <c r="T913" s="39" t="n">
        <v>2</v>
      </c>
      <c r="U913" s="39" t="s">
        <v>1</v>
      </c>
      <c r="V913" s="39" t="s">
        <v>2</v>
      </c>
      <c r="WK913" s="119"/>
      <c r="WL913" s="119"/>
      <c r="WM913" s="119"/>
      <c r="WN913" s="119"/>
      <c r="WO913" s="119"/>
      <c r="WP913" s="119"/>
      <c r="WQ913" s="119"/>
      <c r="WR913" s="119"/>
      <c r="WS913" s="119"/>
      <c r="WT913" s="119"/>
      <c r="WU913" s="119"/>
      <c r="WV913" s="119"/>
      <c r="WW913" s="119"/>
      <c r="WX913" s="119"/>
      <c r="WY913" s="119"/>
      <c r="WZ913" s="119"/>
      <c r="XA913" s="119"/>
      <c r="XB913" s="119"/>
      <c r="XC913" s="119"/>
      <c r="XD913" s="119"/>
      <c r="XE913" s="119"/>
      <c r="XF913" s="119"/>
      <c r="XG913" s="119"/>
      <c r="XH913" s="119"/>
      <c r="XI913" s="119"/>
      <c r="XJ913" s="119"/>
      <c r="XK913" s="119"/>
      <c r="XL913" s="119"/>
      <c r="XM913" s="119"/>
      <c r="XN913" s="119"/>
      <c r="XO913" s="119"/>
      <c r="XP913" s="119"/>
      <c r="XQ913" s="119"/>
      <c r="XR913" s="119"/>
      <c r="XS913" s="119"/>
      <c r="XT913" s="119"/>
      <c r="XU913" s="119"/>
      <c r="XV913" s="119"/>
      <c r="XW913" s="119"/>
      <c r="XX913" s="119"/>
      <c r="XY913" s="119"/>
      <c r="XZ913" s="119"/>
      <c r="YA913" s="119"/>
      <c r="YB913" s="119"/>
      <c r="YC913" s="119"/>
      <c r="YD913" s="119"/>
      <c r="YE913" s="119"/>
      <c r="YF913" s="119"/>
      <c r="YG913" s="119"/>
      <c r="YH913" s="119"/>
      <c r="YI913" s="119"/>
      <c r="YJ913" s="119"/>
      <c r="YK913" s="119"/>
      <c r="YL913" s="119"/>
      <c r="YM913" s="119"/>
      <c r="YN913" s="119"/>
      <c r="YO913" s="119"/>
      <c r="YP913" s="119"/>
      <c r="YQ913" s="119"/>
      <c r="YR913" s="119"/>
      <c r="YS913" s="119"/>
      <c r="YT913" s="119"/>
      <c r="YU913" s="119"/>
      <c r="YV913" s="119"/>
      <c r="YW913" s="119"/>
      <c r="YX913" s="119"/>
      <c r="YY913" s="119"/>
      <c r="YZ913" s="119"/>
      <c r="ZA913" s="119"/>
      <c r="ZB913" s="119"/>
      <c r="ZC913" s="119"/>
      <c r="ZD913" s="119"/>
      <c r="ZE913" s="119"/>
      <c r="ZF913" s="119"/>
      <c r="ZG913" s="119"/>
      <c r="ZH913" s="119"/>
      <c r="ZI913" s="119"/>
      <c r="ZJ913" s="119"/>
      <c r="ZK913" s="119"/>
      <c r="ZL913" s="119"/>
      <c r="ZM913" s="119"/>
      <c r="ZN913" s="119"/>
      <c r="ZO913" s="119"/>
      <c r="ZP913" s="119"/>
      <c r="ZQ913" s="119"/>
      <c r="ZR913" s="119"/>
      <c r="ZS913" s="119"/>
      <c r="ZT913" s="119"/>
      <c r="ZU913" s="119"/>
      <c r="ZV913" s="119"/>
      <c r="ZW913" s="119"/>
      <c r="ZX913" s="119"/>
      <c r="ZY913" s="119"/>
      <c r="ZZ913" s="119"/>
      <c r="AAA913" s="119"/>
      <c r="AAB913" s="119"/>
      <c r="AAC913" s="119"/>
      <c r="AAD913" s="119"/>
      <c r="AAE913" s="119"/>
      <c r="AAF913" s="119"/>
      <c r="AAG913" s="119"/>
      <c r="AAH913" s="119"/>
      <c r="AAI913" s="119"/>
      <c r="AAJ913" s="119"/>
      <c r="AAK913" s="119"/>
      <c r="AAL913" s="119"/>
      <c r="AAM913" s="119"/>
      <c r="AAN913" s="119"/>
      <c r="AAO913" s="119"/>
      <c r="AAP913" s="119"/>
      <c r="AAQ913" s="119"/>
      <c r="AAR913" s="119"/>
      <c r="AAS913" s="119"/>
      <c r="AAT913" s="119"/>
      <c r="AAU913" s="119"/>
      <c r="AAV913" s="119"/>
      <c r="AAW913" s="119"/>
      <c r="AAX913" s="119"/>
      <c r="AAY913" s="119"/>
      <c r="AAZ913" s="119"/>
      <c r="ABA913" s="119"/>
      <c r="ABB913" s="119"/>
      <c r="ABC913" s="119"/>
      <c r="ABD913" s="119"/>
      <c r="ABE913" s="119"/>
      <c r="ABF913" s="119"/>
      <c r="ABG913" s="119"/>
      <c r="ABH913" s="119"/>
      <c r="ABI913" s="119"/>
      <c r="ABJ913" s="119"/>
      <c r="ABK913" s="119"/>
      <c r="ABL913" s="119"/>
      <c r="ABM913" s="119"/>
      <c r="ABN913" s="119"/>
      <c r="ABO913" s="119"/>
      <c r="ABP913" s="119"/>
      <c r="ABQ913" s="119"/>
      <c r="ABR913" s="119"/>
      <c r="ABS913" s="119"/>
      <c r="ABT913" s="119"/>
      <c r="ABU913" s="119"/>
      <c r="ABV913" s="119"/>
      <c r="ABW913" s="119"/>
      <c r="ABX913" s="119"/>
      <c r="ABY913" s="119"/>
      <c r="ABZ913" s="119"/>
      <c r="ACA913" s="119"/>
      <c r="ACB913" s="119"/>
      <c r="ACC913" s="119"/>
      <c r="ACD913" s="119"/>
      <c r="ACE913" s="119"/>
      <c r="ACF913" s="119"/>
      <c r="ACG913" s="119"/>
      <c r="ACH913" s="119"/>
      <c r="ACI913" s="119"/>
      <c r="ACJ913" s="119"/>
      <c r="ACK913" s="119"/>
      <c r="ACL913" s="119"/>
      <c r="ACM913" s="119"/>
      <c r="ACN913" s="119"/>
      <c r="ACO913" s="119"/>
      <c r="ACP913" s="119"/>
      <c r="ACQ913" s="119"/>
      <c r="ACR913" s="119"/>
      <c r="ACS913" s="119"/>
      <c r="ACT913" s="119"/>
      <c r="ACU913" s="119"/>
      <c r="ACV913" s="119"/>
      <c r="ACW913" s="119"/>
      <c r="ACX913" s="119"/>
      <c r="ACY913" s="119"/>
      <c r="ACZ913" s="119"/>
      <c r="ADA913" s="119"/>
      <c r="ADB913" s="119"/>
      <c r="ADC913" s="119"/>
      <c r="ADD913" s="119"/>
      <c r="ADE913" s="119"/>
      <c r="ADF913" s="119"/>
      <c r="ADG913" s="119"/>
      <c r="ADH913" s="119"/>
      <c r="ADI913" s="119"/>
      <c r="ADJ913" s="119"/>
      <c r="ADK913" s="119"/>
      <c r="ADL913" s="119"/>
      <c r="ADM913" s="119"/>
      <c r="ADN913" s="119"/>
      <c r="ADO913" s="119"/>
      <c r="ADP913" s="119"/>
      <c r="ADQ913" s="119"/>
      <c r="ADR913" s="119"/>
      <c r="ADS913" s="119"/>
      <c r="ADT913" s="119"/>
      <c r="ADU913" s="119"/>
      <c r="ADV913" s="119"/>
      <c r="ADW913" s="119"/>
      <c r="ADX913" s="119"/>
      <c r="ADY913" s="119"/>
      <c r="ADZ913" s="119"/>
      <c r="AEA913" s="119"/>
      <c r="AEB913" s="119"/>
      <c r="AEC913" s="119"/>
      <c r="AED913" s="119"/>
      <c r="AEE913" s="119"/>
      <c r="AEF913" s="119"/>
      <c r="AEG913" s="119"/>
      <c r="AEH913" s="119"/>
      <c r="AEI913" s="119"/>
      <c r="AEJ913" s="119"/>
      <c r="AEK913" s="119"/>
      <c r="AEL913" s="119"/>
      <c r="AEM913" s="119"/>
      <c r="AEN913" s="119"/>
      <c r="AEO913" s="119"/>
      <c r="AEP913" s="119"/>
      <c r="AEQ913" s="119"/>
      <c r="AER913" s="119"/>
      <c r="AES913" s="119"/>
      <c r="AET913" s="119"/>
      <c r="AEU913" s="119"/>
      <c r="AEV913" s="119"/>
      <c r="AEW913" s="119"/>
      <c r="AEX913" s="119"/>
      <c r="AEY913" s="119"/>
      <c r="AEZ913" s="119"/>
      <c r="AFA913" s="119"/>
      <c r="AFB913" s="119"/>
      <c r="AFC913" s="119"/>
      <c r="AFD913" s="119"/>
      <c r="AFE913" s="119"/>
      <c r="AFF913" s="119"/>
      <c r="AFG913" s="119"/>
      <c r="AFH913" s="119"/>
      <c r="AFI913" s="119"/>
      <c r="AFJ913" s="119"/>
      <c r="AFK913" s="119"/>
      <c r="AFL913" s="119"/>
      <c r="AFM913" s="119"/>
      <c r="AFN913" s="119"/>
      <c r="AFO913" s="119"/>
      <c r="AFP913" s="119"/>
      <c r="AFQ913" s="119"/>
      <c r="AFR913" s="119"/>
      <c r="AFS913" s="119"/>
      <c r="AFT913" s="119"/>
      <c r="AFU913" s="119"/>
      <c r="AFV913" s="119"/>
      <c r="AFW913" s="119"/>
      <c r="AFX913" s="119"/>
      <c r="AFY913" s="119"/>
      <c r="AFZ913" s="119"/>
      <c r="AGA913" s="119"/>
      <c r="AGB913" s="119"/>
      <c r="AGC913" s="119"/>
      <c r="AGD913" s="119"/>
      <c r="AGE913" s="119"/>
      <c r="AGF913" s="119"/>
      <c r="AGG913" s="119"/>
      <c r="AGH913" s="119"/>
      <c r="AGI913" s="119"/>
      <c r="AGJ913" s="119"/>
      <c r="AGK913" s="119"/>
      <c r="AGL913" s="119"/>
      <c r="AGM913" s="119"/>
      <c r="AGN913" s="119"/>
      <c r="AGO913" s="119"/>
      <c r="AGP913" s="119"/>
      <c r="AGQ913" s="119"/>
      <c r="AGR913" s="119"/>
      <c r="AGS913" s="119"/>
      <c r="AGT913" s="119"/>
      <c r="AGU913" s="119"/>
      <c r="AGV913" s="119"/>
      <c r="AGW913" s="119"/>
      <c r="AGX913" s="119"/>
      <c r="AGY913" s="119"/>
      <c r="AGZ913" s="119"/>
      <c r="AHA913" s="119"/>
      <c r="AHB913" s="119"/>
      <c r="AHC913" s="119"/>
      <c r="AHD913" s="119"/>
      <c r="AHE913" s="119"/>
      <c r="AHF913" s="119"/>
      <c r="AHG913" s="119"/>
      <c r="AHH913" s="119"/>
      <c r="AHI913" s="119"/>
      <c r="AHJ913" s="119"/>
      <c r="AHK913" s="119"/>
      <c r="AHL913" s="119"/>
      <c r="AHM913" s="119"/>
      <c r="AHN913" s="119"/>
      <c r="AHO913" s="119"/>
      <c r="AHP913" s="119"/>
      <c r="AHQ913" s="119"/>
      <c r="AHR913" s="119"/>
      <c r="AHS913" s="119"/>
      <c r="AHT913" s="119"/>
      <c r="AHU913" s="119"/>
      <c r="AHV913" s="119"/>
      <c r="AHW913" s="119"/>
      <c r="AHX913" s="119"/>
      <c r="AHY913" s="119"/>
      <c r="AHZ913" s="119"/>
      <c r="AIA913" s="119"/>
      <c r="AIB913" s="119"/>
      <c r="AIC913" s="119"/>
      <c r="AID913" s="119"/>
      <c r="AIE913" s="119"/>
      <c r="AIF913" s="119"/>
      <c r="AIG913" s="119"/>
      <c r="AIH913" s="119"/>
      <c r="AII913" s="119"/>
      <c r="AIJ913" s="119"/>
      <c r="AIK913" s="119"/>
      <c r="AIL913" s="119"/>
      <c r="AIM913" s="119"/>
      <c r="AIN913" s="119"/>
      <c r="AIO913" s="119"/>
      <c r="AIP913" s="119"/>
      <c r="AIQ913" s="119"/>
      <c r="AIR913" s="119"/>
      <c r="AIS913" s="119"/>
      <c r="AIT913" s="119"/>
      <c r="AIU913" s="119"/>
      <c r="AIV913" s="119"/>
      <c r="AIW913" s="119"/>
      <c r="AIX913" s="119"/>
      <c r="AIY913" s="119"/>
      <c r="AIZ913" s="119"/>
      <c r="AJA913" s="119"/>
      <c r="AJB913" s="119"/>
      <c r="AJC913" s="119"/>
      <c r="AJD913" s="119"/>
      <c r="AJE913" s="119"/>
      <c r="AJF913" s="119"/>
      <c r="AJG913" s="119"/>
      <c r="AJH913" s="119"/>
      <c r="AJI913" s="119"/>
      <c r="AJJ913" s="119"/>
      <c r="AJK913" s="119"/>
      <c r="AJL913" s="119"/>
      <c r="AJM913" s="119"/>
      <c r="AJN913" s="119"/>
      <c r="AJO913" s="119"/>
      <c r="AJP913" s="119"/>
      <c r="AJQ913" s="119"/>
      <c r="AJR913" s="119"/>
      <c r="AJS913" s="119"/>
      <c r="AJT913" s="119"/>
      <c r="AJU913" s="119"/>
      <c r="AJV913" s="119"/>
      <c r="AJW913" s="119"/>
      <c r="AJX913" s="119"/>
      <c r="AJY913" s="119"/>
      <c r="AJZ913" s="119"/>
      <c r="AKA913" s="119"/>
      <c r="AKB913" s="119"/>
      <c r="AKC913" s="119"/>
      <c r="AKD913" s="119"/>
      <c r="AKE913" s="119"/>
      <c r="AKF913" s="119"/>
      <c r="AKG913" s="119"/>
      <c r="AKH913" s="119"/>
      <c r="AKI913" s="119"/>
      <c r="AKJ913" s="119"/>
      <c r="AKK913" s="119"/>
      <c r="AKL913" s="119"/>
      <c r="AKM913" s="119"/>
      <c r="AKN913" s="119"/>
      <c r="AKO913" s="119"/>
      <c r="AKP913" s="119"/>
      <c r="AKQ913" s="119"/>
      <c r="AKR913" s="119"/>
      <c r="AKS913" s="119"/>
      <c r="AKT913" s="119"/>
      <c r="AKU913" s="119"/>
      <c r="AKV913" s="119"/>
      <c r="AKW913" s="119"/>
      <c r="AKX913" s="119"/>
      <c r="AKY913" s="119"/>
      <c r="AKZ913" s="119"/>
      <c r="ALA913" s="119"/>
      <c r="ALB913" s="119"/>
      <c r="ALC913" s="119"/>
      <c r="ALD913" s="119"/>
      <c r="ALE913" s="119"/>
      <c r="ALF913" s="119"/>
      <c r="ALG913" s="119"/>
      <c r="ALH913" s="119"/>
      <c r="ALI913" s="119"/>
      <c r="ALJ913" s="119"/>
      <c r="ALK913" s="119"/>
      <c r="ALL913" s="119"/>
      <c r="ALM913" s="119"/>
      <c r="ALN913" s="119"/>
      <c r="ALO913" s="119"/>
      <c r="ALP913" s="119"/>
      <c r="ALQ913" s="119"/>
      <c r="ALR913" s="119"/>
      <c r="ALS913" s="119"/>
      <c r="ALT913" s="119"/>
      <c r="ALU913" s="119"/>
      <c r="ALV913" s="119"/>
      <c r="ALW913" s="119"/>
      <c r="ALX913" s="119"/>
      <c r="ALY913" s="119"/>
      <c r="ALZ913" s="119"/>
      <c r="AMA913" s="119"/>
      <c r="AMB913" s="119"/>
      <c r="AMC913" s="119"/>
      <c r="AMD913" s="119"/>
      <c r="AME913" s="119"/>
      <c r="AMF913" s="119"/>
      <c r="AMG913" s="119"/>
      <c r="AMH913" s="119"/>
      <c r="AMI913" s="119"/>
      <c r="AMJ913" s="119"/>
    </row>
    <row r="914" customFormat="false" ht="15" hidden="false" customHeight="false" outlineLevel="0" collapsed="false">
      <c r="A914" s="118"/>
      <c r="B914" s="118"/>
      <c r="C914" s="49" t="n">
        <f aca="false">IF(F914=F913,C913,IF(F914=(F913+10),C913,(C913+10)))</f>
        <v>1780</v>
      </c>
      <c r="D914" s="38" t="s">
        <v>372</v>
      </c>
      <c r="E914" s="51" t="n">
        <f aca="false">IF(C913=C914,IF(AND(L914&lt;&gt;"M",L914&lt;&gt;"m-up"),E913+10,E913),10)</f>
        <v>20</v>
      </c>
      <c r="F914" s="39" t="n">
        <f aca="false">R914+(Q914*60)+(P914*3600)</f>
        <v>62649</v>
      </c>
      <c r="G914" s="39" t="str">
        <f aca="false">CONCATENATE(M914,N914,O914)</f>
        <v>20171129</v>
      </c>
      <c r="H914" s="39" t="n">
        <v>0</v>
      </c>
      <c r="L914" s="79" t="s">
        <v>21</v>
      </c>
      <c r="M914" s="39" t="n">
        <v>2017</v>
      </c>
      <c r="N914" s="39" t="n">
        <v>11</v>
      </c>
      <c r="O914" s="39" t="n">
        <v>29</v>
      </c>
      <c r="P914" s="39" t="n">
        <v>17</v>
      </c>
      <c r="Q914" s="39" t="n">
        <v>24</v>
      </c>
      <c r="R914" s="39" t="n">
        <v>9</v>
      </c>
      <c r="S914" s="39" t="n">
        <v>554</v>
      </c>
      <c r="T914" s="39" t="n">
        <v>1</v>
      </c>
      <c r="U914" s="39" t="s">
        <v>1</v>
      </c>
      <c r="V914" s="39" t="s">
        <v>2</v>
      </c>
      <c r="WK914" s="119"/>
      <c r="WL914" s="119"/>
      <c r="WM914" s="119"/>
      <c r="WN914" s="119"/>
      <c r="WO914" s="119"/>
      <c r="WP914" s="119"/>
      <c r="WQ914" s="119"/>
      <c r="WR914" s="119"/>
      <c r="WS914" s="119"/>
      <c r="WT914" s="119"/>
      <c r="WU914" s="119"/>
      <c r="WV914" s="119"/>
      <c r="WW914" s="119"/>
      <c r="WX914" s="119"/>
      <c r="WY914" s="119"/>
      <c r="WZ914" s="119"/>
      <c r="XA914" s="119"/>
      <c r="XB914" s="119"/>
      <c r="XC914" s="119"/>
      <c r="XD914" s="119"/>
      <c r="XE914" s="119"/>
      <c r="XF914" s="119"/>
      <c r="XG914" s="119"/>
      <c r="XH914" s="119"/>
      <c r="XI914" s="119"/>
      <c r="XJ914" s="119"/>
      <c r="XK914" s="119"/>
      <c r="XL914" s="119"/>
      <c r="XM914" s="119"/>
      <c r="XN914" s="119"/>
      <c r="XO914" s="119"/>
      <c r="XP914" s="119"/>
      <c r="XQ914" s="119"/>
      <c r="XR914" s="119"/>
      <c r="XS914" s="119"/>
      <c r="XT914" s="119"/>
      <c r="XU914" s="119"/>
      <c r="XV914" s="119"/>
      <c r="XW914" s="119"/>
      <c r="XX914" s="119"/>
      <c r="XY914" s="119"/>
      <c r="XZ914" s="119"/>
      <c r="YA914" s="119"/>
      <c r="YB914" s="119"/>
      <c r="YC914" s="119"/>
      <c r="YD914" s="119"/>
      <c r="YE914" s="119"/>
      <c r="YF914" s="119"/>
      <c r="YG914" s="119"/>
      <c r="YH914" s="119"/>
      <c r="YI914" s="119"/>
      <c r="YJ914" s="119"/>
      <c r="YK914" s="119"/>
      <c r="YL914" s="119"/>
      <c r="YM914" s="119"/>
      <c r="YN914" s="119"/>
      <c r="YO914" s="119"/>
      <c r="YP914" s="119"/>
      <c r="YQ914" s="119"/>
      <c r="YR914" s="119"/>
      <c r="YS914" s="119"/>
      <c r="YT914" s="119"/>
      <c r="YU914" s="119"/>
      <c r="YV914" s="119"/>
      <c r="YW914" s="119"/>
      <c r="YX914" s="119"/>
      <c r="YY914" s="119"/>
      <c r="YZ914" s="119"/>
      <c r="ZA914" s="119"/>
      <c r="ZB914" s="119"/>
      <c r="ZC914" s="119"/>
      <c r="ZD914" s="119"/>
      <c r="ZE914" s="119"/>
      <c r="ZF914" s="119"/>
      <c r="ZG914" s="119"/>
      <c r="ZH914" s="119"/>
      <c r="ZI914" s="119"/>
      <c r="ZJ914" s="119"/>
      <c r="ZK914" s="119"/>
      <c r="ZL914" s="119"/>
      <c r="ZM914" s="119"/>
      <c r="ZN914" s="119"/>
      <c r="ZO914" s="119"/>
      <c r="ZP914" s="119"/>
      <c r="ZQ914" s="119"/>
      <c r="ZR914" s="119"/>
      <c r="ZS914" s="119"/>
      <c r="ZT914" s="119"/>
      <c r="ZU914" s="119"/>
      <c r="ZV914" s="119"/>
      <c r="ZW914" s="119"/>
      <c r="ZX914" s="119"/>
      <c r="ZY914" s="119"/>
      <c r="ZZ914" s="119"/>
      <c r="AAA914" s="119"/>
      <c r="AAB914" s="119"/>
      <c r="AAC914" s="119"/>
      <c r="AAD914" s="119"/>
      <c r="AAE914" s="119"/>
      <c r="AAF914" s="119"/>
      <c r="AAG914" s="119"/>
      <c r="AAH914" s="119"/>
      <c r="AAI914" s="119"/>
      <c r="AAJ914" s="119"/>
      <c r="AAK914" s="119"/>
      <c r="AAL914" s="119"/>
      <c r="AAM914" s="119"/>
      <c r="AAN914" s="119"/>
      <c r="AAO914" s="119"/>
      <c r="AAP914" s="119"/>
      <c r="AAQ914" s="119"/>
      <c r="AAR914" s="119"/>
      <c r="AAS914" s="119"/>
      <c r="AAT914" s="119"/>
      <c r="AAU914" s="119"/>
      <c r="AAV914" s="119"/>
      <c r="AAW914" s="119"/>
      <c r="AAX914" s="119"/>
      <c r="AAY914" s="119"/>
      <c r="AAZ914" s="119"/>
      <c r="ABA914" s="119"/>
      <c r="ABB914" s="119"/>
      <c r="ABC914" s="119"/>
      <c r="ABD914" s="119"/>
      <c r="ABE914" s="119"/>
      <c r="ABF914" s="119"/>
      <c r="ABG914" s="119"/>
      <c r="ABH914" s="119"/>
      <c r="ABI914" s="119"/>
      <c r="ABJ914" s="119"/>
      <c r="ABK914" s="119"/>
      <c r="ABL914" s="119"/>
      <c r="ABM914" s="119"/>
      <c r="ABN914" s="119"/>
      <c r="ABO914" s="119"/>
      <c r="ABP914" s="119"/>
      <c r="ABQ914" s="119"/>
      <c r="ABR914" s="119"/>
      <c r="ABS914" s="119"/>
      <c r="ABT914" s="119"/>
      <c r="ABU914" s="119"/>
      <c r="ABV914" s="119"/>
      <c r="ABW914" s="119"/>
      <c r="ABX914" s="119"/>
      <c r="ABY914" s="119"/>
      <c r="ABZ914" s="119"/>
      <c r="ACA914" s="119"/>
      <c r="ACB914" s="119"/>
      <c r="ACC914" s="119"/>
      <c r="ACD914" s="119"/>
      <c r="ACE914" s="119"/>
      <c r="ACF914" s="119"/>
      <c r="ACG914" s="119"/>
      <c r="ACH914" s="119"/>
      <c r="ACI914" s="119"/>
      <c r="ACJ914" s="119"/>
      <c r="ACK914" s="119"/>
      <c r="ACL914" s="119"/>
      <c r="ACM914" s="119"/>
      <c r="ACN914" s="119"/>
      <c r="ACO914" s="119"/>
      <c r="ACP914" s="119"/>
      <c r="ACQ914" s="119"/>
      <c r="ACR914" s="119"/>
      <c r="ACS914" s="119"/>
      <c r="ACT914" s="119"/>
      <c r="ACU914" s="119"/>
      <c r="ACV914" s="119"/>
      <c r="ACW914" s="119"/>
      <c r="ACX914" s="119"/>
      <c r="ACY914" s="119"/>
      <c r="ACZ914" s="119"/>
      <c r="ADA914" s="119"/>
      <c r="ADB914" s="119"/>
      <c r="ADC914" s="119"/>
      <c r="ADD914" s="119"/>
      <c r="ADE914" s="119"/>
      <c r="ADF914" s="119"/>
      <c r="ADG914" s="119"/>
      <c r="ADH914" s="119"/>
      <c r="ADI914" s="119"/>
      <c r="ADJ914" s="119"/>
      <c r="ADK914" s="119"/>
      <c r="ADL914" s="119"/>
      <c r="ADM914" s="119"/>
      <c r="ADN914" s="119"/>
      <c r="ADO914" s="119"/>
      <c r="ADP914" s="119"/>
      <c r="ADQ914" s="119"/>
      <c r="ADR914" s="119"/>
      <c r="ADS914" s="119"/>
      <c r="ADT914" s="119"/>
      <c r="ADU914" s="119"/>
      <c r="ADV914" s="119"/>
      <c r="ADW914" s="119"/>
      <c r="ADX914" s="119"/>
      <c r="ADY914" s="119"/>
      <c r="ADZ914" s="119"/>
      <c r="AEA914" s="119"/>
      <c r="AEB914" s="119"/>
      <c r="AEC914" s="119"/>
      <c r="AED914" s="119"/>
      <c r="AEE914" s="119"/>
      <c r="AEF914" s="119"/>
      <c r="AEG914" s="119"/>
      <c r="AEH914" s="119"/>
      <c r="AEI914" s="119"/>
      <c r="AEJ914" s="119"/>
      <c r="AEK914" s="119"/>
      <c r="AEL914" s="119"/>
      <c r="AEM914" s="119"/>
      <c r="AEN914" s="119"/>
      <c r="AEO914" s="119"/>
      <c r="AEP914" s="119"/>
      <c r="AEQ914" s="119"/>
      <c r="AER914" s="119"/>
      <c r="AES914" s="119"/>
      <c r="AET914" s="119"/>
      <c r="AEU914" s="119"/>
      <c r="AEV914" s="119"/>
      <c r="AEW914" s="119"/>
      <c r="AEX914" s="119"/>
      <c r="AEY914" s="119"/>
      <c r="AEZ914" s="119"/>
      <c r="AFA914" s="119"/>
      <c r="AFB914" s="119"/>
      <c r="AFC914" s="119"/>
      <c r="AFD914" s="119"/>
      <c r="AFE914" s="119"/>
      <c r="AFF914" s="119"/>
      <c r="AFG914" s="119"/>
      <c r="AFH914" s="119"/>
      <c r="AFI914" s="119"/>
      <c r="AFJ914" s="119"/>
      <c r="AFK914" s="119"/>
      <c r="AFL914" s="119"/>
      <c r="AFM914" s="119"/>
      <c r="AFN914" s="119"/>
      <c r="AFO914" s="119"/>
      <c r="AFP914" s="119"/>
      <c r="AFQ914" s="119"/>
      <c r="AFR914" s="119"/>
      <c r="AFS914" s="119"/>
      <c r="AFT914" s="119"/>
      <c r="AFU914" s="119"/>
      <c r="AFV914" s="119"/>
      <c r="AFW914" s="119"/>
      <c r="AFX914" s="119"/>
      <c r="AFY914" s="119"/>
      <c r="AFZ914" s="119"/>
      <c r="AGA914" s="119"/>
      <c r="AGB914" s="119"/>
      <c r="AGC914" s="119"/>
      <c r="AGD914" s="119"/>
      <c r="AGE914" s="119"/>
      <c r="AGF914" s="119"/>
      <c r="AGG914" s="119"/>
      <c r="AGH914" s="119"/>
      <c r="AGI914" s="119"/>
      <c r="AGJ914" s="119"/>
      <c r="AGK914" s="119"/>
      <c r="AGL914" s="119"/>
      <c r="AGM914" s="119"/>
      <c r="AGN914" s="119"/>
      <c r="AGO914" s="119"/>
      <c r="AGP914" s="119"/>
      <c r="AGQ914" s="119"/>
      <c r="AGR914" s="119"/>
      <c r="AGS914" s="119"/>
      <c r="AGT914" s="119"/>
      <c r="AGU914" s="119"/>
      <c r="AGV914" s="119"/>
      <c r="AGW914" s="119"/>
      <c r="AGX914" s="119"/>
      <c r="AGY914" s="119"/>
      <c r="AGZ914" s="119"/>
      <c r="AHA914" s="119"/>
      <c r="AHB914" s="119"/>
      <c r="AHC914" s="119"/>
      <c r="AHD914" s="119"/>
      <c r="AHE914" s="119"/>
      <c r="AHF914" s="119"/>
      <c r="AHG914" s="119"/>
      <c r="AHH914" s="119"/>
      <c r="AHI914" s="119"/>
      <c r="AHJ914" s="119"/>
      <c r="AHK914" s="119"/>
      <c r="AHL914" s="119"/>
      <c r="AHM914" s="119"/>
      <c r="AHN914" s="119"/>
      <c r="AHO914" s="119"/>
      <c r="AHP914" s="119"/>
      <c r="AHQ914" s="119"/>
      <c r="AHR914" s="119"/>
      <c r="AHS914" s="119"/>
      <c r="AHT914" s="119"/>
      <c r="AHU914" s="119"/>
      <c r="AHV914" s="119"/>
      <c r="AHW914" s="119"/>
      <c r="AHX914" s="119"/>
      <c r="AHY914" s="119"/>
      <c r="AHZ914" s="119"/>
      <c r="AIA914" s="119"/>
      <c r="AIB914" s="119"/>
      <c r="AIC914" s="119"/>
      <c r="AID914" s="119"/>
      <c r="AIE914" s="119"/>
      <c r="AIF914" s="119"/>
      <c r="AIG914" s="119"/>
      <c r="AIH914" s="119"/>
      <c r="AII914" s="119"/>
      <c r="AIJ914" s="119"/>
      <c r="AIK914" s="119"/>
      <c r="AIL914" s="119"/>
      <c r="AIM914" s="119"/>
      <c r="AIN914" s="119"/>
      <c r="AIO914" s="119"/>
      <c r="AIP914" s="119"/>
      <c r="AIQ914" s="119"/>
      <c r="AIR914" s="119"/>
      <c r="AIS914" s="119"/>
      <c r="AIT914" s="119"/>
      <c r="AIU914" s="119"/>
      <c r="AIV914" s="119"/>
      <c r="AIW914" s="119"/>
      <c r="AIX914" s="119"/>
      <c r="AIY914" s="119"/>
      <c r="AIZ914" s="119"/>
      <c r="AJA914" s="119"/>
      <c r="AJB914" s="119"/>
      <c r="AJC914" s="119"/>
      <c r="AJD914" s="119"/>
      <c r="AJE914" s="119"/>
      <c r="AJF914" s="119"/>
      <c r="AJG914" s="119"/>
      <c r="AJH914" s="119"/>
      <c r="AJI914" s="119"/>
      <c r="AJJ914" s="119"/>
      <c r="AJK914" s="119"/>
      <c r="AJL914" s="119"/>
      <c r="AJM914" s="119"/>
      <c r="AJN914" s="119"/>
      <c r="AJO914" s="119"/>
      <c r="AJP914" s="119"/>
      <c r="AJQ914" s="119"/>
      <c r="AJR914" s="119"/>
      <c r="AJS914" s="119"/>
      <c r="AJT914" s="119"/>
      <c r="AJU914" s="119"/>
      <c r="AJV914" s="119"/>
      <c r="AJW914" s="119"/>
      <c r="AJX914" s="119"/>
      <c r="AJY914" s="119"/>
      <c r="AJZ914" s="119"/>
      <c r="AKA914" s="119"/>
      <c r="AKB914" s="119"/>
      <c r="AKC914" s="119"/>
      <c r="AKD914" s="119"/>
      <c r="AKE914" s="119"/>
      <c r="AKF914" s="119"/>
      <c r="AKG914" s="119"/>
      <c r="AKH914" s="119"/>
      <c r="AKI914" s="119"/>
      <c r="AKJ914" s="119"/>
      <c r="AKK914" s="119"/>
      <c r="AKL914" s="119"/>
      <c r="AKM914" s="119"/>
      <c r="AKN914" s="119"/>
      <c r="AKO914" s="119"/>
      <c r="AKP914" s="119"/>
      <c r="AKQ914" s="119"/>
      <c r="AKR914" s="119"/>
      <c r="AKS914" s="119"/>
      <c r="AKT914" s="119"/>
      <c r="AKU914" s="119"/>
      <c r="AKV914" s="119"/>
      <c r="AKW914" s="119"/>
      <c r="AKX914" s="119"/>
      <c r="AKY914" s="119"/>
      <c r="AKZ914" s="119"/>
      <c r="ALA914" s="119"/>
      <c r="ALB914" s="119"/>
      <c r="ALC914" s="119"/>
      <c r="ALD914" s="119"/>
      <c r="ALE914" s="119"/>
      <c r="ALF914" s="119"/>
      <c r="ALG914" s="119"/>
      <c r="ALH914" s="119"/>
      <c r="ALI914" s="119"/>
      <c r="ALJ914" s="119"/>
      <c r="ALK914" s="119"/>
      <c r="ALL914" s="119"/>
      <c r="ALM914" s="119"/>
      <c r="ALN914" s="119"/>
      <c r="ALO914" s="119"/>
      <c r="ALP914" s="119"/>
      <c r="ALQ914" s="119"/>
      <c r="ALR914" s="119"/>
      <c r="ALS914" s="119"/>
      <c r="ALT914" s="119"/>
      <c r="ALU914" s="119"/>
      <c r="ALV914" s="119"/>
      <c r="ALW914" s="119"/>
      <c r="ALX914" s="119"/>
      <c r="ALY914" s="119"/>
      <c r="ALZ914" s="119"/>
      <c r="AMA914" s="119"/>
      <c r="AMB914" s="119"/>
      <c r="AMC914" s="119"/>
      <c r="AMD914" s="119"/>
      <c r="AME914" s="119"/>
      <c r="AMF914" s="119"/>
      <c r="AMG914" s="119"/>
      <c r="AMH914" s="119"/>
      <c r="AMI914" s="119"/>
      <c r="AMJ914" s="119"/>
    </row>
    <row r="915" customFormat="false" ht="15" hidden="false" customHeight="false" outlineLevel="0" collapsed="false">
      <c r="A915" s="118"/>
      <c r="B915" s="118"/>
      <c r="C915" s="49" t="n">
        <f aca="false">IF(F915=F914,C914,IF(F915=(F914+10),C914,(C914+10)))</f>
        <v>1780</v>
      </c>
      <c r="D915" s="38" t="s">
        <v>372</v>
      </c>
      <c r="E915" s="51" t="n">
        <f aca="false">IF(C914=C915,IF(AND(L915&lt;&gt;"M",L915&lt;&gt;"m-up"),E914+10,E914),10)</f>
        <v>20</v>
      </c>
      <c r="F915" s="39" t="n">
        <f aca="false">R915+(Q915*60)+(P915*3600)</f>
        <v>62649</v>
      </c>
      <c r="G915" s="39" t="str">
        <f aca="false">CONCATENATE(M915,N915,O915)</f>
        <v>20171129</v>
      </c>
      <c r="H915" s="39" t="n">
        <v>0</v>
      </c>
      <c r="L915" s="79" t="s">
        <v>21</v>
      </c>
      <c r="M915" s="39" t="n">
        <v>2017</v>
      </c>
      <c r="N915" s="39" t="n">
        <v>11</v>
      </c>
      <c r="O915" s="39" t="n">
        <v>29</v>
      </c>
      <c r="P915" s="39" t="n">
        <v>17</v>
      </c>
      <c r="Q915" s="39" t="n">
        <v>24</v>
      </c>
      <c r="R915" s="39" t="n">
        <v>9</v>
      </c>
      <c r="S915" s="39" t="n">
        <v>560</v>
      </c>
      <c r="T915" s="39" t="n">
        <v>1</v>
      </c>
      <c r="U915" s="39" t="s">
        <v>1</v>
      </c>
      <c r="V915" s="39" t="s">
        <v>2</v>
      </c>
      <c r="WK915" s="119"/>
      <c r="WL915" s="119"/>
      <c r="WM915" s="119"/>
      <c r="WN915" s="119"/>
      <c r="WO915" s="119"/>
      <c r="WP915" s="119"/>
      <c r="WQ915" s="119"/>
      <c r="WR915" s="119"/>
      <c r="WS915" s="119"/>
      <c r="WT915" s="119"/>
      <c r="WU915" s="119"/>
      <c r="WV915" s="119"/>
      <c r="WW915" s="119"/>
      <c r="WX915" s="119"/>
      <c r="WY915" s="119"/>
      <c r="WZ915" s="119"/>
      <c r="XA915" s="119"/>
      <c r="XB915" s="119"/>
      <c r="XC915" s="119"/>
      <c r="XD915" s="119"/>
      <c r="XE915" s="119"/>
      <c r="XF915" s="119"/>
      <c r="XG915" s="119"/>
      <c r="XH915" s="119"/>
      <c r="XI915" s="119"/>
      <c r="XJ915" s="119"/>
      <c r="XK915" s="119"/>
      <c r="XL915" s="119"/>
      <c r="XM915" s="119"/>
      <c r="XN915" s="119"/>
      <c r="XO915" s="119"/>
      <c r="XP915" s="119"/>
      <c r="XQ915" s="119"/>
      <c r="XR915" s="119"/>
      <c r="XS915" s="119"/>
      <c r="XT915" s="119"/>
      <c r="XU915" s="119"/>
      <c r="XV915" s="119"/>
      <c r="XW915" s="119"/>
      <c r="XX915" s="119"/>
      <c r="XY915" s="119"/>
      <c r="XZ915" s="119"/>
      <c r="YA915" s="119"/>
      <c r="YB915" s="119"/>
      <c r="YC915" s="119"/>
      <c r="YD915" s="119"/>
      <c r="YE915" s="119"/>
      <c r="YF915" s="119"/>
      <c r="YG915" s="119"/>
      <c r="YH915" s="119"/>
      <c r="YI915" s="119"/>
      <c r="YJ915" s="119"/>
      <c r="YK915" s="119"/>
      <c r="YL915" s="119"/>
      <c r="YM915" s="119"/>
      <c r="YN915" s="119"/>
      <c r="YO915" s="119"/>
      <c r="YP915" s="119"/>
      <c r="YQ915" s="119"/>
      <c r="YR915" s="119"/>
      <c r="YS915" s="119"/>
      <c r="YT915" s="119"/>
      <c r="YU915" s="119"/>
      <c r="YV915" s="119"/>
      <c r="YW915" s="119"/>
      <c r="YX915" s="119"/>
      <c r="YY915" s="119"/>
      <c r="YZ915" s="119"/>
      <c r="ZA915" s="119"/>
      <c r="ZB915" s="119"/>
      <c r="ZC915" s="119"/>
      <c r="ZD915" s="119"/>
      <c r="ZE915" s="119"/>
      <c r="ZF915" s="119"/>
      <c r="ZG915" s="119"/>
      <c r="ZH915" s="119"/>
      <c r="ZI915" s="119"/>
      <c r="ZJ915" s="119"/>
      <c r="ZK915" s="119"/>
      <c r="ZL915" s="119"/>
      <c r="ZM915" s="119"/>
      <c r="ZN915" s="119"/>
      <c r="ZO915" s="119"/>
      <c r="ZP915" s="119"/>
      <c r="ZQ915" s="119"/>
      <c r="ZR915" s="119"/>
      <c r="ZS915" s="119"/>
      <c r="ZT915" s="119"/>
      <c r="ZU915" s="119"/>
      <c r="ZV915" s="119"/>
      <c r="ZW915" s="119"/>
      <c r="ZX915" s="119"/>
      <c r="ZY915" s="119"/>
      <c r="ZZ915" s="119"/>
      <c r="AAA915" s="119"/>
      <c r="AAB915" s="119"/>
      <c r="AAC915" s="119"/>
      <c r="AAD915" s="119"/>
      <c r="AAE915" s="119"/>
      <c r="AAF915" s="119"/>
      <c r="AAG915" s="119"/>
      <c r="AAH915" s="119"/>
      <c r="AAI915" s="119"/>
      <c r="AAJ915" s="119"/>
      <c r="AAK915" s="119"/>
      <c r="AAL915" s="119"/>
      <c r="AAM915" s="119"/>
      <c r="AAN915" s="119"/>
      <c r="AAO915" s="119"/>
      <c r="AAP915" s="119"/>
      <c r="AAQ915" s="119"/>
      <c r="AAR915" s="119"/>
      <c r="AAS915" s="119"/>
      <c r="AAT915" s="119"/>
      <c r="AAU915" s="119"/>
      <c r="AAV915" s="119"/>
      <c r="AAW915" s="119"/>
      <c r="AAX915" s="119"/>
      <c r="AAY915" s="119"/>
      <c r="AAZ915" s="119"/>
      <c r="ABA915" s="119"/>
      <c r="ABB915" s="119"/>
      <c r="ABC915" s="119"/>
      <c r="ABD915" s="119"/>
      <c r="ABE915" s="119"/>
      <c r="ABF915" s="119"/>
      <c r="ABG915" s="119"/>
      <c r="ABH915" s="119"/>
      <c r="ABI915" s="119"/>
      <c r="ABJ915" s="119"/>
      <c r="ABK915" s="119"/>
      <c r="ABL915" s="119"/>
      <c r="ABM915" s="119"/>
      <c r="ABN915" s="119"/>
      <c r="ABO915" s="119"/>
      <c r="ABP915" s="119"/>
      <c r="ABQ915" s="119"/>
      <c r="ABR915" s="119"/>
      <c r="ABS915" s="119"/>
      <c r="ABT915" s="119"/>
      <c r="ABU915" s="119"/>
      <c r="ABV915" s="119"/>
      <c r="ABW915" s="119"/>
      <c r="ABX915" s="119"/>
      <c r="ABY915" s="119"/>
      <c r="ABZ915" s="119"/>
      <c r="ACA915" s="119"/>
      <c r="ACB915" s="119"/>
      <c r="ACC915" s="119"/>
      <c r="ACD915" s="119"/>
      <c r="ACE915" s="119"/>
      <c r="ACF915" s="119"/>
      <c r="ACG915" s="119"/>
      <c r="ACH915" s="119"/>
      <c r="ACI915" s="119"/>
      <c r="ACJ915" s="119"/>
      <c r="ACK915" s="119"/>
      <c r="ACL915" s="119"/>
      <c r="ACM915" s="119"/>
      <c r="ACN915" s="119"/>
      <c r="ACO915" s="119"/>
      <c r="ACP915" s="119"/>
      <c r="ACQ915" s="119"/>
      <c r="ACR915" s="119"/>
      <c r="ACS915" s="119"/>
      <c r="ACT915" s="119"/>
      <c r="ACU915" s="119"/>
      <c r="ACV915" s="119"/>
      <c r="ACW915" s="119"/>
      <c r="ACX915" s="119"/>
      <c r="ACY915" s="119"/>
      <c r="ACZ915" s="119"/>
      <c r="ADA915" s="119"/>
      <c r="ADB915" s="119"/>
      <c r="ADC915" s="119"/>
      <c r="ADD915" s="119"/>
      <c r="ADE915" s="119"/>
      <c r="ADF915" s="119"/>
      <c r="ADG915" s="119"/>
      <c r="ADH915" s="119"/>
      <c r="ADI915" s="119"/>
      <c r="ADJ915" s="119"/>
      <c r="ADK915" s="119"/>
      <c r="ADL915" s="119"/>
      <c r="ADM915" s="119"/>
      <c r="ADN915" s="119"/>
      <c r="ADO915" s="119"/>
      <c r="ADP915" s="119"/>
      <c r="ADQ915" s="119"/>
      <c r="ADR915" s="119"/>
      <c r="ADS915" s="119"/>
      <c r="ADT915" s="119"/>
      <c r="ADU915" s="119"/>
      <c r="ADV915" s="119"/>
      <c r="ADW915" s="119"/>
      <c r="ADX915" s="119"/>
      <c r="ADY915" s="119"/>
      <c r="ADZ915" s="119"/>
      <c r="AEA915" s="119"/>
      <c r="AEB915" s="119"/>
      <c r="AEC915" s="119"/>
      <c r="AED915" s="119"/>
      <c r="AEE915" s="119"/>
      <c r="AEF915" s="119"/>
      <c r="AEG915" s="119"/>
      <c r="AEH915" s="119"/>
      <c r="AEI915" s="119"/>
      <c r="AEJ915" s="119"/>
      <c r="AEK915" s="119"/>
      <c r="AEL915" s="119"/>
      <c r="AEM915" s="119"/>
      <c r="AEN915" s="119"/>
      <c r="AEO915" s="119"/>
      <c r="AEP915" s="119"/>
      <c r="AEQ915" s="119"/>
      <c r="AER915" s="119"/>
      <c r="AES915" s="119"/>
      <c r="AET915" s="119"/>
      <c r="AEU915" s="119"/>
      <c r="AEV915" s="119"/>
      <c r="AEW915" s="119"/>
      <c r="AEX915" s="119"/>
      <c r="AEY915" s="119"/>
      <c r="AEZ915" s="119"/>
      <c r="AFA915" s="119"/>
      <c r="AFB915" s="119"/>
      <c r="AFC915" s="119"/>
      <c r="AFD915" s="119"/>
      <c r="AFE915" s="119"/>
      <c r="AFF915" s="119"/>
      <c r="AFG915" s="119"/>
      <c r="AFH915" s="119"/>
      <c r="AFI915" s="119"/>
      <c r="AFJ915" s="119"/>
      <c r="AFK915" s="119"/>
      <c r="AFL915" s="119"/>
      <c r="AFM915" s="119"/>
      <c r="AFN915" s="119"/>
      <c r="AFO915" s="119"/>
      <c r="AFP915" s="119"/>
      <c r="AFQ915" s="119"/>
      <c r="AFR915" s="119"/>
      <c r="AFS915" s="119"/>
      <c r="AFT915" s="119"/>
      <c r="AFU915" s="119"/>
      <c r="AFV915" s="119"/>
      <c r="AFW915" s="119"/>
      <c r="AFX915" s="119"/>
      <c r="AFY915" s="119"/>
      <c r="AFZ915" s="119"/>
      <c r="AGA915" s="119"/>
      <c r="AGB915" s="119"/>
      <c r="AGC915" s="119"/>
      <c r="AGD915" s="119"/>
      <c r="AGE915" s="119"/>
      <c r="AGF915" s="119"/>
      <c r="AGG915" s="119"/>
      <c r="AGH915" s="119"/>
      <c r="AGI915" s="119"/>
      <c r="AGJ915" s="119"/>
      <c r="AGK915" s="119"/>
      <c r="AGL915" s="119"/>
      <c r="AGM915" s="119"/>
      <c r="AGN915" s="119"/>
      <c r="AGO915" s="119"/>
      <c r="AGP915" s="119"/>
      <c r="AGQ915" s="119"/>
      <c r="AGR915" s="119"/>
      <c r="AGS915" s="119"/>
      <c r="AGT915" s="119"/>
      <c r="AGU915" s="119"/>
      <c r="AGV915" s="119"/>
      <c r="AGW915" s="119"/>
      <c r="AGX915" s="119"/>
      <c r="AGY915" s="119"/>
      <c r="AGZ915" s="119"/>
      <c r="AHA915" s="119"/>
      <c r="AHB915" s="119"/>
      <c r="AHC915" s="119"/>
      <c r="AHD915" s="119"/>
      <c r="AHE915" s="119"/>
      <c r="AHF915" s="119"/>
      <c r="AHG915" s="119"/>
      <c r="AHH915" s="119"/>
      <c r="AHI915" s="119"/>
      <c r="AHJ915" s="119"/>
      <c r="AHK915" s="119"/>
      <c r="AHL915" s="119"/>
      <c r="AHM915" s="119"/>
      <c r="AHN915" s="119"/>
      <c r="AHO915" s="119"/>
      <c r="AHP915" s="119"/>
      <c r="AHQ915" s="119"/>
      <c r="AHR915" s="119"/>
      <c r="AHS915" s="119"/>
      <c r="AHT915" s="119"/>
      <c r="AHU915" s="119"/>
      <c r="AHV915" s="119"/>
      <c r="AHW915" s="119"/>
      <c r="AHX915" s="119"/>
      <c r="AHY915" s="119"/>
      <c r="AHZ915" s="119"/>
      <c r="AIA915" s="119"/>
      <c r="AIB915" s="119"/>
      <c r="AIC915" s="119"/>
      <c r="AID915" s="119"/>
      <c r="AIE915" s="119"/>
      <c r="AIF915" s="119"/>
      <c r="AIG915" s="119"/>
      <c r="AIH915" s="119"/>
      <c r="AII915" s="119"/>
      <c r="AIJ915" s="119"/>
      <c r="AIK915" s="119"/>
      <c r="AIL915" s="119"/>
      <c r="AIM915" s="119"/>
      <c r="AIN915" s="119"/>
      <c r="AIO915" s="119"/>
      <c r="AIP915" s="119"/>
      <c r="AIQ915" s="119"/>
      <c r="AIR915" s="119"/>
      <c r="AIS915" s="119"/>
      <c r="AIT915" s="119"/>
      <c r="AIU915" s="119"/>
      <c r="AIV915" s="119"/>
      <c r="AIW915" s="119"/>
      <c r="AIX915" s="119"/>
      <c r="AIY915" s="119"/>
      <c r="AIZ915" s="119"/>
      <c r="AJA915" s="119"/>
      <c r="AJB915" s="119"/>
      <c r="AJC915" s="119"/>
      <c r="AJD915" s="119"/>
      <c r="AJE915" s="119"/>
      <c r="AJF915" s="119"/>
      <c r="AJG915" s="119"/>
      <c r="AJH915" s="119"/>
      <c r="AJI915" s="119"/>
      <c r="AJJ915" s="119"/>
      <c r="AJK915" s="119"/>
      <c r="AJL915" s="119"/>
      <c r="AJM915" s="119"/>
      <c r="AJN915" s="119"/>
      <c r="AJO915" s="119"/>
      <c r="AJP915" s="119"/>
      <c r="AJQ915" s="119"/>
      <c r="AJR915" s="119"/>
      <c r="AJS915" s="119"/>
      <c r="AJT915" s="119"/>
      <c r="AJU915" s="119"/>
      <c r="AJV915" s="119"/>
      <c r="AJW915" s="119"/>
      <c r="AJX915" s="119"/>
      <c r="AJY915" s="119"/>
      <c r="AJZ915" s="119"/>
      <c r="AKA915" s="119"/>
      <c r="AKB915" s="119"/>
      <c r="AKC915" s="119"/>
      <c r="AKD915" s="119"/>
      <c r="AKE915" s="119"/>
      <c r="AKF915" s="119"/>
      <c r="AKG915" s="119"/>
      <c r="AKH915" s="119"/>
      <c r="AKI915" s="119"/>
      <c r="AKJ915" s="119"/>
      <c r="AKK915" s="119"/>
      <c r="AKL915" s="119"/>
      <c r="AKM915" s="119"/>
      <c r="AKN915" s="119"/>
      <c r="AKO915" s="119"/>
      <c r="AKP915" s="119"/>
      <c r="AKQ915" s="119"/>
      <c r="AKR915" s="119"/>
      <c r="AKS915" s="119"/>
      <c r="AKT915" s="119"/>
      <c r="AKU915" s="119"/>
      <c r="AKV915" s="119"/>
      <c r="AKW915" s="119"/>
      <c r="AKX915" s="119"/>
      <c r="AKY915" s="119"/>
      <c r="AKZ915" s="119"/>
      <c r="ALA915" s="119"/>
      <c r="ALB915" s="119"/>
      <c r="ALC915" s="119"/>
      <c r="ALD915" s="119"/>
      <c r="ALE915" s="119"/>
      <c r="ALF915" s="119"/>
      <c r="ALG915" s="119"/>
      <c r="ALH915" s="119"/>
      <c r="ALI915" s="119"/>
      <c r="ALJ915" s="119"/>
      <c r="ALK915" s="119"/>
      <c r="ALL915" s="119"/>
      <c r="ALM915" s="119"/>
      <c r="ALN915" s="119"/>
      <c r="ALO915" s="119"/>
      <c r="ALP915" s="119"/>
      <c r="ALQ915" s="119"/>
      <c r="ALR915" s="119"/>
      <c r="ALS915" s="119"/>
      <c r="ALT915" s="119"/>
      <c r="ALU915" s="119"/>
      <c r="ALV915" s="119"/>
      <c r="ALW915" s="119"/>
      <c r="ALX915" s="119"/>
      <c r="ALY915" s="119"/>
      <c r="ALZ915" s="119"/>
      <c r="AMA915" s="119"/>
      <c r="AMB915" s="119"/>
      <c r="AMC915" s="119"/>
      <c r="AMD915" s="119"/>
      <c r="AME915" s="119"/>
      <c r="AMF915" s="119"/>
      <c r="AMG915" s="119"/>
      <c r="AMH915" s="119"/>
      <c r="AMI915" s="119"/>
      <c r="AMJ915" s="119"/>
    </row>
    <row r="916" customFormat="false" ht="15" hidden="false" customHeight="false" outlineLevel="0" collapsed="false">
      <c r="A916" s="118"/>
      <c r="B916" s="118"/>
      <c r="C916" s="49" t="n">
        <f aca="false">IF(F916=F915,C915,IF(F916=(F915+10),C915,(C915+10)))</f>
        <v>1780</v>
      </c>
      <c r="D916" s="38" t="s">
        <v>372</v>
      </c>
      <c r="E916" s="51" t="n">
        <f aca="false">IF(C915=C916,IF(AND(L916&lt;&gt;"M",L916&lt;&gt;"m-up"),E915+10,E915),10)</f>
        <v>20</v>
      </c>
      <c r="F916" s="39" t="n">
        <f aca="false">R916+(Q916*60)+(P916*3600)</f>
        <v>62649</v>
      </c>
      <c r="G916" s="39" t="str">
        <f aca="false">CONCATENATE(M916,N916,O916)</f>
        <v>20171129</v>
      </c>
      <c r="H916" s="39" t="n">
        <v>0</v>
      </c>
      <c r="L916" s="79" t="s">
        <v>21</v>
      </c>
      <c r="M916" s="39" t="n">
        <v>2017</v>
      </c>
      <c r="N916" s="39" t="n">
        <v>11</v>
      </c>
      <c r="O916" s="39" t="n">
        <v>29</v>
      </c>
      <c r="P916" s="39" t="n">
        <v>17</v>
      </c>
      <c r="Q916" s="39" t="n">
        <v>24</v>
      </c>
      <c r="R916" s="39" t="n">
        <v>9</v>
      </c>
      <c r="S916" s="39" t="n">
        <v>585</v>
      </c>
      <c r="T916" s="39" t="n">
        <v>1</v>
      </c>
      <c r="U916" s="39" t="s">
        <v>1</v>
      </c>
      <c r="V916" s="39" t="s">
        <v>2</v>
      </c>
      <c r="WK916" s="119"/>
      <c r="WL916" s="119"/>
      <c r="WM916" s="119"/>
      <c r="WN916" s="119"/>
      <c r="WO916" s="119"/>
      <c r="WP916" s="119"/>
      <c r="WQ916" s="119"/>
      <c r="WR916" s="119"/>
      <c r="WS916" s="119"/>
      <c r="WT916" s="119"/>
      <c r="WU916" s="119"/>
      <c r="WV916" s="119"/>
      <c r="WW916" s="119"/>
      <c r="WX916" s="119"/>
      <c r="WY916" s="119"/>
      <c r="WZ916" s="119"/>
      <c r="XA916" s="119"/>
      <c r="XB916" s="119"/>
      <c r="XC916" s="119"/>
      <c r="XD916" s="119"/>
      <c r="XE916" s="119"/>
      <c r="XF916" s="119"/>
      <c r="XG916" s="119"/>
      <c r="XH916" s="119"/>
      <c r="XI916" s="119"/>
      <c r="XJ916" s="119"/>
      <c r="XK916" s="119"/>
      <c r="XL916" s="119"/>
      <c r="XM916" s="119"/>
      <c r="XN916" s="119"/>
      <c r="XO916" s="119"/>
      <c r="XP916" s="119"/>
      <c r="XQ916" s="119"/>
      <c r="XR916" s="119"/>
      <c r="XS916" s="119"/>
      <c r="XT916" s="119"/>
      <c r="XU916" s="119"/>
      <c r="XV916" s="119"/>
      <c r="XW916" s="119"/>
      <c r="XX916" s="119"/>
      <c r="XY916" s="119"/>
      <c r="XZ916" s="119"/>
      <c r="YA916" s="119"/>
      <c r="YB916" s="119"/>
      <c r="YC916" s="119"/>
      <c r="YD916" s="119"/>
      <c r="YE916" s="119"/>
      <c r="YF916" s="119"/>
      <c r="YG916" s="119"/>
      <c r="YH916" s="119"/>
      <c r="YI916" s="119"/>
      <c r="YJ916" s="119"/>
      <c r="YK916" s="119"/>
      <c r="YL916" s="119"/>
      <c r="YM916" s="119"/>
      <c r="YN916" s="119"/>
      <c r="YO916" s="119"/>
      <c r="YP916" s="119"/>
      <c r="YQ916" s="119"/>
      <c r="YR916" s="119"/>
      <c r="YS916" s="119"/>
      <c r="YT916" s="119"/>
      <c r="YU916" s="119"/>
      <c r="YV916" s="119"/>
      <c r="YW916" s="119"/>
      <c r="YX916" s="119"/>
      <c r="YY916" s="119"/>
      <c r="YZ916" s="119"/>
      <c r="ZA916" s="119"/>
      <c r="ZB916" s="119"/>
      <c r="ZC916" s="119"/>
      <c r="ZD916" s="119"/>
      <c r="ZE916" s="119"/>
      <c r="ZF916" s="119"/>
      <c r="ZG916" s="119"/>
      <c r="ZH916" s="119"/>
      <c r="ZI916" s="119"/>
      <c r="ZJ916" s="119"/>
      <c r="ZK916" s="119"/>
      <c r="ZL916" s="119"/>
      <c r="ZM916" s="119"/>
      <c r="ZN916" s="119"/>
      <c r="ZO916" s="119"/>
      <c r="ZP916" s="119"/>
      <c r="ZQ916" s="119"/>
      <c r="ZR916" s="119"/>
      <c r="ZS916" s="119"/>
      <c r="ZT916" s="119"/>
      <c r="ZU916" s="119"/>
      <c r="ZV916" s="119"/>
      <c r="ZW916" s="119"/>
      <c r="ZX916" s="119"/>
      <c r="ZY916" s="119"/>
      <c r="ZZ916" s="119"/>
      <c r="AAA916" s="119"/>
      <c r="AAB916" s="119"/>
      <c r="AAC916" s="119"/>
      <c r="AAD916" s="119"/>
      <c r="AAE916" s="119"/>
      <c r="AAF916" s="119"/>
      <c r="AAG916" s="119"/>
      <c r="AAH916" s="119"/>
      <c r="AAI916" s="119"/>
      <c r="AAJ916" s="119"/>
      <c r="AAK916" s="119"/>
      <c r="AAL916" s="119"/>
      <c r="AAM916" s="119"/>
      <c r="AAN916" s="119"/>
      <c r="AAO916" s="119"/>
      <c r="AAP916" s="119"/>
      <c r="AAQ916" s="119"/>
      <c r="AAR916" s="119"/>
      <c r="AAS916" s="119"/>
      <c r="AAT916" s="119"/>
      <c r="AAU916" s="119"/>
      <c r="AAV916" s="119"/>
      <c r="AAW916" s="119"/>
      <c r="AAX916" s="119"/>
      <c r="AAY916" s="119"/>
      <c r="AAZ916" s="119"/>
      <c r="ABA916" s="119"/>
      <c r="ABB916" s="119"/>
      <c r="ABC916" s="119"/>
      <c r="ABD916" s="119"/>
      <c r="ABE916" s="119"/>
      <c r="ABF916" s="119"/>
      <c r="ABG916" s="119"/>
      <c r="ABH916" s="119"/>
      <c r="ABI916" s="119"/>
      <c r="ABJ916" s="119"/>
      <c r="ABK916" s="119"/>
      <c r="ABL916" s="119"/>
      <c r="ABM916" s="119"/>
      <c r="ABN916" s="119"/>
      <c r="ABO916" s="119"/>
      <c r="ABP916" s="119"/>
      <c r="ABQ916" s="119"/>
      <c r="ABR916" s="119"/>
      <c r="ABS916" s="119"/>
      <c r="ABT916" s="119"/>
      <c r="ABU916" s="119"/>
      <c r="ABV916" s="119"/>
      <c r="ABW916" s="119"/>
      <c r="ABX916" s="119"/>
      <c r="ABY916" s="119"/>
      <c r="ABZ916" s="119"/>
      <c r="ACA916" s="119"/>
      <c r="ACB916" s="119"/>
      <c r="ACC916" s="119"/>
      <c r="ACD916" s="119"/>
      <c r="ACE916" s="119"/>
      <c r="ACF916" s="119"/>
      <c r="ACG916" s="119"/>
      <c r="ACH916" s="119"/>
      <c r="ACI916" s="119"/>
      <c r="ACJ916" s="119"/>
      <c r="ACK916" s="119"/>
      <c r="ACL916" s="119"/>
      <c r="ACM916" s="119"/>
      <c r="ACN916" s="119"/>
      <c r="ACO916" s="119"/>
      <c r="ACP916" s="119"/>
      <c r="ACQ916" s="119"/>
      <c r="ACR916" s="119"/>
      <c r="ACS916" s="119"/>
      <c r="ACT916" s="119"/>
      <c r="ACU916" s="119"/>
      <c r="ACV916" s="119"/>
      <c r="ACW916" s="119"/>
      <c r="ACX916" s="119"/>
      <c r="ACY916" s="119"/>
      <c r="ACZ916" s="119"/>
      <c r="ADA916" s="119"/>
      <c r="ADB916" s="119"/>
      <c r="ADC916" s="119"/>
      <c r="ADD916" s="119"/>
      <c r="ADE916" s="119"/>
      <c r="ADF916" s="119"/>
      <c r="ADG916" s="119"/>
      <c r="ADH916" s="119"/>
      <c r="ADI916" s="119"/>
      <c r="ADJ916" s="119"/>
      <c r="ADK916" s="119"/>
      <c r="ADL916" s="119"/>
      <c r="ADM916" s="119"/>
      <c r="ADN916" s="119"/>
      <c r="ADO916" s="119"/>
      <c r="ADP916" s="119"/>
      <c r="ADQ916" s="119"/>
      <c r="ADR916" s="119"/>
      <c r="ADS916" s="119"/>
      <c r="ADT916" s="119"/>
      <c r="ADU916" s="119"/>
      <c r="ADV916" s="119"/>
      <c r="ADW916" s="119"/>
      <c r="ADX916" s="119"/>
      <c r="ADY916" s="119"/>
      <c r="ADZ916" s="119"/>
      <c r="AEA916" s="119"/>
      <c r="AEB916" s="119"/>
      <c r="AEC916" s="119"/>
      <c r="AED916" s="119"/>
      <c r="AEE916" s="119"/>
      <c r="AEF916" s="119"/>
      <c r="AEG916" s="119"/>
      <c r="AEH916" s="119"/>
      <c r="AEI916" s="119"/>
      <c r="AEJ916" s="119"/>
      <c r="AEK916" s="119"/>
      <c r="AEL916" s="119"/>
      <c r="AEM916" s="119"/>
      <c r="AEN916" s="119"/>
      <c r="AEO916" s="119"/>
      <c r="AEP916" s="119"/>
      <c r="AEQ916" s="119"/>
      <c r="AER916" s="119"/>
      <c r="AES916" s="119"/>
      <c r="AET916" s="119"/>
      <c r="AEU916" s="119"/>
      <c r="AEV916" s="119"/>
      <c r="AEW916" s="119"/>
      <c r="AEX916" s="119"/>
      <c r="AEY916" s="119"/>
      <c r="AEZ916" s="119"/>
      <c r="AFA916" s="119"/>
      <c r="AFB916" s="119"/>
      <c r="AFC916" s="119"/>
      <c r="AFD916" s="119"/>
      <c r="AFE916" s="119"/>
      <c r="AFF916" s="119"/>
      <c r="AFG916" s="119"/>
      <c r="AFH916" s="119"/>
      <c r="AFI916" s="119"/>
      <c r="AFJ916" s="119"/>
      <c r="AFK916" s="119"/>
      <c r="AFL916" s="119"/>
      <c r="AFM916" s="119"/>
      <c r="AFN916" s="119"/>
      <c r="AFO916" s="119"/>
      <c r="AFP916" s="119"/>
      <c r="AFQ916" s="119"/>
      <c r="AFR916" s="119"/>
      <c r="AFS916" s="119"/>
      <c r="AFT916" s="119"/>
      <c r="AFU916" s="119"/>
      <c r="AFV916" s="119"/>
      <c r="AFW916" s="119"/>
      <c r="AFX916" s="119"/>
      <c r="AFY916" s="119"/>
      <c r="AFZ916" s="119"/>
      <c r="AGA916" s="119"/>
      <c r="AGB916" s="119"/>
      <c r="AGC916" s="119"/>
      <c r="AGD916" s="119"/>
      <c r="AGE916" s="119"/>
      <c r="AGF916" s="119"/>
      <c r="AGG916" s="119"/>
      <c r="AGH916" s="119"/>
      <c r="AGI916" s="119"/>
      <c r="AGJ916" s="119"/>
      <c r="AGK916" s="119"/>
      <c r="AGL916" s="119"/>
      <c r="AGM916" s="119"/>
      <c r="AGN916" s="119"/>
      <c r="AGO916" s="119"/>
      <c r="AGP916" s="119"/>
      <c r="AGQ916" s="119"/>
      <c r="AGR916" s="119"/>
      <c r="AGS916" s="119"/>
      <c r="AGT916" s="119"/>
      <c r="AGU916" s="119"/>
      <c r="AGV916" s="119"/>
      <c r="AGW916" s="119"/>
      <c r="AGX916" s="119"/>
      <c r="AGY916" s="119"/>
      <c r="AGZ916" s="119"/>
      <c r="AHA916" s="119"/>
      <c r="AHB916" s="119"/>
      <c r="AHC916" s="119"/>
      <c r="AHD916" s="119"/>
      <c r="AHE916" s="119"/>
      <c r="AHF916" s="119"/>
      <c r="AHG916" s="119"/>
      <c r="AHH916" s="119"/>
      <c r="AHI916" s="119"/>
      <c r="AHJ916" s="119"/>
      <c r="AHK916" s="119"/>
      <c r="AHL916" s="119"/>
      <c r="AHM916" s="119"/>
      <c r="AHN916" s="119"/>
      <c r="AHO916" s="119"/>
      <c r="AHP916" s="119"/>
      <c r="AHQ916" s="119"/>
      <c r="AHR916" s="119"/>
      <c r="AHS916" s="119"/>
      <c r="AHT916" s="119"/>
      <c r="AHU916" s="119"/>
      <c r="AHV916" s="119"/>
      <c r="AHW916" s="119"/>
      <c r="AHX916" s="119"/>
      <c r="AHY916" s="119"/>
      <c r="AHZ916" s="119"/>
      <c r="AIA916" s="119"/>
      <c r="AIB916" s="119"/>
      <c r="AIC916" s="119"/>
      <c r="AID916" s="119"/>
      <c r="AIE916" s="119"/>
      <c r="AIF916" s="119"/>
      <c r="AIG916" s="119"/>
      <c r="AIH916" s="119"/>
      <c r="AII916" s="119"/>
      <c r="AIJ916" s="119"/>
      <c r="AIK916" s="119"/>
      <c r="AIL916" s="119"/>
      <c r="AIM916" s="119"/>
      <c r="AIN916" s="119"/>
      <c r="AIO916" s="119"/>
      <c r="AIP916" s="119"/>
      <c r="AIQ916" s="119"/>
      <c r="AIR916" s="119"/>
      <c r="AIS916" s="119"/>
      <c r="AIT916" s="119"/>
      <c r="AIU916" s="119"/>
      <c r="AIV916" s="119"/>
      <c r="AIW916" s="119"/>
      <c r="AIX916" s="119"/>
      <c r="AIY916" s="119"/>
      <c r="AIZ916" s="119"/>
      <c r="AJA916" s="119"/>
      <c r="AJB916" s="119"/>
      <c r="AJC916" s="119"/>
      <c r="AJD916" s="119"/>
      <c r="AJE916" s="119"/>
      <c r="AJF916" s="119"/>
      <c r="AJG916" s="119"/>
      <c r="AJH916" s="119"/>
      <c r="AJI916" s="119"/>
      <c r="AJJ916" s="119"/>
      <c r="AJK916" s="119"/>
      <c r="AJL916" s="119"/>
      <c r="AJM916" s="119"/>
      <c r="AJN916" s="119"/>
      <c r="AJO916" s="119"/>
      <c r="AJP916" s="119"/>
      <c r="AJQ916" s="119"/>
      <c r="AJR916" s="119"/>
      <c r="AJS916" s="119"/>
      <c r="AJT916" s="119"/>
      <c r="AJU916" s="119"/>
      <c r="AJV916" s="119"/>
      <c r="AJW916" s="119"/>
      <c r="AJX916" s="119"/>
      <c r="AJY916" s="119"/>
      <c r="AJZ916" s="119"/>
      <c r="AKA916" s="119"/>
      <c r="AKB916" s="119"/>
      <c r="AKC916" s="119"/>
      <c r="AKD916" s="119"/>
      <c r="AKE916" s="119"/>
      <c r="AKF916" s="119"/>
      <c r="AKG916" s="119"/>
      <c r="AKH916" s="119"/>
      <c r="AKI916" s="119"/>
      <c r="AKJ916" s="119"/>
      <c r="AKK916" s="119"/>
      <c r="AKL916" s="119"/>
      <c r="AKM916" s="119"/>
      <c r="AKN916" s="119"/>
      <c r="AKO916" s="119"/>
      <c r="AKP916" s="119"/>
      <c r="AKQ916" s="119"/>
      <c r="AKR916" s="119"/>
      <c r="AKS916" s="119"/>
      <c r="AKT916" s="119"/>
      <c r="AKU916" s="119"/>
      <c r="AKV916" s="119"/>
      <c r="AKW916" s="119"/>
      <c r="AKX916" s="119"/>
      <c r="AKY916" s="119"/>
      <c r="AKZ916" s="119"/>
      <c r="ALA916" s="119"/>
      <c r="ALB916" s="119"/>
      <c r="ALC916" s="119"/>
      <c r="ALD916" s="119"/>
      <c r="ALE916" s="119"/>
      <c r="ALF916" s="119"/>
      <c r="ALG916" s="119"/>
      <c r="ALH916" s="119"/>
      <c r="ALI916" s="119"/>
      <c r="ALJ916" s="119"/>
      <c r="ALK916" s="119"/>
      <c r="ALL916" s="119"/>
      <c r="ALM916" s="119"/>
      <c r="ALN916" s="119"/>
      <c r="ALO916" s="119"/>
      <c r="ALP916" s="119"/>
      <c r="ALQ916" s="119"/>
      <c r="ALR916" s="119"/>
      <c r="ALS916" s="119"/>
      <c r="ALT916" s="119"/>
      <c r="ALU916" s="119"/>
      <c r="ALV916" s="119"/>
      <c r="ALW916" s="119"/>
      <c r="ALX916" s="119"/>
      <c r="ALY916" s="119"/>
      <c r="ALZ916" s="119"/>
      <c r="AMA916" s="119"/>
      <c r="AMB916" s="119"/>
      <c r="AMC916" s="119"/>
      <c r="AMD916" s="119"/>
      <c r="AME916" s="119"/>
      <c r="AMF916" s="119"/>
      <c r="AMG916" s="119"/>
      <c r="AMH916" s="119"/>
      <c r="AMI916" s="119"/>
      <c r="AMJ916" s="119"/>
    </row>
    <row r="917" customFormat="false" ht="15" hidden="false" customHeight="false" outlineLevel="0" collapsed="false">
      <c r="A917" s="120"/>
      <c r="B917" s="120"/>
      <c r="C917" s="49" t="n">
        <f aca="false">IF(F917=F916,C916,IF(F917=(F916+10),C916,(C916+10)))</f>
        <v>1780</v>
      </c>
      <c r="D917" s="38" t="s">
        <v>372</v>
      </c>
      <c r="E917" s="51" t="n">
        <f aca="false">IF(C916=C917,IF(AND(L917&lt;&gt;"M",L917&lt;&gt;"m-up"),E916+10,E916),10)</f>
        <v>30</v>
      </c>
      <c r="F917" s="39" t="n">
        <f aca="false">R917+(Q917*60)+(P917*3600)</f>
        <v>62649</v>
      </c>
      <c r="G917" s="39" t="str">
        <f aca="false">CONCATENATE(M917,N917,O917)</f>
        <v>20171129</v>
      </c>
      <c r="H917" s="39" t="n">
        <v>5</v>
      </c>
      <c r="L917" s="79" t="s">
        <v>23</v>
      </c>
      <c r="M917" s="39" t="n">
        <v>2017</v>
      </c>
      <c r="N917" s="39" t="n">
        <v>11</v>
      </c>
      <c r="O917" s="39" t="n">
        <v>29</v>
      </c>
      <c r="P917" s="39" t="n">
        <v>17</v>
      </c>
      <c r="Q917" s="39" t="n">
        <v>24</v>
      </c>
      <c r="R917" s="39" t="n">
        <v>9</v>
      </c>
      <c r="S917" s="39" t="n">
        <v>598</v>
      </c>
      <c r="T917" s="39" t="n">
        <v>2</v>
      </c>
      <c r="U917" s="39" t="s">
        <v>1</v>
      </c>
      <c r="V917" s="39" t="s">
        <v>2</v>
      </c>
      <c r="WK917" s="121"/>
      <c r="WL917" s="121"/>
      <c r="WM917" s="121"/>
      <c r="WN917" s="121"/>
      <c r="WO917" s="121"/>
      <c r="WP917" s="121"/>
      <c r="WQ917" s="121"/>
      <c r="WR917" s="121"/>
      <c r="WS917" s="121"/>
      <c r="WT917" s="121"/>
      <c r="WU917" s="121"/>
      <c r="WV917" s="121"/>
      <c r="WW917" s="121"/>
      <c r="WX917" s="121"/>
      <c r="WY917" s="121"/>
      <c r="WZ917" s="121"/>
      <c r="XA917" s="121"/>
      <c r="XB917" s="121"/>
      <c r="XC917" s="121"/>
      <c r="XD917" s="121"/>
      <c r="XE917" s="121"/>
      <c r="XF917" s="121"/>
      <c r="XG917" s="121"/>
      <c r="XH917" s="121"/>
      <c r="XI917" s="121"/>
      <c r="XJ917" s="121"/>
      <c r="XK917" s="121"/>
      <c r="XL917" s="121"/>
      <c r="XM917" s="121"/>
      <c r="XN917" s="121"/>
      <c r="XO917" s="121"/>
      <c r="XP917" s="121"/>
      <c r="XQ917" s="121"/>
      <c r="XR917" s="121"/>
      <c r="XS917" s="121"/>
      <c r="XT917" s="121"/>
      <c r="XU917" s="121"/>
      <c r="XV917" s="121"/>
      <c r="XW917" s="121"/>
      <c r="XX917" s="121"/>
      <c r="XY917" s="121"/>
      <c r="XZ917" s="121"/>
      <c r="YA917" s="121"/>
      <c r="YB917" s="121"/>
      <c r="YC917" s="121"/>
      <c r="YD917" s="121"/>
      <c r="YE917" s="121"/>
      <c r="YF917" s="121"/>
      <c r="YG917" s="121"/>
      <c r="YH917" s="121"/>
      <c r="YI917" s="121"/>
      <c r="YJ917" s="121"/>
      <c r="YK917" s="121"/>
      <c r="YL917" s="121"/>
      <c r="YM917" s="121"/>
      <c r="YN917" s="121"/>
      <c r="YO917" s="121"/>
      <c r="YP917" s="121"/>
      <c r="YQ917" s="121"/>
      <c r="YR917" s="121"/>
      <c r="YS917" s="121"/>
      <c r="YT917" s="121"/>
      <c r="YU917" s="121"/>
      <c r="YV917" s="121"/>
      <c r="YW917" s="121"/>
      <c r="YX917" s="121"/>
      <c r="YY917" s="121"/>
      <c r="YZ917" s="121"/>
      <c r="ZA917" s="121"/>
      <c r="ZB917" s="121"/>
      <c r="ZC917" s="121"/>
      <c r="ZD917" s="121"/>
      <c r="ZE917" s="121"/>
      <c r="ZF917" s="121"/>
      <c r="ZG917" s="121"/>
      <c r="ZH917" s="121"/>
      <c r="ZI917" s="121"/>
      <c r="ZJ917" s="121"/>
      <c r="ZK917" s="121"/>
      <c r="ZL917" s="121"/>
      <c r="ZM917" s="121"/>
      <c r="ZN917" s="121"/>
      <c r="ZO917" s="121"/>
      <c r="ZP917" s="121"/>
      <c r="ZQ917" s="121"/>
      <c r="ZR917" s="121"/>
      <c r="ZS917" s="121"/>
      <c r="ZT917" s="121"/>
      <c r="ZU917" s="121"/>
      <c r="ZV917" s="121"/>
      <c r="ZW917" s="121"/>
      <c r="ZX917" s="121"/>
      <c r="ZY917" s="121"/>
      <c r="ZZ917" s="121"/>
      <c r="AAA917" s="121"/>
      <c r="AAB917" s="121"/>
      <c r="AAC917" s="121"/>
      <c r="AAD917" s="121"/>
      <c r="AAE917" s="121"/>
      <c r="AAF917" s="121"/>
      <c r="AAG917" s="121"/>
      <c r="AAH917" s="121"/>
      <c r="AAI917" s="121"/>
      <c r="AAJ917" s="121"/>
      <c r="AAK917" s="121"/>
      <c r="AAL917" s="121"/>
      <c r="AAM917" s="121"/>
      <c r="AAN917" s="121"/>
      <c r="AAO917" s="121"/>
      <c r="AAP917" s="121"/>
      <c r="AAQ917" s="121"/>
      <c r="AAR917" s="121"/>
      <c r="AAS917" s="121"/>
      <c r="AAT917" s="121"/>
      <c r="AAU917" s="121"/>
      <c r="AAV917" s="121"/>
      <c r="AAW917" s="121"/>
      <c r="AAX917" s="121"/>
      <c r="AAY917" s="121"/>
      <c r="AAZ917" s="121"/>
      <c r="ABA917" s="121"/>
      <c r="ABB917" s="121"/>
      <c r="ABC917" s="121"/>
      <c r="ABD917" s="121"/>
      <c r="ABE917" s="121"/>
      <c r="ABF917" s="121"/>
      <c r="ABG917" s="121"/>
      <c r="ABH917" s="121"/>
      <c r="ABI917" s="121"/>
      <c r="ABJ917" s="121"/>
      <c r="ABK917" s="121"/>
      <c r="ABL917" s="121"/>
      <c r="ABM917" s="121"/>
      <c r="ABN917" s="121"/>
      <c r="ABO917" s="121"/>
      <c r="ABP917" s="121"/>
      <c r="ABQ917" s="121"/>
      <c r="ABR917" s="121"/>
      <c r="ABS917" s="121"/>
      <c r="ABT917" s="121"/>
      <c r="ABU917" s="121"/>
      <c r="ABV917" s="121"/>
      <c r="ABW917" s="121"/>
      <c r="ABX917" s="121"/>
      <c r="ABY917" s="121"/>
      <c r="ABZ917" s="121"/>
      <c r="ACA917" s="121"/>
      <c r="ACB917" s="121"/>
      <c r="ACC917" s="121"/>
      <c r="ACD917" s="121"/>
      <c r="ACE917" s="121"/>
      <c r="ACF917" s="121"/>
      <c r="ACG917" s="121"/>
      <c r="ACH917" s="121"/>
      <c r="ACI917" s="121"/>
      <c r="ACJ917" s="121"/>
      <c r="ACK917" s="121"/>
      <c r="ACL917" s="121"/>
      <c r="ACM917" s="121"/>
      <c r="ACN917" s="121"/>
      <c r="ACO917" s="121"/>
      <c r="ACP917" s="121"/>
      <c r="ACQ917" s="121"/>
      <c r="ACR917" s="121"/>
      <c r="ACS917" s="121"/>
      <c r="ACT917" s="121"/>
      <c r="ACU917" s="121"/>
      <c r="ACV917" s="121"/>
      <c r="ACW917" s="121"/>
      <c r="ACX917" s="121"/>
      <c r="ACY917" s="121"/>
      <c r="ACZ917" s="121"/>
      <c r="ADA917" s="121"/>
      <c r="ADB917" s="121"/>
      <c r="ADC917" s="121"/>
      <c r="ADD917" s="121"/>
      <c r="ADE917" s="121"/>
      <c r="ADF917" s="121"/>
      <c r="ADG917" s="121"/>
      <c r="ADH917" s="121"/>
      <c r="ADI917" s="121"/>
      <c r="ADJ917" s="121"/>
      <c r="ADK917" s="121"/>
      <c r="ADL917" s="121"/>
      <c r="ADM917" s="121"/>
      <c r="ADN917" s="121"/>
      <c r="ADO917" s="121"/>
      <c r="ADP917" s="121"/>
      <c r="ADQ917" s="121"/>
      <c r="ADR917" s="121"/>
      <c r="ADS917" s="121"/>
      <c r="ADT917" s="121"/>
      <c r="ADU917" s="121"/>
      <c r="ADV917" s="121"/>
      <c r="ADW917" s="121"/>
      <c r="ADX917" s="121"/>
      <c r="ADY917" s="121"/>
      <c r="ADZ917" s="121"/>
      <c r="AEA917" s="121"/>
      <c r="AEB917" s="121"/>
      <c r="AEC917" s="121"/>
      <c r="AED917" s="121"/>
      <c r="AEE917" s="121"/>
      <c r="AEF917" s="121"/>
      <c r="AEG917" s="121"/>
      <c r="AEH917" s="121"/>
      <c r="AEI917" s="121"/>
      <c r="AEJ917" s="121"/>
      <c r="AEK917" s="121"/>
      <c r="AEL917" s="121"/>
      <c r="AEM917" s="121"/>
      <c r="AEN917" s="121"/>
      <c r="AEO917" s="121"/>
      <c r="AEP917" s="121"/>
      <c r="AEQ917" s="121"/>
      <c r="AER917" s="121"/>
      <c r="AES917" s="121"/>
      <c r="AET917" s="121"/>
      <c r="AEU917" s="121"/>
      <c r="AEV917" s="121"/>
      <c r="AEW917" s="121"/>
      <c r="AEX917" s="121"/>
      <c r="AEY917" s="121"/>
      <c r="AEZ917" s="121"/>
      <c r="AFA917" s="121"/>
      <c r="AFB917" s="121"/>
      <c r="AFC917" s="121"/>
      <c r="AFD917" s="121"/>
      <c r="AFE917" s="121"/>
      <c r="AFF917" s="121"/>
      <c r="AFG917" s="121"/>
      <c r="AFH917" s="121"/>
      <c r="AFI917" s="121"/>
      <c r="AFJ917" s="121"/>
      <c r="AFK917" s="121"/>
      <c r="AFL917" s="121"/>
      <c r="AFM917" s="121"/>
      <c r="AFN917" s="121"/>
      <c r="AFO917" s="121"/>
      <c r="AFP917" s="121"/>
      <c r="AFQ917" s="121"/>
      <c r="AFR917" s="121"/>
      <c r="AFS917" s="121"/>
      <c r="AFT917" s="121"/>
      <c r="AFU917" s="121"/>
      <c r="AFV917" s="121"/>
      <c r="AFW917" s="121"/>
      <c r="AFX917" s="121"/>
      <c r="AFY917" s="121"/>
      <c r="AFZ917" s="121"/>
      <c r="AGA917" s="121"/>
      <c r="AGB917" s="121"/>
      <c r="AGC917" s="121"/>
      <c r="AGD917" s="121"/>
      <c r="AGE917" s="121"/>
      <c r="AGF917" s="121"/>
      <c r="AGG917" s="121"/>
      <c r="AGH917" s="121"/>
      <c r="AGI917" s="121"/>
      <c r="AGJ917" s="121"/>
      <c r="AGK917" s="121"/>
      <c r="AGL917" s="121"/>
      <c r="AGM917" s="121"/>
      <c r="AGN917" s="121"/>
      <c r="AGO917" s="121"/>
      <c r="AGP917" s="121"/>
      <c r="AGQ917" s="121"/>
      <c r="AGR917" s="121"/>
      <c r="AGS917" s="121"/>
      <c r="AGT917" s="121"/>
      <c r="AGU917" s="121"/>
      <c r="AGV917" s="121"/>
      <c r="AGW917" s="121"/>
      <c r="AGX917" s="121"/>
      <c r="AGY917" s="121"/>
      <c r="AGZ917" s="121"/>
      <c r="AHA917" s="121"/>
      <c r="AHB917" s="121"/>
      <c r="AHC917" s="121"/>
      <c r="AHD917" s="121"/>
      <c r="AHE917" s="121"/>
      <c r="AHF917" s="121"/>
      <c r="AHG917" s="121"/>
      <c r="AHH917" s="121"/>
      <c r="AHI917" s="121"/>
      <c r="AHJ917" s="121"/>
      <c r="AHK917" s="121"/>
      <c r="AHL917" s="121"/>
      <c r="AHM917" s="121"/>
      <c r="AHN917" s="121"/>
      <c r="AHO917" s="121"/>
      <c r="AHP917" s="121"/>
      <c r="AHQ917" s="121"/>
      <c r="AHR917" s="121"/>
      <c r="AHS917" s="121"/>
      <c r="AHT917" s="121"/>
      <c r="AHU917" s="121"/>
      <c r="AHV917" s="121"/>
      <c r="AHW917" s="121"/>
      <c r="AHX917" s="121"/>
      <c r="AHY917" s="121"/>
      <c r="AHZ917" s="121"/>
      <c r="AIA917" s="121"/>
      <c r="AIB917" s="121"/>
      <c r="AIC917" s="121"/>
      <c r="AID917" s="121"/>
      <c r="AIE917" s="121"/>
      <c r="AIF917" s="121"/>
      <c r="AIG917" s="121"/>
      <c r="AIH917" s="121"/>
      <c r="AII917" s="121"/>
      <c r="AIJ917" s="121"/>
      <c r="AIK917" s="121"/>
      <c r="AIL917" s="121"/>
      <c r="AIM917" s="121"/>
      <c r="AIN917" s="121"/>
      <c r="AIO917" s="121"/>
      <c r="AIP917" s="121"/>
      <c r="AIQ917" s="121"/>
      <c r="AIR917" s="121"/>
      <c r="AIS917" s="121"/>
      <c r="AIT917" s="121"/>
      <c r="AIU917" s="121"/>
      <c r="AIV917" s="121"/>
      <c r="AIW917" s="121"/>
      <c r="AIX917" s="121"/>
      <c r="AIY917" s="121"/>
      <c r="AIZ917" s="121"/>
      <c r="AJA917" s="121"/>
      <c r="AJB917" s="121"/>
      <c r="AJC917" s="121"/>
      <c r="AJD917" s="121"/>
      <c r="AJE917" s="121"/>
      <c r="AJF917" s="121"/>
      <c r="AJG917" s="121"/>
      <c r="AJH917" s="121"/>
      <c r="AJI917" s="121"/>
      <c r="AJJ917" s="121"/>
      <c r="AJK917" s="121"/>
      <c r="AJL917" s="121"/>
      <c r="AJM917" s="121"/>
      <c r="AJN917" s="121"/>
      <c r="AJO917" s="121"/>
      <c r="AJP917" s="121"/>
      <c r="AJQ917" s="121"/>
      <c r="AJR917" s="121"/>
      <c r="AJS917" s="121"/>
      <c r="AJT917" s="121"/>
      <c r="AJU917" s="121"/>
      <c r="AJV917" s="121"/>
      <c r="AJW917" s="121"/>
      <c r="AJX917" s="121"/>
      <c r="AJY917" s="121"/>
      <c r="AJZ917" s="121"/>
      <c r="AKA917" s="121"/>
      <c r="AKB917" s="121"/>
      <c r="AKC917" s="121"/>
      <c r="AKD917" s="121"/>
      <c r="AKE917" s="121"/>
      <c r="AKF917" s="121"/>
      <c r="AKG917" s="121"/>
      <c r="AKH917" s="121"/>
      <c r="AKI917" s="121"/>
      <c r="AKJ917" s="121"/>
      <c r="AKK917" s="121"/>
      <c r="AKL917" s="121"/>
      <c r="AKM917" s="121"/>
      <c r="AKN917" s="121"/>
      <c r="AKO917" s="121"/>
      <c r="AKP917" s="121"/>
      <c r="AKQ917" s="121"/>
      <c r="AKR917" s="121"/>
      <c r="AKS917" s="121"/>
      <c r="AKT917" s="121"/>
      <c r="AKU917" s="121"/>
      <c r="AKV917" s="121"/>
      <c r="AKW917" s="121"/>
      <c r="AKX917" s="121"/>
      <c r="AKY917" s="121"/>
      <c r="AKZ917" s="121"/>
      <c r="ALA917" s="121"/>
      <c r="ALB917" s="121"/>
      <c r="ALC917" s="121"/>
      <c r="ALD917" s="121"/>
      <c r="ALE917" s="121"/>
      <c r="ALF917" s="121"/>
      <c r="ALG917" s="121"/>
      <c r="ALH917" s="121"/>
      <c r="ALI917" s="121"/>
      <c r="ALJ917" s="121"/>
      <c r="ALK917" s="121"/>
      <c r="ALL917" s="121"/>
      <c r="ALM917" s="121"/>
      <c r="ALN917" s="121"/>
      <c r="ALO917" s="121"/>
      <c r="ALP917" s="121"/>
      <c r="ALQ917" s="121"/>
      <c r="ALR917" s="121"/>
      <c r="ALS917" s="121"/>
      <c r="ALT917" s="121"/>
      <c r="ALU917" s="121"/>
      <c r="ALV917" s="121"/>
      <c r="ALW917" s="121"/>
      <c r="ALX917" s="121"/>
      <c r="ALY917" s="121"/>
      <c r="ALZ917" s="121"/>
      <c r="AMA917" s="121"/>
      <c r="AMB917" s="121"/>
      <c r="AMC917" s="121"/>
      <c r="AMD917" s="121"/>
      <c r="AME917" s="121"/>
      <c r="AMF917" s="121"/>
      <c r="AMG917" s="121"/>
      <c r="AMH917" s="121"/>
      <c r="AMI917" s="121"/>
      <c r="AMJ917" s="121"/>
    </row>
    <row r="918" customFormat="false" ht="15" hidden="false" customHeight="false" outlineLevel="0" collapsed="false">
      <c r="A918" s="118"/>
      <c r="B918" s="118"/>
      <c r="C918" s="49" t="n">
        <f aca="false">IF(F918=F917,C917,IF(F918=(F917+10),C917,(C917+10)))</f>
        <v>1780</v>
      </c>
      <c r="D918" s="38" t="s">
        <v>372</v>
      </c>
      <c r="E918" s="51" t="n">
        <f aca="false">IF(C917=C918,IF(AND(L918&lt;&gt;"M",L918&lt;&gt;"m-up"),E917+10,E917),10)</f>
        <v>30</v>
      </c>
      <c r="F918" s="39" t="n">
        <f aca="false">R918+(Q918*60)+(P918*3600)</f>
        <v>62649</v>
      </c>
      <c r="G918" s="39" t="str">
        <f aca="false">CONCATENATE(M918,N918,O918)</f>
        <v>20171129</v>
      </c>
      <c r="H918" s="39" t="n">
        <v>0</v>
      </c>
      <c r="L918" s="79" t="s">
        <v>21</v>
      </c>
      <c r="M918" s="39" t="n">
        <v>2017</v>
      </c>
      <c r="N918" s="39" t="n">
        <v>11</v>
      </c>
      <c r="O918" s="39" t="n">
        <v>29</v>
      </c>
      <c r="P918" s="39" t="n">
        <v>17</v>
      </c>
      <c r="Q918" s="39" t="n">
        <v>24</v>
      </c>
      <c r="R918" s="39" t="n">
        <v>9</v>
      </c>
      <c r="S918" s="39" t="n">
        <v>603</v>
      </c>
      <c r="T918" s="39" t="n">
        <v>1</v>
      </c>
      <c r="U918" s="39" t="s">
        <v>1</v>
      </c>
      <c r="V918" s="39" t="s">
        <v>2</v>
      </c>
      <c r="WK918" s="119"/>
      <c r="WL918" s="119"/>
      <c r="WM918" s="119"/>
      <c r="WN918" s="119"/>
      <c r="WO918" s="119"/>
      <c r="WP918" s="119"/>
      <c r="WQ918" s="119"/>
      <c r="WR918" s="119"/>
      <c r="WS918" s="119"/>
      <c r="WT918" s="119"/>
      <c r="WU918" s="119"/>
      <c r="WV918" s="119"/>
      <c r="WW918" s="119"/>
      <c r="WX918" s="119"/>
      <c r="WY918" s="119"/>
      <c r="WZ918" s="119"/>
      <c r="XA918" s="119"/>
      <c r="XB918" s="119"/>
      <c r="XC918" s="119"/>
      <c r="XD918" s="119"/>
      <c r="XE918" s="119"/>
      <c r="XF918" s="119"/>
      <c r="XG918" s="119"/>
      <c r="XH918" s="119"/>
      <c r="XI918" s="119"/>
      <c r="XJ918" s="119"/>
      <c r="XK918" s="119"/>
      <c r="XL918" s="119"/>
      <c r="XM918" s="119"/>
      <c r="XN918" s="119"/>
      <c r="XO918" s="119"/>
      <c r="XP918" s="119"/>
      <c r="XQ918" s="119"/>
      <c r="XR918" s="119"/>
      <c r="XS918" s="119"/>
      <c r="XT918" s="119"/>
      <c r="XU918" s="119"/>
      <c r="XV918" s="119"/>
      <c r="XW918" s="119"/>
      <c r="XX918" s="119"/>
      <c r="XY918" s="119"/>
      <c r="XZ918" s="119"/>
      <c r="YA918" s="119"/>
      <c r="YB918" s="119"/>
      <c r="YC918" s="119"/>
      <c r="YD918" s="119"/>
      <c r="YE918" s="119"/>
      <c r="YF918" s="119"/>
      <c r="YG918" s="119"/>
      <c r="YH918" s="119"/>
      <c r="YI918" s="119"/>
      <c r="YJ918" s="119"/>
      <c r="YK918" s="119"/>
      <c r="YL918" s="119"/>
      <c r="YM918" s="119"/>
      <c r="YN918" s="119"/>
      <c r="YO918" s="119"/>
      <c r="YP918" s="119"/>
      <c r="YQ918" s="119"/>
      <c r="YR918" s="119"/>
      <c r="YS918" s="119"/>
      <c r="YT918" s="119"/>
      <c r="YU918" s="119"/>
      <c r="YV918" s="119"/>
      <c r="YW918" s="119"/>
      <c r="YX918" s="119"/>
      <c r="YY918" s="119"/>
      <c r="YZ918" s="119"/>
      <c r="ZA918" s="119"/>
      <c r="ZB918" s="119"/>
      <c r="ZC918" s="119"/>
      <c r="ZD918" s="119"/>
      <c r="ZE918" s="119"/>
      <c r="ZF918" s="119"/>
      <c r="ZG918" s="119"/>
      <c r="ZH918" s="119"/>
      <c r="ZI918" s="119"/>
      <c r="ZJ918" s="119"/>
      <c r="ZK918" s="119"/>
      <c r="ZL918" s="119"/>
      <c r="ZM918" s="119"/>
      <c r="ZN918" s="119"/>
      <c r="ZO918" s="119"/>
      <c r="ZP918" s="119"/>
      <c r="ZQ918" s="119"/>
      <c r="ZR918" s="119"/>
      <c r="ZS918" s="119"/>
      <c r="ZT918" s="119"/>
      <c r="ZU918" s="119"/>
      <c r="ZV918" s="119"/>
      <c r="ZW918" s="119"/>
      <c r="ZX918" s="119"/>
      <c r="ZY918" s="119"/>
      <c r="ZZ918" s="119"/>
      <c r="AAA918" s="119"/>
      <c r="AAB918" s="119"/>
      <c r="AAC918" s="119"/>
      <c r="AAD918" s="119"/>
      <c r="AAE918" s="119"/>
      <c r="AAF918" s="119"/>
      <c r="AAG918" s="119"/>
      <c r="AAH918" s="119"/>
      <c r="AAI918" s="119"/>
      <c r="AAJ918" s="119"/>
      <c r="AAK918" s="119"/>
      <c r="AAL918" s="119"/>
      <c r="AAM918" s="119"/>
      <c r="AAN918" s="119"/>
      <c r="AAO918" s="119"/>
      <c r="AAP918" s="119"/>
      <c r="AAQ918" s="119"/>
      <c r="AAR918" s="119"/>
      <c r="AAS918" s="119"/>
      <c r="AAT918" s="119"/>
      <c r="AAU918" s="119"/>
      <c r="AAV918" s="119"/>
      <c r="AAW918" s="119"/>
      <c r="AAX918" s="119"/>
      <c r="AAY918" s="119"/>
      <c r="AAZ918" s="119"/>
      <c r="ABA918" s="119"/>
      <c r="ABB918" s="119"/>
      <c r="ABC918" s="119"/>
      <c r="ABD918" s="119"/>
      <c r="ABE918" s="119"/>
      <c r="ABF918" s="119"/>
      <c r="ABG918" s="119"/>
      <c r="ABH918" s="119"/>
      <c r="ABI918" s="119"/>
      <c r="ABJ918" s="119"/>
      <c r="ABK918" s="119"/>
      <c r="ABL918" s="119"/>
      <c r="ABM918" s="119"/>
      <c r="ABN918" s="119"/>
      <c r="ABO918" s="119"/>
      <c r="ABP918" s="119"/>
      <c r="ABQ918" s="119"/>
      <c r="ABR918" s="119"/>
      <c r="ABS918" s="119"/>
      <c r="ABT918" s="119"/>
      <c r="ABU918" s="119"/>
      <c r="ABV918" s="119"/>
      <c r="ABW918" s="119"/>
      <c r="ABX918" s="119"/>
      <c r="ABY918" s="119"/>
      <c r="ABZ918" s="119"/>
      <c r="ACA918" s="119"/>
      <c r="ACB918" s="119"/>
      <c r="ACC918" s="119"/>
      <c r="ACD918" s="119"/>
      <c r="ACE918" s="119"/>
      <c r="ACF918" s="119"/>
      <c r="ACG918" s="119"/>
      <c r="ACH918" s="119"/>
      <c r="ACI918" s="119"/>
      <c r="ACJ918" s="119"/>
      <c r="ACK918" s="119"/>
      <c r="ACL918" s="119"/>
      <c r="ACM918" s="119"/>
      <c r="ACN918" s="119"/>
      <c r="ACO918" s="119"/>
      <c r="ACP918" s="119"/>
      <c r="ACQ918" s="119"/>
      <c r="ACR918" s="119"/>
      <c r="ACS918" s="119"/>
      <c r="ACT918" s="119"/>
      <c r="ACU918" s="119"/>
      <c r="ACV918" s="119"/>
      <c r="ACW918" s="119"/>
      <c r="ACX918" s="119"/>
      <c r="ACY918" s="119"/>
      <c r="ACZ918" s="119"/>
      <c r="ADA918" s="119"/>
      <c r="ADB918" s="119"/>
      <c r="ADC918" s="119"/>
      <c r="ADD918" s="119"/>
      <c r="ADE918" s="119"/>
      <c r="ADF918" s="119"/>
      <c r="ADG918" s="119"/>
      <c r="ADH918" s="119"/>
      <c r="ADI918" s="119"/>
      <c r="ADJ918" s="119"/>
      <c r="ADK918" s="119"/>
      <c r="ADL918" s="119"/>
      <c r="ADM918" s="119"/>
      <c r="ADN918" s="119"/>
      <c r="ADO918" s="119"/>
      <c r="ADP918" s="119"/>
      <c r="ADQ918" s="119"/>
      <c r="ADR918" s="119"/>
      <c r="ADS918" s="119"/>
      <c r="ADT918" s="119"/>
      <c r="ADU918" s="119"/>
      <c r="ADV918" s="119"/>
      <c r="ADW918" s="119"/>
      <c r="ADX918" s="119"/>
      <c r="ADY918" s="119"/>
      <c r="ADZ918" s="119"/>
      <c r="AEA918" s="119"/>
      <c r="AEB918" s="119"/>
      <c r="AEC918" s="119"/>
      <c r="AED918" s="119"/>
      <c r="AEE918" s="119"/>
      <c r="AEF918" s="119"/>
      <c r="AEG918" s="119"/>
      <c r="AEH918" s="119"/>
      <c r="AEI918" s="119"/>
      <c r="AEJ918" s="119"/>
      <c r="AEK918" s="119"/>
      <c r="AEL918" s="119"/>
      <c r="AEM918" s="119"/>
      <c r="AEN918" s="119"/>
      <c r="AEO918" s="119"/>
      <c r="AEP918" s="119"/>
      <c r="AEQ918" s="119"/>
      <c r="AER918" s="119"/>
      <c r="AES918" s="119"/>
      <c r="AET918" s="119"/>
      <c r="AEU918" s="119"/>
      <c r="AEV918" s="119"/>
      <c r="AEW918" s="119"/>
      <c r="AEX918" s="119"/>
      <c r="AEY918" s="119"/>
      <c r="AEZ918" s="119"/>
      <c r="AFA918" s="119"/>
      <c r="AFB918" s="119"/>
      <c r="AFC918" s="119"/>
      <c r="AFD918" s="119"/>
      <c r="AFE918" s="119"/>
      <c r="AFF918" s="119"/>
      <c r="AFG918" s="119"/>
      <c r="AFH918" s="119"/>
      <c r="AFI918" s="119"/>
      <c r="AFJ918" s="119"/>
      <c r="AFK918" s="119"/>
      <c r="AFL918" s="119"/>
      <c r="AFM918" s="119"/>
      <c r="AFN918" s="119"/>
      <c r="AFO918" s="119"/>
      <c r="AFP918" s="119"/>
      <c r="AFQ918" s="119"/>
      <c r="AFR918" s="119"/>
      <c r="AFS918" s="119"/>
      <c r="AFT918" s="119"/>
      <c r="AFU918" s="119"/>
      <c r="AFV918" s="119"/>
      <c r="AFW918" s="119"/>
      <c r="AFX918" s="119"/>
      <c r="AFY918" s="119"/>
      <c r="AFZ918" s="119"/>
      <c r="AGA918" s="119"/>
      <c r="AGB918" s="119"/>
      <c r="AGC918" s="119"/>
      <c r="AGD918" s="119"/>
      <c r="AGE918" s="119"/>
      <c r="AGF918" s="119"/>
      <c r="AGG918" s="119"/>
      <c r="AGH918" s="119"/>
      <c r="AGI918" s="119"/>
      <c r="AGJ918" s="119"/>
      <c r="AGK918" s="119"/>
      <c r="AGL918" s="119"/>
      <c r="AGM918" s="119"/>
      <c r="AGN918" s="119"/>
      <c r="AGO918" s="119"/>
      <c r="AGP918" s="119"/>
      <c r="AGQ918" s="119"/>
      <c r="AGR918" s="119"/>
      <c r="AGS918" s="119"/>
      <c r="AGT918" s="119"/>
      <c r="AGU918" s="119"/>
      <c r="AGV918" s="119"/>
      <c r="AGW918" s="119"/>
      <c r="AGX918" s="119"/>
      <c r="AGY918" s="119"/>
      <c r="AGZ918" s="119"/>
      <c r="AHA918" s="119"/>
      <c r="AHB918" s="119"/>
      <c r="AHC918" s="119"/>
      <c r="AHD918" s="119"/>
      <c r="AHE918" s="119"/>
      <c r="AHF918" s="119"/>
      <c r="AHG918" s="119"/>
      <c r="AHH918" s="119"/>
      <c r="AHI918" s="119"/>
      <c r="AHJ918" s="119"/>
      <c r="AHK918" s="119"/>
      <c r="AHL918" s="119"/>
      <c r="AHM918" s="119"/>
      <c r="AHN918" s="119"/>
      <c r="AHO918" s="119"/>
      <c r="AHP918" s="119"/>
      <c r="AHQ918" s="119"/>
      <c r="AHR918" s="119"/>
      <c r="AHS918" s="119"/>
      <c r="AHT918" s="119"/>
      <c r="AHU918" s="119"/>
      <c r="AHV918" s="119"/>
      <c r="AHW918" s="119"/>
      <c r="AHX918" s="119"/>
      <c r="AHY918" s="119"/>
      <c r="AHZ918" s="119"/>
      <c r="AIA918" s="119"/>
      <c r="AIB918" s="119"/>
      <c r="AIC918" s="119"/>
      <c r="AID918" s="119"/>
      <c r="AIE918" s="119"/>
      <c r="AIF918" s="119"/>
      <c r="AIG918" s="119"/>
      <c r="AIH918" s="119"/>
      <c r="AII918" s="119"/>
      <c r="AIJ918" s="119"/>
      <c r="AIK918" s="119"/>
      <c r="AIL918" s="119"/>
      <c r="AIM918" s="119"/>
      <c r="AIN918" s="119"/>
      <c r="AIO918" s="119"/>
      <c r="AIP918" s="119"/>
      <c r="AIQ918" s="119"/>
      <c r="AIR918" s="119"/>
      <c r="AIS918" s="119"/>
      <c r="AIT918" s="119"/>
      <c r="AIU918" s="119"/>
      <c r="AIV918" s="119"/>
      <c r="AIW918" s="119"/>
      <c r="AIX918" s="119"/>
      <c r="AIY918" s="119"/>
      <c r="AIZ918" s="119"/>
      <c r="AJA918" s="119"/>
      <c r="AJB918" s="119"/>
      <c r="AJC918" s="119"/>
      <c r="AJD918" s="119"/>
      <c r="AJE918" s="119"/>
      <c r="AJF918" s="119"/>
      <c r="AJG918" s="119"/>
      <c r="AJH918" s="119"/>
      <c r="AJI918" s="119"/>
      <c r="AJJ918" s="119"/>
      <c r="AJK918" s="119"/>
      <c r="AJL918" s="119"/>
      <c r="AJM918" s="119"/>
      <c r="AJN918" s="119"/>
      <c r="AJO918" s="119"/>
      <c r="AJP918" s="119"/>
      <c r="AJQ918" s="119"/>
      <c r="AJR918" s="119"/>
      <c r="AJS918" s="119"/>
      <c r="AJT918" s="119"/>
      <c r="AJU918" s="119"/>
      <c r="AJV918" s="119"/>
      <c r="AJW918" s="119"/>
      <c r="AJX918" s="119"/>
      <c r="AJY918" s="119"/>
      <c r="AJZ918" s="119"/>
      <c r="AKA918" s="119"/>
      <c r="AKB918" s="119"/>
      <c r="AKC918" s="119"/>
      <c r="AKD918" s="119"/>
      <c r="AKE918" s="119"/>
      <c r="AKF918" s="119"/>
      <c r="AKG918" s="119"/>
      <c r="AKH918" s="119"/>
      <c r="AKI918" s="119"/>
      <c r="AKJ918" s="119"/>
      <c r="AKK918" s="119"/>
      <c r="AKL918" s="119"/>
      <c r="AKM918" s="119"/>
      <c r="AKN918" s="119"/>
      <c r="AKO918" s="119"/>
      <c r="AKP918" s="119"/>
      <c r="AKQ918" s="119"/>
      <c r="AKR918" s="119"/>
      <c r="AKS918" s="119"/>
      <c r="AKT918" s="119"/>
      <c r="AKU918" s="119"/>
      <c r="AKV918" s="119"/>
      <c r="AKW918" s="119"/>
      <c r="AKX918" s="119"/>
      <c r="AKY918" s="119"/>
      <c r="AKZ918" s="119"/>
      <c r="ALA918" s="119"/>
      <c r="ALB918" s="119"/>
      <c r="ALC918" s="119"/>
      <c r="ALD918" s="119"/>
      <c r="ALE918" s="119"/>
      <c r="ALF918" s="119"/>
      <c r="ALG918" s="119"/>
      <c r="ALH918" s="119"/>
      <c r="ALI918" s="119"/>
      <c r="ALJ918" s="119"/>
      <c r="ALK918" s="119"/>
      <c r="ALL918" s="119"/>
      <c r="ALM918" s="119"/>
      <c r="ALN918" s="119"/>
      <c r="ALO918" s="119"/>
      <c r="ALP918" s="119"/>
      <c r="ALQ918" s="119"/>
      <c r="ALR918" s="119"/>
      <c r="ALS918" s="119"/>
      <c r="ALT918" s="119"/>
      <c r="ALU918" s="119"/>
      <c r="ALV918" s="119"/>
      <c r="ALW918" s="119"/>
      <c r="ALX918" s="119"/>
      <c r="ALY918" s="119"/>
      <c r="ALZ918" s="119"/>
      <c r="AMA918" s="119"/>
      <c r="AMB918" s="119"/>
      <c r="AMC918" s="119"/>
      <c r="AMD918" s="119"/>
      <c r="AME918" s="119"/>
      <c r="AMF918" s="119"/>
      <c r="AMG918" s="119"/>
      <c r="AMH918" s="119"/>
      <c r="AMI918" s="119"/>
      <c r="AMJ918" s="119"/>
    </row>
    <row r="919" customFormat="false" ht="15" hidden="false" customHeight="false" outlineLevel="0" collapsed="false">
      <c r="A919" s="118"/>
      <c r="B919" s="118"/>
      <c r="C919" s="49" t="n">
        <f aca="false">IF(F919=F918,C918,IF(F919=(F918+10),C918,(C918+10)))</f>
        <v>1780</v>
      </c>
      <c r="D919" s="38" t="s">
        <v>372</v>
      </c>
      <c r="E919" s="51" t="n">
        <f aca="false">IF(C918=C919,IF(AND(L919&lt;&gt;"M",L919&lt;&gt;"m-up"),E918+10,E918),10)</f>
        <v>30</v>
      </c>
      <c r="F919" s="39" t="n">
        <f aca="false">R919+(Q919*60)+(P919*3600)</f>
        <v>62649</v>
      </c>
      <c r="G919" s="39" t="str">
        <f aca="false">CONCATENATE(M919,N919,O919)</f>
        <v>20171129</v>
      </c>
      <c r="H919" s="39" t="n">
        <v>0</v>
      </c>
      <c r="L919" s="79" t="s">
        <v>21</v>
      </c>
      <c r="M919" s="39" t="n">
        <v>2017</v>
      </c>
      <c r="N919" s="39" t="n">
        <v>11</v>
      </c>
      <c r="O919" s="39" t="n">
        <v>29</v>
      </c>
      <c r="P919" s="39" t="n">
        <v>17</v>
      </c>
      <c r="Q919" s="39" t="n">
        <v>24</v>
      </c>
      <c r="R919" s="39" t="n">
        <v>9</v>
      </c>
      <c r="S919" s="39" t="n">
        <v>627</v>
      </c>
      <c r="T919" s="39" t="n">
        <v>1</v>
      </c>
      <c r="U919" s="39" t="s">
        <v>1</v>
      </c>
      <c r="V919" s="39" t="s">
        <v>2</v>
      </c>
      <c r="WK919" s="119"/>
      <c r="WL919" s="119"/>
      <c r="WM919" s="119"/>
      <c r="WN919" s="119"/>
      <c r="WO919" s="119"/>
      <c r="WP919" s="119"/>
      <c r="WQ919" s="119"/>
      <c r="WR919" s="119"/>
      <c r="WS919" s="119"/>
      <c r="WT919" s="119"/>
      <c r="WU919" s="119"/>
      <c r="WV919" s="119"/>
      <c r="WW919" s="119"/>
      <c r="WX919" s="119"/>
      <c r="WY919" s="119"/>
      <c r="WZ919" s="119"/>
      <c r="XA919" s="119"/>
      <c r="XB919" s="119"/>
      <c r="XC919" s="119"/>
      <c r="XD919" s="119"/>
      <c r="XE919" s="119"/>
      <c r="XF919" s="119"/>
      <c r="XG919" s="119"/>
      <c r="XH919" s="119"/>
      <c r="XI919" s="119"/>
      <c r="XJ919" s="119"/>
      <c r="XK919" s="119"/>
      <c r="XL919" s="119"/>
      <c r="XM919" s="119"/>
      <c r="XN919" s="119"/>
      <c r="XO919" s="119"/>
      <c r="XP919" s="119"/>
      <c r="XQ919" s="119"/>
      <c r="XR919" s="119"/>
      <c r="XS919" s="119"/>
      <c r="XT919" s="119"/>
      <c r="XU919" s="119"/>
      <c r="XV919" s="119"/>
      <c r="XW919" s="119"/>
      <c r="XX919" s="119"/>
      <c r="XY919" s="119"/>
      <c r="XZ919" s="119"/>
      <c r="YA919" s="119"/>
      <c r="YB919" s="119"/>
      <c r="YC919" s="119"/>
      <c r="YD919" s="119"/>
      <c r="YE919" s="119"/>
      <c r="YF919" s="119"/>
      <c r="YG919" s="119"/>
      <c r="YH919" s="119"/>
      <c r="YI919" s="119"/>
      <c r="YJ919" s="119"/>
      <c r="YK919" s="119"/>
      <c r="YL919" s="119"/>
      <c r="YM919" s="119"/>
      <c r="YN919" s="119"/>
      <c r="YO919" s="119"/>
      <c r="YP919" s="119"/>
      <c r="YQ919" s="119"/>
      <c r="YR919" s="119"/>
      <c r="YS919" s="119"/>
      <c r="YT919" s="119"/>
      <c r="YU919" s="119"/>
      <c r="YV919" s="119"/>
      <c r="YW919" s="119"/>
      <c r="YX919" s="119"/>
      <c r="YY919" s="119"/>
      <c r="YZ919" s="119"/>
      <c r="ZA919" s="119"/>
      <c r="ZB919" s="119"/>
      <c r="ZC919" s="119"/>
      <c r="ZD919" s="119"/>
      <c r="ZE919" s="119"/>
      <c r="ZF919" s="119"/>
      <c r="ZG919" s="119"/>
      <c r="ZH919" s="119"/>
      <c r="ZI919" s="119"/>
      <c r="ZJ919" s="119"/>
      <c r="ZK919" s="119"/>
      <c r="ZL919" s="119"/>
      <c r="ZM919" s="119"/>
      <c r="ZN919" s="119"/>
      <c r="ZO919" s="119"/>
      <c r="ZP919" s="119"/>
      <c r="ZQ919" s="119"/>
      <c r="ZR919" s="119"/>
      <c r="ZS919" s="119"/>
      <c r="ZT919" s="119"/>
      <c r="ZU919" s="119"/>
      <c r="ZV919" s="119"/>
      <c r="ZW919" s="119"/>
      <c r="ZX919" s="119"/>
      <c r="ZY919" s="119"/>
      <c r="ZZ919" s="119"/>
      <c r="AAA919" s="119"/>
      <c r="AAB919" s="119"/>
      <c r="AAC919" s="119"/>
      <c r="AAD919" s="119"/>
      <c r="AAE919" s="119"/>
      <c r="AAF919" s="119"/>
      <c r="AAG919" s="119"/>
      <c r="AAH919" s="119"/>
      <c r="AAI919" s="119"/>
      <c r="AAJ919" s="119"/>
      <c r="AAK919" s="119"/>
      <c r="AAL919" s="119"/>
      <c r="AAM919" s="119"/>
      <c r="AAN919" s="119"/>
      <c r="AAO919" s="119"/>
      <c r="AAP919" s="119"/>
      <c r="AAQ919" s="119"/>
      <c r="AAR919" s="119"/>
      <c r="AAS919" s="119"/>
      <c r="AAT919" s="119"/>
      <c r="AAU919" s="119"/>
      <c r="AAV919" s="119"/>
      <c r="AAW919" s="119"/>
      <c r="AAX919" s="119"/>
      <c r="AAY919" s="119"/>
      <c r="AAZ919" s="119"/>
      <c r="ABA919" s="119"/>
      <c r="ABB919" s="119"/>
      <c r="ABC919" s="119"/>
      <c r="ABD919" s="119"/>
      <c r="ABE919" s="119"/>
      <c r="ABF919" s="119"/>
      <c r="ABG919" s="119"/>
      <c r="ABH919" s="119"/>
      <c r="ABI919" s="119"/>
      <c r="ABJ919" s="119"/>
      <c r="ABK919" s="119"/>
      <c r="ABL919" s="119"/>
      <c r="ABM919" s="119"/>
      <c r="ABN919" s="119"/>
      <c r="ABO919" s="119"/>
      <c r="ABP919" s="119"/>
      <c r="ABQ919" s="119"/>
      <c r="ABR919" s="119"/>
      <c r="ABS919" s="119"/>
      <c r="ABT919" s="119"/>
      <c r="ABU919" s="119"/>
      <c r="ABV919" s="119"/>
      <c r="ABW919" s="119"/>
      <c r="ABX919" s="119"/>
      <c r="ABY919" s="119"/>
      <c r="ABZ919" s="119"/>
      <c r="ACA919" s="119"/>
      <c r="ACB919" s="119"/>
      <c r="ACC919" s="119"/>
      <c r="ACD919" s="119"/>
      <c r="ACE919" s="119"/>
      <c r="ACF919" s="119"/>
      <c r="ACG919" s="119"/>
      <c r="ACH919" s="119"/>
      <c r="ACI919" s="119"/>
      <c r="ACJ919" s="119"/>
      <c r="ACK919" s="119"/>
      <c r="ACL919" s="119"/>
      <c r="ACM919" s="119"/>
      <c r="ACN919" s="119"/>
      <c r="ACO919" s="119"/>
      <c r="ACP919" s="119"/>
      <c r="ACQ919" s="119"/>
      <c r="ACR919" s="119"/>
      <c r="ACS919" s="119"/>
      <c r="ACT919" s="119"/>
      <c r="ACU919" s="119"/>
      <c r="ACV919" s="119"/>
      <c r="ACW919" s="119"/>
      <c r="ACX919" s="119"/>
      <c r="ACY919" s="119"/>
      <c r="ACZ919" s="119"/>
      <c r="ADA919" s="119"/>
      <c r="ADB919" s="119"/>
      <c r="ADC919" s="119"/>
      <c r="ADD919" s="119"/>
      <c r="ADE919" s="119"/>
      <c r="ADF919" s="119"/>
      <c r="ADG919" s="119"/>
      <c r="ADH919" s="119"/>
      <c r="ADI919" s="119"/>
      <c r="ADJ919" s="119"/>
      <c r="ADK919" s="119"/>
      <c r="ADL919" s="119"/>
      <c r="ADM919" s="119"/>
      <c r="ADN919" s="119"/>
      <c r="ADO919" s="119"/>
      <c r="ADP919" s="119"/>
      <c r="ADQ919" s="119"/>
      <c r="ADR919" s="119"/>
      <c r="ADS919" s="119"/>
      <c r="ADT919" s="119"/>
      <c r="ADU919" s="119"/>
      <c r="ADV919" s="119"/>
      <c r="ADW919" s="119"/>
      <c r="ADX919" s="119"/>
      <c r="ADY919" s="119"/>
      <c r="ADZ919" s="119"/>
      <c r="AEA919" s="119"/>
      <c r="AEB919" s="119"/>
      <c r="AEC919" s="119"/>
      <c r="AED919" s="119"/>
      <c r="AEE919" s="119"/>
      <c r="AEF919" s="119"/>
      <c r="AEG919" s="119"/>
      <c r="AEH919" s="119"/>
      <c r="AEI919" s="119"/>
      <c r="AEJ919" s="119"/>
      <c r="AEK919" s="119"/>
      <c r="AEL919" s="119"/>
      <c r="AEM919" s="119"/>
      <c r="AEN919" s="119"/>
      <c r="AEO919" s="119"/>
      <c r="AEP919" s="119"/>
      <c r="AEQ919" s="119"/>
      <c r="AER919" s="119"/>
      <c r="AES919" s="119"/>
      <c r="AET919" s="119"/>
      <c r="AEU919" s="119"/>
      <c r="AEV919" s="119"/>
      <c r="AEW919" s="119"/>
      <c r="AEX919" s="119"/>
      <c r="AEY919" s="119"/>
      <c r="AEZ919" s="119"/>
      <c r="AFA919" s="119"/>
      <c r="AFB919" s="119"/>
      <c r="AFC919" s="119"/>
      <c r="AFD919" s="119"/>
      <c r="AFE919" s="119"/>
      <c r="AFF919" s="119"/>
      <c r="AFG919" s="119"/>
      <c r="AFH919" s="119"/>
      <c r="AFI919" s="119"/>
      <c r="AFJ919" s="119"/>
      <c r="AFK919" s="119"/>
      <c r="AFL919" s="119"/>
      <c r="AFM919" s="119"/>
      <c r="AFN919" s="119"/>
      <c r="AFO919" s="119"/>
      <c r="AFP919" s="119"/>
      <c r="AFQ919" s="119"/>
      <c r="AFR919" s="119"/>
      <c r="AFS919" s="119"/>
      <c r="AFT919" s="119"/>
      <c r="AFU919" s="119"/>
      <c r="AFV919" s="119"/>
      <c r="AFW919" s="119"/>
      <c r="AFX919" s="119"/>
      <c r="AFY919" s="119"/>
      <c r="AFZ919" s="119"/>
      <c r="AGA919" s="119"/>
      <c r="AGB919" s="119"/>
      <c r="AGC919" s="119"/>
      <c r="AGD919" s="119"/>
      <c r="AGE919" s="119"/>
      <c r="AGF919" s="119"/>
      <c r="AGG919" s="119"/>
      <c r="AGH919" s="119"/>
      <c r="AGI919" s="119"/>
      <c r="AGJ919" s="119"/>
      <c r="AGK919" s="119"/>
      <c r="AGL919" s="119"/>
      <c r="AGM919" s="119"/>
      <c r="AGN919" s="119"/>
      <c r="AGO919" s="119"/>
      <c r="AGP919" s="119"/>
      <c r="AGQ919" s="119"/>
      <c r="AGR919" s="119"/>
      <c r="AGS919" s="119"/>
      <c r="AGT919" s="119"/>
      <c r="AGU919" s="119"/>
      <c r="AGV919" s="119"/>
      <c r="AGW919" s="119"/>
      <c r="AGX919" s="119"/>
      <c r="AGY919" s="119"/>
      <c r="AGZ919" s="119"/>
      <c r="AHA919" s="119"/>
      <c r="AHB919" s="119"/>
      <c r="AHC919" s="119"/>
      <c r="AHD919" s="119"/>
      <c r="AHE919" s="119"/>
      <c r="AHF919" s="119"/>
      <c r="AHG919" s="119"/>
      <c r="AHH919" s="119"/>
      <c r="AHI919" s="119"/>
      <c r="AHJ919" s="119"/>
      <c r="AHK919" s="119"/>
      <c r="AHL919" s="119"/>
      <c r="AHM919" s="119"/>
      <c r="AHN919" s="119"/>
      <c r="AHO919" s="119"/>
      <c r="AHP919" s="119"/>
      <c r="AHQ919" s="119"/>
      <c r="AHR919" s="119"/>
      <c r="AHS919" s="119"/>
      <c r="AHT919" s="119"/>
      <c r="AHU919" s="119"/>
      <c r="AHV919" s="119"/>
      <c r="AHW919" s="119"/>
      <c r="AHX919" s="119"/>
      <c r="AHY919" s="119"/>
      <c r="AHZ919" s="119"/>
      <c r="AIA919" s="119"/>
      <c r="AIB919" s="119"/>
      <c r="AIC919" s="119"/>
      <c r="AID919" s="119"/>
      <c r="AIE919" s="119"/>
      <c r="AIF919" s="119"/>
      <c r="AIG919" s="119"/>
      <c r="AIH919" s="119"/>
      <c r="AII919" s="119"/>
      <c r="AIJ919" s="119"/>
      <c r="AIK919" s="119"/>
      <c r="AIL919" s="119"/>
      <c r="AIM919" s="119"/>
      <c r="AIN919" s="119"/>
      <c r="AIO919" s="119"/>
      <c r="AIP919" s="119"/>
      <c r="AIQ919" s="119"/>
      <c r="AIR919" s="119"/>
      <c r="AIS919" s="119"/>
      <c r="AIT919" s="119"/>
      <c r="AIU919" s="119"/>
      <c r="AIV919" s="119"/>
      <c r="AIW919" s="119"/>
      <c r="AIX919" s="119"/>
      <c r="AIY919" s="119"/>
      <c r="AIZ919" s="119"/>
      <c r="AJA919" s="119"/>
      <c r="AJB919" s="119"/>
      <c r="AJC919" s="119"/>
      <c r="AJD919" s="119"/>
      <c r="AJE919" s="119"/>
      <c r="AJF919" s="119"/>
      <c r="AJG919" s="119"/>
      <c r="AJH919" s="119"/>
      <c r="AJI919" s="119"/>
      <c r="AJJ919" s="119"/>
      <c r="AJK919" s="119"/>
      <c r="AJL919" s="119"/>
      <c r="AJM919" s="119"/>
      <c r="AJN919" s="119"/>
      <c r="AJO919" s="119"/>
      <c r="AJP919" s="119"/>
      <c r="AJQ919" s="119"/>
      <c r="AJR919" s="119"/>
      <c r="AJS919" s="119"/>
      <c r="AJT919" s="119"/>
      <c r="AJU919" s="119"/>
      <c r="AJV919" s="119"/>
      <c r="AJW919" s="119"/>
      <c r="AJX919" s="119"/>
      <c r="AJY919" s="119"/>
      <c r="AJZ919" s="119"/>
      <c r="AKA919" s="119"/>
      <c r="AKB919" s="119"/>
      <c r="AKC919" s="119"/>
      <c r="AKD919" s="119"/>
      <c r="AKE919" s="119"/>
      <c r="AKF919" s="119"/>
      <c r="AKG919" s="119"/>
      <c r="AKH919" s="119"/>
      <c r="AKI919" s="119"/>
      <c r="AKJ919" s="119"/>
      <c r="AKK919" s="119"/>
      <c r="AKL919" s="119"/>
      <c r="AKM919" s="119"/>
      <c r="AKN919" s="119"/>
      <c r="AKO919" s="119"/>
      <c r="AKP919" s="119"/>
      <c r="AKQ919" s="119"/>
      <c r="AKR919" s="119"/>
      <c r="AKS919" s="119"/>
      <c r="AKT919" s="119"/>
      <c r="AKU919" s="119"/>
      <c r="AKV919" s="119"/>
      <c r="AKW919" s="119"/>
      <c r="AKX919" s="119"/>
      <c r="AKY919" s="119"/>
      <c r="AKZ919" s="119"/>
      <c r="ALA919" s="119"/>
      <c r="ALB919" s="119"/>
      <c r="ALC919" s="119"/>
      <c r="ALD919" s="119"/>
      <c r="ALE919" s="119"/>
      <c r="ALF919" s="119"/>
      <c r="ALG919" s="119"/>
      <c r="ALH919" s="119"/>
      <c r="ALI919" s="119"/>
      <c r="ALJ919" s="119"/>
      <c r="ALK919" s="119"/>
      <c r="ALL919" s="119"/>
      <c r="ALM919" s="119"/>
      <c r="ALN919" s="119"/>
      <c r="ALO919" s="119"/>
      <c r="ALP919" s="119"/>
      <c r="ALQ919" s="119"/>
      <c r="ALR919" s="119"/>
      <c r="ALS919" s="119"/>
      <c r="ALT919" s="119"/>
      <c r="ALU919" s="119"/>
      <c r="ALV919" s="119"/>
      <c r="ALW919" s="119"/>
      <c r="ALX919" s="119"/>
      <c r="ALY919" s="119"/>
      <c r="ALZ919" s="119"/>
      <c r="AMA919" s="119"/>
      <c r="AMB919" s="119"/>
      <c r="AMC919" s="119"/>
      <c r="AMD919" s="119"/>
      <c r="AME919" s="119"/>
      <c r="AMF919" s="119"/>
      <c r="AMG919" s="119"/>
      <c r="AMH919" s="119"/>
      <c r="AMI919" s="119"/>
      <c r="AMJ919" s="119"/>
    </row>
    <row r="920" customFormat="false" ht="15" hidden="false" customHeight="false" outlineLevel="0" collapsed="false">
      <c r="A920" s="118"/>
      <c r="B920" s="118"/>
      <c r="C920" s="49" t="n">
        <f aca="false">IF(F920=F919,C919,IF(F920=(F919+10),C919,(C919+10)))</f>
        <v>1780</v>
      </c>
      <c r="D920" s="38" t="s">
        <v>372</v>
      </c>
      <c r="E920" s="51" t="n">
        <f aca="false">IF(C919=C920,IF(AND(L920&lt;&gt;"M",L920&lt;&gt;"m-up"),E919+10,E919),10)</f>
        <v>30</v>
      </c>
      <c r="F920" s="39" t="n">
        <f aca="false">R920+(Q920*60)+(P920*3600)</f>
        <v>62649</v>
      </c>
      <c r="G920" s="39" t="str">
        <f aca="false">CONCATENATE(M920,N920,O920)</f>
        <v>20171129</v>
      </c>
      <c r="H920" s="39" t="n">
        <v>0</v>
      </c>
      <c r="L920" s="79" t="s">
        <v>21</v>
      </c>
      <c r="M920" s="39" t="n">
        <v>2017</v>
      </c>
      <c r="N920" s="39" t="n">
        <v>11</v>
      </c>
      <c r="O920" s="39" t="n">
        <v>29</v>
      </c>
      <c r="P920" s="39" t="n">
        <v>17</v>
      </c>
      <c r="Q920" s="39" t="n">
        <v>24</v>
      </c>
      <c r="R920" s="39" t="n">
        <v>9</v>
      </c>
      <c r="S920" s="39" t="n">
        <v>638</v>
      </c>
      <c r="T920" s="39" t="n">
        <v>1</v>
      </c>
      <c r="U920" s="39" t="s">
        <v>1</v>
      </c>
      <c r="V920" s="39" t="s">
        <v>2</v>
      </c>
      <c r="WK920" s="119"/>
      <c r="WL920" s="119"/>
      <c r="WM920" s="119"/>
      <c r="WN920" s="119"/>
      <c r="WO920" s="119"/>
      <c r="WP920" s="119"/>
      <c r="WQ920" s="119"/>
      <c r="WR920" s="119"/>
      <c r="WS920" s="119"/>
      <c r="WT920" s="119"/>
      <c r="WU920" s="119"/>
      <c r="WV920" s="119"/>
      <c r="WW920" s="119"/>
      <c r="WX920" s="119"/>
      <c r="WY920" s="119"/>
      <c r="WZ920" s="119"/>
      <c r="XA920" s="119"/>
      <c r="XB920" s="119"/>
      <c r="XC920" s="119"/>
      <c r="XD920" s="119"/>
      <c r="XE920" s="119"/>
      <c r="XF920" s="119"/>
      <c r="XG920" s="119"/>
      <c r="XH920" s="119"/>
      <c r="XI920" s="119"/>
      <c r="XJ920" s="119"/>
      <c r="XK920" s="119"/>
      <c r="XL920" s="119"/>
      <c r="XM920" s="119"/>
      <c r="XN920" s="119"/>
      <c r="XO920" s="119"/>
      <c r="XP920" s="119"/>
      <c r="XQ920" s="119"/>
      <c r="XR920" s="119"/>
      <c r="XS920" s="119"/>
      <c r="XT920" s="119"/>
      <c r="XU920" s="119"/>
      <c r="XV920" s="119"/>
      <c r="XW920" s="119"/>
      <c r="XX920" s="119"/>
      <c r="XY920" s="119"/>
      <c r="XZ920" s="119"/>
      <c r="YA920" s="119"/>
      <c r="YB920" s="119"/>
      <c r="YC920" s="119"/>
      <c r="YD920" s="119"/>
      <c r="YE920" s="119"/>
      <c r="YF920" s="119"/>
      <c r="YG920" s="119"/>
      <c r="YH920" s="119"/>
      <c r="YI920" s="119"/>
      <c r="YJ920" s="119"/>
      <c r="YK920" s="119"/>
      <c r="YL920" s="119"/>
      <c r="YM920" s="119"/>
      <c r="YN920" s="119"/>
      <c r="YO920" s="119"/>
      <c r="YP920" s="119"/>
      <c r="YQ920" s="119"/>
      <c r="YR920" s="119"/>
      <c r="YS920" s="119"/>
      <c r="YT920" s="119"/>
      <c r="YU920" s="119"/>
      <c r="YV920" s="119"/>
      <c r="YW920" s="119"/>
      <c r="YX920" s="119"/>
      <c r="YY920" s="119"/>
      <c r="YZ920" s="119"/>
      <c r="ZA920" s="119"/>
      <c r="ZB920" s="119"/>
      <c r="ZC920" s="119"/>
      <c r="ZD920" s="119"/>
      <c r="ZE920" s="119"/>
      <c r="ZF920" s="119"/>
      <c r="ZG920" s="119"/>
      <c r="ZH920" s="119"/>
      <c r="ZI920" s="119"/>
      <c r="ZJ920" s="119"/>
      <c r="ZK920" s="119"/>
      <c r="ZL920" s="119"/>
      <c r="ZM920" s="119"/>
      <c r="ZN920" s="119"/>
      <c r="ZO920" s="119"/>
      <c r="ZP920" s="119"/>
      <c r="ZQ920" s="119"/>
      <c r="ZR920" s="119"/>
      <c r="ZS920" s="119"/>
      <c r="ZT920" s="119"/>
      <c r="ZU920" s="119"/>
      <c r="ZV920" s="119"/>
      <c r="ZW920" s="119"/>
      <c r="ZX920" s="119"/>
      <c r="ZY920" s="119"/>
      <c r="ZZ920" s="119"/>
      <c r="AAA920" s="119"/>
      <c r="AAB920" s="119"/>
      <c r="AAC920" s="119"/>
      <c r="AAD920" s="119"/>
      <c r="AAE920" s="119"/>
      <c r="AAF920" s="119"/>
      <c r="AAG920" s="119"/>
      <c r="AAH920" s="119"/>
      <c r="AAI920" s="119"/>
      <c r="AAJ920" s="119"/>
      <c r="AAK920" s="119"/>
      <c r="AAL920" s="119"/>
      <c r="AAM920" s="119"/>
      <c r="AAN920" s="119"/>
      <c r="AAO920" s="119"/>
      <c r="AAP920" s="119"/>
      <c r="AAQ920" s="119"/>
      <c r="AAR920" s="119"/>
      <c r="AAS920" s="119"/>
      <c r="AAT920" s="119"/>
      <c r="AAU920" s="119"/>
      <c r="AAV920" s="119"/>
      <c r="AAW920" s="119"/>
      <c r="AAX920" s="119"/>
      <c r="AAY920" s="119"/>
      <c r="AAZ920" s="119"/>
      <c r="ABA920" s="119"/>
      <c r="ABB920" s="119"/>
      <c r="ABC920" s="119"/>
      <c r="ABD920" s="119"/>
      <c r="ABE920" s="119"/>
      <c r="ABF920" s="119"/>
      <c r="ABG920" s="119"/>
      <c r="ABH920" s="119"/>
      <c r="ABI920" s="119"/>
      <c r="ABJ920" s="119"/>
      <c r="ABK920" s="119"/>
      <c r="ABL920" s="119"/>
      <c r="ABM920" s="119"/>
      <c r="ABN920" s="119"/>
      <c r="ABO920" s="119"/>
      <c r="ABP920" s="119"/>
      <c r="ABQ920" s="119"/>
      <c r="ABR920" s="119"/>
      <c r="ABS920" s="119"/>
      <c r="ABT920" s="119"/>
      <c r="ABU920" s="119"/>
      <c r="ABV920" s="119"/>
      <c r="ABW920" s="119"/>
      <c r="ABX920" s="119"/>
      <c r="ABY920" s="119"/>
      <c r="ABZ920" s="119"/>
      <c r="ACA920" s="119"/>
      <c r="ACB920" s="119"/>
      <c r="ACC920" s="119"/>
      <c r="ACD920" s="119"/>
      <c r="ACE920" s="119"/>
      <c r="ACF920" s="119"/>
      <c r="ACG920" s="119"/>
      <c r="ACH920" s="119"/>
      <c r="ACI920" s="119"/>
      <c r="ACJ920" s="119"/>
      <c r="ACK920" s="119"/>
      <c r="ACL920" s="119"/>
      <c r="ACM920" s="119"/>
      <c r="ACN920" s="119"/>
      <c r="ACO920" s="119"/>
      <c r="ACP920" s="119"/>
      <c r="ACQ920" s="119"/>
      <c r="ACR920" s="119"/>
      <c r="ACS920" s="119"/>
      <c r="ACT920" s="119"/>
      <c r="ACU920" s="119"/>
      <c r="ACV920" s="119"/>
      <c r="ACW920" s="119"/>
      <c r="ACX920" s="119"/>
      <c r="ACY920" s="119"/>
      <c r="ACZ920" s="119"/>
      <c r="ADA920" s="119"/>
      <c r="ADB920" s="119"/>
      <c r="ADC920" s="119"/>
      <c r="ADD920" s="119"/>
      <c r="ADE920" s="119"/>
      <c r="ADF920" s="119"/>
      <c r="ADG920" s="119"/>
      <c r="ADH920" s="119"/>
      <c r="ADI920" s="119"/>
      <c r="ADJ920" s="119"/>
      <c r="ADK920" s="119"/>
      <c r="ADL920" s="119"/>
      <c r="ADM920" s="119"/>
      <c r="ADN920" s="119"/>
      <c r="ADO920" s="119"/>
      <c r="ADP920" s="119"/>
      <c r="ADQ920" s="119"/>
      <c r="ADR920" s="119"/>
      <c r="ADS920" s="119"/>
      <c r="ADT920" s="119"/>
      <c r="ADU920" s="119"/>
      <c r="ADV920" s="119"/>
      <c r="ADW920" s="119"/>
      <c r="ADX920" s="119"/>
      <c r="ADY920" s="119"/>
      <c r="ADZ920" s="119"/>
      <c r="AEA920" s="119"/>
      <c r="AEB920" s="119"/>
      <c r="AEC920" s="119"/>
      <c r="AED920" s="119"/>
      <c r="AEE920" s="119"/>
      <c r="AEF920" s="119"/>
      <c r="AEG920" s="119"/>
      <c r="AEH920" s="119"/>
      <c r="AEI920" s="119"/>
      <c r="AEJ920" s="119"/>
      <c r="AEK920" s="119"/>
      <c r="AEL920" s="119"/>
      <c r="AEM920" s="119"/>
      <c r="AEN920" s="119"/>
      <c r="AEO920" s="119"/>
      <c r="AEP920" s="119"/>
      <c r="AEQ920" s="119"/>
      <c r="AER920" s="119"/>
      <c r="AES920" s="119"/>
      <c r="AET920" s="119"/>
      <c r="AEU920" s="119"/>
      <c r="AEV920" s="119"/>
      <c r="AEW920" s="119"/>
      <c r="AEX920" s="119"/>
      <c r="AEY920" s="119"/>
      <c r="AEZ920" s="119"/>
      <c r="AFA920" s="119"/>
      <c r="AFB920" s="119"/>
      <c r="AFC920" s="119"/>
      <c r="AFD920" s="119"/>
      <c r="AFE920" s="119"/>
      <c r="AFF920" s="119"/>
      <c r="AFG920" s="119"/>
      <c r="AFH920" s="119"/>
      <c r="AFI920" s="119"/>
      <c r="AFJ920" s="119"/>
      <c r="AFK920" s="119"/>
      <c r="AFL920" s="119"/>
      <c r="AFM920" s="119"/>
      <c r="AFN920" s="119"/>
      <c r="AFO920" s="119"/>
      <c r="AFP920" s="119"/>
      <c r="AFQ920" s="119"/>
      <c r="AFR920" s="119"/>
      <c r="AFS920" s="119"/>
      <c r="AFT920" s="119"/>
      <c r="AFU920" s="119"/>
      <c r="AFV920" s="119"/>
      <c r="AFW920" s="119"/>
      <c r="AFX920" s="119"/>
      <c r="AFY920" s="119"/>
      <c r="AFZ920" s="119"/>
      <c r="AGA920" s="119"/>
      <c r="AGB920" s="119"/>
      <c r="AGC920" s="119"/>
      <c r="AGD920" s="119"/>
      <c r="AGE920" s="119"/>
      <c r="AGF920" s="119"/>
      <c r="AGG920" s="119"/>
      <c r="AGH920" s="119"/>
      <c r="AGI920" s="119"/>
      <c r="AGJ920" s="119"/>
      <c r="AGK920" s="119"/>
      <c r="AGL920" s="119"/>
      <c r="AGM920" s="119"/>
      <c r="AGN920" s="119"/>
      <c r="AGO920" s="119"/>
      <c r="AGP920" s="119"/>
      <c r="AGQ920" s="119"/>
      <c r="AGR920" s="119"/>
      <c r="AGS920" s="119"/>
      <c r="AGT920" s="119"/>
      <c r="AGU920" s="119"/>
      <c r="AGV920" s="119"/>
      <c r="AGW920" s="119"/>
      <c r="AGX920" s="119"/>
      <c r="AGY920" s="119"/>
      <c r="AGZ920" s="119"/>
      <c r="AHA920" s="119"/>
      <c r="AHB920" s="119"/>
      <c r="AHC920" s="119"/>
      <c r="AHD920" s="119"/>
      <c r="AHE920" s="119"/>
      <c r="AHF920" s="119"/>
      <c r="AHG920" s="119"/>
      <c r="AHH920" s="119"/>
      <c r="AHI920" s="119"/>
      <c r="AHJ920" s="119"/>
      <c r="AHK920" s="119"/>
      <c r="AHL920" s="119"/>
      <c r="AHM920" s="119"/>
      <c r="AHN920" s="119"/>
      <c r="AHO920" s="119"/>
      <c r="AHP920" s="119"/>
      <c r="AHQ920" s="119"/>
      <c r="AHR920" s="119"/>
      <c r="AHS920" s="119"/>
      <c r="AHT920" s="119"/>
      <c r="AHU920" s="119"/>
      <c r="AHV920" s="119"/>
      <c r="AHW920" s="119"/>
      <c r="AHX920" s="119"/>
      <c r="AHY920" s="119"/>
      <c r="AHZ920" s="119"/>
      <c r="AIA920" s="119"/>
      <c r="AIB920" s="119"/>
      <c r="AIC920" s="119"/>
      <c r="AID920" s="119"/>
      <c r="AIE920" s="119"/>
      <c r="AIF920" s="119"/>
      <c r="AIG920" s="119"/>
      <c r="AIH920" s="119"/>
      <c r="AII920" s="119"/>
      <c r="AIJ920" s="119"/>
      <c r="AIK920" s="119"/>
      <c r="AIL920" s="119"/>
      <c r="AIM920" s="119"/>
      <c r="AIN920" s="119"/>
      <c r="AIO920" s="119"/>
      <c r="AIP920" s="119"/>
      <c r="AIQ920" s="119"/>
      <c r="AIR920" s="119"/>
      <c r="AIS920" s="119"/>
      <c r="AIT920" s="119"/>
      <c r="AIU920" s="119"/>
      <c r="AIV920" s="119"/>
      <c r="AIW920" s="119"/>
      <c r="AIX920" s="119"/>
      <c r="AIY920" s="119"/>
      <c r="AIZ920" s="119"/>
      <c r="AJA920" s="119"/>
      <c r="AJB920" s="119"/>
      <c r="AJC920" s="119"/>
      <c r="AJD920" s="119"/>
      <c r="AJE920" s="119"/>
      <c r="AJF920" s="119"/>
      <c r="AJG920" s="119"/>
      <c r="AJH920" s="119"/>
      <c r="AJI920" s="119"/>
      <c r="AJJ920" s="119"/>
      <c r="AJK920" s="119"/>
      <c r="AJL920" s="119"/>
      <c r="AJM920" s="119"/>
      <c r="AJN920" s="119"/>
      <c r="AJO920" s="119"/>
      <c r="AJP920" s="119"/>
      <c r="AJQ920" s="119"/>
      <c r="AJR920" s="119"/>
      <c r="AJS920" s="119"/>
      <c r="AJT920" s="119"/>
      <c r="AJU920" s="119"/>
      <c r="AJV920" s="119"/>
      <c r="AJW920" s="119"/>
      <c r="AJX920" s="119"/>
      <c r="AJY920" s="119"/>
      <c r="AJZ920" s="119"/>
      <c r="AKA920" s="119"/>
      <c r="AKB920" s="119"/>
      <c r="AKC920" s="119"/>
      <c r="AKD920" s="119"/>
      <c r="AKE920" s="119"/>
      <c r="AKF920" s="119"/>
      <c r="AKG920" s="119"/>
      <c r="AKH920" s="119"/>
      <c r="AKI920" s="119"/>
      <c r="AKJ920" s="119"/>
      <c r="AKK920" s="119"/>
      <c r="AKL920" s="119"/>
      <c r="AKM920" s="119"/>
      <c r="AKN920" s="119"/>
      <c r="AKO920" s="119"/>
      <c r="AKP920" s="119"/>
      <c r="AKQ920" s="119"/>
      <c r="AKR920" s="119"/>
      <c r="AKS920" s="119"/>
      <c r="AKT920" s="119"/>
      <c r="AKU920" s="119"/>
      <c r="AKV920" s="119"/>
      <c r="AKW920" s="119"/>
      <c r="AKX920" s="119"/>
      <c r="AKY920" s="119"/>
      <c r="AKZ920" s="119"/>
      <c r="ALA920" s="119"/>
      <c r="ALB920" s="119"/>
      <c r="ALC920" s="119"/>
      <c r="ALD920" s="119"/>
      <c r="ALE920" s="119"/>
      <c r="ALF920" s="119"/>
      <c r="ALG920" s="119"/>
      <c r="ALH920" s="119"/>
      <c r="ALI920" s="119"/>
      <c r="ALJ920" s="119"/>
      <c r="ALK920" s="119"/>
      <c r="ALL920" s="119"/>
      <c r="ALM920" s="119"/>
      <c r="ALN920" s="119"/>
      <c r="ALO920" s="119"/>
      <c r="ALP920" s="119"/>
      <c r="ALQ920" s="119"/>
      <c r="ALR920" s="119"/>
      <c r="ALS920" s="119"/>
      <c r="ALT920" s="119"/>
      <c r="ALU920" s="119"/>
      <c r="ALV920" s="119"/>
      <c r="ALW920" s="119"/>
      <c r="ALX920" s="119"/>
      <c r="ALY920" s="119"/>
      <c r="ALZ920" s="119"/>
      <c r="AMA920" s="119"/>
      <c r="AMB920" s="119"/>
      <c r="AMC920" s="119"/>
      <c r="AMD920" s="119"/>
      <c r="AME920" s="119"/>
      <c r="AMF920" s="119"/>
      <c r="AMG920" s="119"/>
      <c r="AMH920" s="119"/>
      <c r="AMI920" s="119"/>
      <c r="AMJ920" s="119"/>
    </row>
    <row r="921" customFormat="false" ht="15" hidden="false" customHeight="false" outlineLevel="0" collapsed="false">
      <c r="A921" s="118"/>
      <c r="B921" s="118"/>
      <c r="C921" s="49" t="n">
        <f aca="false">IF(F921=F920,C920,IF(F921=(F920+10),C920,(C920+10)))</f>
        <v>1790</v>
      </c>
      <c r="D921" s="80" t="s">
        <v>377</v>
      </c>
      <c r="E921" s="51" t="n">
        <f aca="false">IF(C920=C921,IF(AND(L921&lt;&gt;"M",L921&lt;&gt;"m-up"),E920+10,E920),10)</f>
        <v>10</v>
      </c>
      <c r="F921" s="53" t="n">
        <f aca="false">R921+(Q921*60)+(P921*3600)</f>
        <v>63946</v>
      </c>
      <c r="G921" s="53" t="str">
        <f aca="false">CONCATENATE(M921,N921,O921)</f>
        <v>20171129</v>
      </c>
      <c r="H921" s="53" t="n">
        <v>218</v>
      </c>
      <c r="I921" s="53"/>
      <c r="J921" s="53"/>
      <c r="K921" s="53"/>
      <c r="L921" s="53" t="s">
        <v>17</v>
      </c>
      <c r="M921" s="53" t="n">
        <v>2017</v>
      </c>
      <c r="N921" s="53" t="n">
        <v>11</v>
      </c>
      <c r="O921" s="53" t="n">
        <v>29</v>
      </c>
      <c r="P921" s="53" t="n">
        <v>17</v>
      </c>
      <c r="Q921" s="53" t="n">
        <v>45</v>
      </c>
      <c r="R921" s="53" t="n">
        <v>46</v>
      </c>
      <c r="S921" s="53" t="n">
        <v>241</v>
      </c>
      <c r="T921" s="53" t="n">
        <v>1</v>
      </c>
      <c r="U921" s="53" t="s">
        <v>1</v>
      </c>
      <c r="V921" s="53" t="s">
        <v>2</v>
      </c>
      <c r="W921" s="53"/>
      <c r="X921" s="54" t="s">
        <v>40</v>
      </c>
      <c r="WK921" s="119"/>
      <c r="WL921" s="119"/>
      <c r="WM921" s="119"/>
      <c r="WN921" s="119"/>
      <c r="WO921" s="119"/>
      <c r="WP921" s="119"/>
      <c r="WQ921" s="119"/>
      <c r="WR921" s="119"/>
      <c r="WS921" s="119"/>
      <c r="WT921" s="119"/>
      <c r="WU921" s="119"/>
      <c r="WV921" s="119"/>
      <c r="WW921" s="119"/>
      <c r="WX921" s="119"/>
      <c r="WY921" s="119"/>
      <c r="WZ921" s="119"/>
      <c r="XA921" s="119"/>
      <c r="XB921" s="119"/>
      <c r="XC921" s="119"/>
      <c r="XD921" s="119"/>
      <c r="XE921" s="119"/>
      <c r="XF921" s="119"/>
      <c r="XG921" s="119"/>
      <c r="XH921" s="119"/>
      <c r="XI921" s="119"/>
      <c r="XJ921" s="119"/>
      <c r="XK921" s="119"/>
      <c r="XL921" s="119"/>
      <c r="XM921" s="119"/>
      <c r="XN921" s="119"/>
      <c r="XO921" s="119"/>
      <c r="XP921" s="119"/>
      <c r="XQ921" s="119"/>
      <c r="XR921" s="119"/>
      <c r="XS921" s="119"/>
      <c r="XT921" s="119"/>
      <c r="XU921" s="119"/>
      <c r="XV921" s="119"/>
      <c r="XW921" s="119"/>
      <c r="XX921" s="119"/>
      <c r="XY921" s="119"/>
      <c r="XZ921" s="119"/>
      <c r="YA921" s="119"/>
      <c r="YB921" s="119"/>
      <c r="YC921" s="119"/>
      <c r="YD921" s="119"/>
      <c r="YE921" s="119"/>
      <c r="YF921" s="119"/>
      <c r="YG921" s="119"/>
      <c r="YH921" s="119"/>
      <c r="YI921" s="119"/>
      <c r="YJ921" s="119"/>
      <c r="YK921" s="119"/>
      <c r="YL921" s="119"/>
      <c r="YM921" s="119"/>
      <c r="YN921" s="119"/>
      <c r="YO921" s="119"/>
      <c r="YP921" s="119"/>
      <c r="YQ921" s="119"/>
      <c r="YR921" s="119"/>
      <c r="YS921" s="119"/>
      <c r="YT921" s="119"/>
      <c r="YU921" s="119"/>
      <c r="YV921" s="119"/>
      <c r="YW921" s="119"/>
      <c r="YX921" s="119"/>
      <c r="YY921" s="119"/>
      <c r="YZ921" s="119"/>
      <c r="ZA921" s="119"/>
      <c r="ZB921" s="119"/>
      <c r="ZC921" s="119"/>
      <c r="ZD921" s="119"/>
      <c r="ZE921" s="119"/>
      <c r="ZF921" s="119"/>
      <c r="ZG921" s="119"/>
      <c r="ZH921" s="119"/>
      <c r="ZI921" s="119"/>
      <c r="ZJ921" s="119"/>
      <c r="ZK921" s="119"/>
      <c r="ZL921" s="119"/>
      <c r="ZM921" s="119"/>
      <c r="ZN921" s="119"/>
      <c r="ZO921" s="119"/>
      <c r="ZP921" s="119"/>
      <c r="ZQ921" s="119"/>
      <c r="ZR921" s="119"/>
      <c r="ZS921" s="119"/>
      <c r="ZT921" s="119"/>
      <c r="ZU921" s="119"/>
      <c r="ZV921" s="119"/>
      <c r="ZW921" s="119"/>
      <c r="ZX921" s="119"/>
      <c r="ZY921" s="119"/>
      <c r="ZZ921" s="119"/>
      <c r="AAA921" s="119"/>
      <c r="AAB921" s="119"/>
      <c r="AAC921" s="119"/>
      <c r="AAD921" s="119"/>
      <c r="AAE921" s="119"/>
      <c r="AAF921" s="119"/>
      <c r="AAG921" s="119"/>
      <c r="AAH921" s="119"/>
      <c r="AAI921" s="119"/>
      <c r="AAJ921" s="119"/>
      <c r="AAK921" s="119"/>
      <c r="AAL921" s="119"/>
      <c r="AAM921" s="119"/>
      <c r="AAN921" s="119"/>
      <c r="AAO921" s="119"/>
      <c r="AAP921" s="119"/>
      <c r="AAQ921" s="119"/>
      <c r="AAR921" s="119"/>
      <c r="AAS921" s="119"/>
      <c r="AAT921" s="119"/>
      <c r="AAU921" s="119"/>
      <c r="AAV921" s="119"/>
      <c r="AAW921" s="119"/>
      <c r="AAX921" s="119"/>
      <c r="AAY921" s="119"/>
      <c r="AAZ921" s="119"/>
      <c r="ABA921" s="119"/>
      <c r="ABB921" s="119"/>
      <c r="ABC921" s="119"/>
      <c r="ABD921" s="119"/>
      <c r="ABE921" s="119"/>
      <c r="ABF921" s="119"/>
      <c r="ABG921" s="119"/>
      <c r="ABH921" s="119"/>
      <c r="ABI921" s="119"/>
      <c r="ABJ921" s="119"/>
      <c r="ABK921" s="119"/>
      <c r="ABL921" s="119"/>
      <c r="ABM921" s="119"/>
      <c r="ABN921" s="119"/>
      <c r="ABO921" s="119"/>
      <c r="ABP921" s="119"/>
      <c r="ABQ921" s="119"/>
      <c r="ABR921" s="119"/>
      <c r="ABS921" s="119"/>
      <c r="ABT921" s="119"/>
      <c r="ABU921" s="119"/>
      <c r="ABV921" s="119"/>
      <c r="ABW921" s="119"/>
      <c r="ABX921" s="119"/>
      <c r="ABY921" s="119"/>
      <c r="ABZ921" s="119"/>
      <c r="ACA921" s="119"/>
      <c r="ACB921" s="119"/>
      <c r="ACC921" s="119"/>
      <c r="ACD921" s="119"/>
      <c r="ACE921" s="119"/>
      <c r="ACF921" s="119"/>
      <c r="ACG921" s="119"/>
      <c r="ACH921" s="119"/>
      <c r="ACI921" s="119"/>
      <c r="ACJ921" s="119"/>
      <c r="ACK921" s="119"/>
      <c r="ACL921" s="119"/>
      <c r="ACM921" s="119"/>
      <c r="ACN921" s="119"/>
      <c r="ACO921" s="119"/>
      <c r="ACP921" s="119"/>
      <c r="ACQ921" s="119"/>
      <c r="ACR921" s="119"/>
      <c r="ACS921" s="119"/>
      <c r="ACT921" s="119"/>
      <c r="ACU921" s="119"/>
      <c r="ACV921" s="119"/>
      <c r="ACW921" s="119"/>
      <c r="ACX921" s="119"/>
      <c r="ACY921" s="119"/>
      <c r="ACZ921" s="119"/>
      <c r="ADA921" s="119"/>
      <c r="ADB921" s="119"/>
      <c r="ADC921" s="119"/>
      <c r="ADD921" s="119"/>
      <c r="ADE921" s="119"/>
      <c r="ADF921" s="119"/>
      <c r="ADG921" s="119"/>
      <c r="ADH921" s="119"/>
      <c r="ADI921" s="119"/>
      <c r="ADJ921" s="119"/>
      <c r="ADK921" s="119"/>
      <c r="ADL921" s="119"/>
      <c r="ADM921" s="119"/>
      <c r="ADN921" s="119"/>
      <c r="ADO921" s="119"/>
      <c r="ADP921" s="119"/>
      <c r="ADQ921" s="119"/>
      <c r="ADR921" s="119"/>
      <c r="ADS921" s="119"/>
      <c r="ADT921" s="119"/>
      <c r="ADU921" s="119"/>
      <c r="ADV921" s="119"/>
      <c r="ADW921" s="119"/>
      <c r="ADX921" s="119"/>
      <c r="ADY921" s="119"/>
      <c r="ADZ921" s="119"/>
      <c r="AEA921" s="119"/>
      <c r="AEB921" s="119"/>
      <c r="AEC921" s="119"/>
      <c r="AED921" s="119"/>
      <c r="AEE921" s="119"/>
      <c r="AEF921" s="119"/>
      <c r="AEG921" s="119"/>
      <c r="AEH921" s="119"/>
      <c r="AEI921" s="119"/>
      <c r="AEJ921" s="119"/>
      <c r="AEK921" s="119"/>
      <c r="AEL921" s="119"/>
      <c r="AEM921" s="119"/>
      <c r="AEN921" s="119"/>
      <c r="AEO921" s="119"/>
      <c r="AEP921" s="119"/>
      <c r="AEQ921" s="119"/>
      <c r="AER921" s="119"/>
      <c r="AES921" s="119"/>
      <c r="AET921" s="119"/>
      <c r="AEU921" s="119"/>
      <c r="AEV921" s="119"/>
      <c r="AEW921" s="119"/>
      <c r="AEX921" s="119"/>
      <c r="AEY921" s="119"/>
      <c r="AEZ921" s="119"/>
      <c r="AFA921" s="119"/>
      <c r="AFB921" s="119"/>
      <c r="AFC921" s="119"/>
      <c r="AFD921" s="119"/>
      <c r="AFE921" s="119"/>
      <c r="AFF921" s="119"/>
      <c r="AFG921" s="119"/>
      <c r="AFH921" s="119"/>
      <c r="AFI921" s="119"/>
      <c r="AFJ921" s="119"/>
      <c r="AFK921" s="119"/>
      <c r="AFL921" s="119"/>
      <c r="AFM921" s="119"/>
      <c r="AFN921" s="119"/>
      <c r="AFO921" s="119"/>
      <c r="AFP921" s="119"/>
      <c r="AFQ921" s="119"/>
      <c r="AFR921" s="119"/>
      <c r="AFS921" s="119"/>
      <c r="AFT921" s="119"/>
      <c r="AFU921" s="119"/>
      <c r="AFV921" s="119"/>
      <c r="AFW921" s="119"/>
      <c r="AFX921" s="119"/>
      <c r="AFY921" s="119"/>
      <c r="AFZ921" s="119"/>
      <c r="AGA921" s="119"/>
      <c r="AGB921" s="119"/>
      <c r="AGC921" s="119"/>
      <c r="AGD921" s="119"/>
      <c r="AGE921" s="119"/>
      <c r="AGF921" s="119"/>
      <c r="AGG921" s="119"/>
      <c r="AGH921" s="119"/>
      <c r="AGI921" s="119"/>
      <c r="AGJ921" s="119"/>
      <c r="AGK921" s="119"/>
      <c r="AGL921" s="119"/>
      <c r="AGM921" s="119"/>
      <c r="AGN921" s="119"/>
      <c r="AGO921" s="119"/>
      <c r="AGP921" s="119"/>
      <c r="AGQ921" s="119"/>
      <c r="AGR921" s="119"/>
      <c r="AGS921" s="119"/>
      <c r="AGT921" s="119"/>
      <c r="AGU921" s="119"/>
      <c r="AGV921" s="119"/>
      <c r="AGW921" s="119"/>
      <c r="AGX921" s="119"/>
      <c r="AGY921" s="119"/>
      <c r="AGZ921" s="119"/>
      <c r="AHA921" s="119"/>
      <c r="AHB921" s="119"/>
      <c r="AHC921" s="119"/>
      <c r="AHD921" s="119"/>
      <c r="AHE921" s="119"/>
      <c r="AHF921" s="119"/>
      <c r="AHG921" s="119"/>
      <c r="AHH921" s="119"/>
      <c r="AHI921" s="119"/>
      <c r="AHJ921" s="119"/>
      <c r="AHK921" s="119"/>
      <c r="AHL921" s="119"/>
      <c r="AHM921" s="119"/>
      <c r="AHN921" s="119"/>
      <c r="AHO921" s="119"/>
      <c r="AHP921" s="119"/>
      <c r="AHQ921" s="119"/>
      <c r="AHR921" s="119"/>
      <c r="AHS921" s="119"/>
      <c r="AHT921" s="119"/>
      <c r="AHU921" s="119"/>
      <c r="AHV921" s="119"/>
      <c r="AHW921" s="119"/>
      <c r="AHX921" s="119"/>
      <c r="AHY921" s="119"/>
      <c r="AHZ921" s="119"/>
      <c r="AIA921" s="119"/>
      <c r="AIB921" s="119"/>
      <c r="AIC921" s="119"/>
      <c r="AID921" s="119"/>
      <c r="AIE921" s="119"/>
      <c r="AIF921" s="119"/>
      <c r="AIG921" s="119"/>
      <c r="AIH921" s="119"/>
      <c r="AII921" s="119"/>
      <c r="AIJ921" s="119"/>
      <c r="AIK921" s="119"/>
      <c r="AIL921" s="119"/>
      <c r="AIM921" s="119"/>
      <c r="AIN921" s="119"/>
      <c r="AIO921" s="119"/>
      <c r="AIP921" s="119"/>
      <c r="AIQ921" s="119"/>
      <c r="AIR921" s="119"/>
      <c r="AIS921" s="119"/>
      <c r="AIT921" s="119"/>
      <c r="AIU921" s="119"/>
      <c r="AIV921" s="119"/>
      <c r="AIW921" s="119"/>
      <c r="AIX921" s="119"/>
      <c r="AIY921" s="119"/>
      <c r="AIZ921" s="119"/>
      <c r="AJA921" s="119"/>
      <c r="AJB921" s="119"/>
      <c r="AJC921" s="119"/>
      <c r="AJD921" s="119"/>
      <c r="AJE921" s="119"/>
      <c r="AJF921" s="119"/>
      <c r="AJG921" s="119"/>
      <c r="AJH921" s="119"/>
      <c r="AJI921" s="119"/>
      <c r="AJJ921" s="119"/>
      <c r="AJK921" s="119"/>
      <c r="AJL921" s="119"/>
      <c r="AJM921" s="119"/>
      <c r="AJN921" s="119"/>
      <c r="AJO921" s="119"/>
      <c r="AJP921" s="119"/>
      <c r="AJQ921" s="119"/>
      <c r="AJR921" s="119"/>
      <c r="AJS921" s="119"/>
      <c r="AJT921" s="119"/>
      <c r="AJU921" s="119"/>
      <c r="AJV921" s="119"/>
      <c r="AJW921" s="119"/>
      <c r="AJX921" s="119"/>
      <c r="AJY921" s="119"/>
      <c r="AJZ921" s="119"/>
      <c r="AKA921" s="119"/>
      <c r="AKB921" s="119"/>
      <c r="AKC921" s="119"/>
      <c r="AKD921" s="119"/>
      <c r="AKE921" s="119"/>
      <c r="AKF921" s="119"/>
      <c r="AKG921" s="119"/>
      <c r="AKH921" s="119"/>
      <c r="AKI921" s="119"/>
      <c r="AKJ921" s="119"/>
      <c r="AKK921" s="119"/>
      <c r="AKL921" s="119"/>
      <c r="AKM921" s="119"/>
      <c r="AKN921" s="119"/>
      <c r="AKO921" s="119"/>
      <c r="AKP921" s="119"/>
      <c r="AKQ921" s="119"/>
      <c r="AKR921" s="119"/>
      <c r="AKS921" s="119"/>
      <c r="AKT921" s="119"/>
      <c r="AKU921" s="119"/>
      <c r="AKV921" s="119"/>
      <c r="AKW921" s="119"/>
      <c r="AKX921" s="119"/>
      <c r="AKY921" s="119"/>
      <c r="AKZ921" s="119"/>
      <c r="ALA921" s="119"/>
      <c r="ALB921" s="119"/>
      <c r="ALC921" s="119"/>
      <c r="ALD921" s="119"/>
      <c r="ALE921" s="119"/>
      <c r="ALF921" s="119"/>
      <c r="ALG921" s="119"/>
      <c r="ALH921" s="119"/>
      <c r="ALI921" s="119"/>
      <c r="ALJ921" s="119"/>
      <c r="ALK921" s="119"/>
      <c r="ALL921" s="119"/>
      <c r="ALM921" s="119"/>
      <c r="ALN921" s="119"/>
      <c r="ALO921" s="119"/>
      <c r="ALP921" s="119"/>
      <c r="ALQ921" s="119"/>
      <c r="ALR921" s="119"/>
      <c r="ALS921" s="119"/>
      <c r="ALT921" s="119"/>
      <c r="ALU921" s="119"/>
      <c r="ALV921" s="119"/>
      <c r="ALW921" s="119"/>
      <c r="ALX921" s="119"/>
      <c r="ALY921" s="119"/>
      <c r="ALZ921" s="119"/>
      <c r="AMA921" s="119"/>
      <c r="AMB921" s="119"/>
      <c r="AMC921" s="119"/>
      <c r="AMD921" s="119"/>
      <c r="AME921" s="119"/>
      <c r="AMF921" s="119"/>
      <c r="AMG921" s="119"/>
      <c r="AMH921" s="119"/>
      <c r="AMI921" s="119"/>
      <c r="AMJ921" s="119"/>
    </row>
    <row r="922" customFormat="false" ht="15" hidden="false" customHeight="false" outlineLevel="0" collapsed="false">
      <c r="A922" s="120"/>
      <c r="B922" s="120"/>
      <c r="C922" s="49" t="n">
        <f aca="false">IF(F922=F921,C921,IF(F922=(F921+10),C921,(C921+10)))</f>
        <v>1790</v>
      </c>
      <c r="D922" s="38" t="s">
        <v>377</v>
      </c>
      <c r="E922" s="51" t="n">
        <f aca="false">IF(C921=C922,IF(AND(L922&lt;&gt;"M",L922&lt;&gt;"m-up"),E921+10,E921),10)</f>
        <v>10</v>
      </c>
      <c r="F922" s="39" t="n">
        <f aca="false">R922+(Q922*60)+(P922*3600)</f>
        <v>63946</v>
      </c>
      <c r="G922" s="39" t="str">
        <f aca="false">CONCATENATE(M922,N922,O922)</f>
        <v>20171129</v>
      </c>
      <c r="H922" s="39" t="n">
        <v>0</v>
      </c>
      <c r="L922" s="79" t="s">
        <v>21</v>
      </c>
      <c r="M922" s="39" t="n">
        <v>2017</v>
      </c>
      <c r="N922" s="39" t="n">
        <v>11</v>
      </c>
      <c r="O922" s="39" t="n">
        <v>29</v>
      </c>
      <c r="P922" s="39" t="n">
        <v>17</v>
      </c>
      <c r="Q922" s="39" t="n">
        <v>45</v>
      </c>
      <c r="R922" s="39" t="n">
        <v>46</v>
      </c>
      <c r="S922" s="39" t="n">
        <v>421</v>
      </c>
      <c r="T922" s="39" t="n">
        <v>1</v>
      </c>
      <c r="U922" s="39" t="s">
        <v>1</v>
      </c>
      <c r="V922" s="39" t="s">
        <v>2</v>
      </c>
      <c r="X922" s="24" t="s">
        <v>73</v>
      </c>
      <c r="WK922" s="121"/>
      <c r="WL922" s="121"/>
      <c r="WM922" s="121"/>
      <c r="WN922" s="121"/>
      <c r="WO922" s="121"/>
      <c r="WP922" s="121"/>
      <c r="WQ922" s="121"/>
      <c r="WR922" s="121"/>
      <c r="WS922" s="121"/>
      <c r="WT922" s="121"/>
      <c r="WU922" s="121"/>
      <c r="WV922" s="121"/>
      <c r="WW922" s="121"/>
      <c r="WX922" s="121"/>
      <c r="WY922" s="121"/>
      <c r="WZ922" s="121"/>
      <c r="XA922" s="121"/>
      <c r="XB922" s="121"/>
      <c r="XC922" s="121"/>
      <c r="XD922" s="121"/>
      <c r="XE922" s="121"/>
      <c r="XF922" s="121"/>
      <c r="XG922" s="121"/>
      <c r="XH922" s="121"/>
      <c r="XI922" s="121"/>
      <c r="XJ922" s="121"/>
      <c r="XK922" s="121"/>
      <c r="XL922" s="121"/>
      <c r="XM922" s="121"/>
      <c r="XN922" s="121"/>
      <c r="XO922" s="121"/>
      <c r="XP922" s="121"/>
      <c r="XQ922" s="121"/>
      <c r="XR922" s="121"/>
      <c r="XS922" s="121"/>
      <c r="XT922" s="121"/>
      <c r="XU922" s="121"/>
      <c r="XV922" s="121"/>
      <c r="XW922" s="121"/>
      <c r="XX922" s="121"/>
      <c r="XY922" s="121"/>
      <c r="XZ922" s="121"/>
      <c r="YA922" s="121"/>
      <c r="YB922" s="121"/>
      <c r="YC922" s="121"/>
      <c r="YD922" s="121"/>
      <c r="YE922" s="121"/>
      <c r="YF922" s="121"/>
      <c r="YG922" s="121"/>
      <c r="YH922" s="121"/>
      <c r="YI922" s="121"/>
      <c r="YJ922" s="121"/>
      <c r="YK922" s="121"/>
      <c r="YL922" s="121"/>
      <c r="YM922" s="121"/>
      <c r="YN922" s="121"/>
      <c r="YO922" s="121"/>
      <c r="YP922" s="121"/>
      <c r="YQ922" s="121"/>
      <c r="YR922" s="121"/>
      <c r="YS922" s="121"/>
      <c r="YT922" s="121"/>
      <c r="YU922" s="121"/>
      <c r="YV922" s="121"/>
      <c r="YW922" s="121"/>
      <c r="YX922" s="121"/>
      <c r="YY922" s="121"/>
      <c r="YZ922" s="121"/>
      <c r="ZA922" s="121"/>
      <c r="ZB922" s="121"/>
      <c r="ZC922" s="121"/>
      <c r="ZD922" s="121"/>
      <c r="ZE922" s="121"/>
      <c r="ZF922" s="121"/>
      <c r="ZG922" s="121"/>
      <c r="ZH922" s="121"/>
      <c r="ZI922" s="121"/>
      <c r="ZJ922" s="121"/>
      <c r="ZK922" s="121"/>
      <c r="ZL922" s="121"/>
      <c r="ZM922" s="121"/>
      <c r="ZN922" s="121"/>
      <c r="ZO922" s="121"/>
      <c r="ZP922" s="121"/>
      <c r="ZQ922" s="121"/>
      <c r="ZR922" s="121"/>
      <c r="ZS922" s="121"/>
      <c r="ZT922" s="121"/>
      <c r="ZU922" s="121"/>
      <c r="ZV922" s="121"/>
      <c r="ZW922" s="121"/>
      <c r="ZX922" s="121"/>
      <c r="ZY922" s="121"/>
      <c r="ZZ922" s="121"/>
      <c r="AAA922" s="121"/>
      <c r="AAB922" s="121"/>
      <c r="AAC922" s="121"/>
      <c r="AAD922" s="121"/>
      <c r="AAE922" s="121"/>
      <c r="AAF922" s="121"/>
      <c r="AAG922" s="121"/>
      <c r="AAH922" s="121"/>
      <c r="AAI922" s="121"/>
      <c r="AAJ922" s="121"/>
      <c r="AAK922" s="121"/>
      <c r="AAL922" s="121"/>
      <c r="AAM922" s="121"/>
      <c r="AAN922" s="121"/>
      <c r="AAO922" s="121"/>
      <c r="AAP922" s="121"/>
      <c r="AAQ922" s="121"/>
      <c r="AAR922" s="121"/>
      <c r="AAS922" s="121"/>
      <c r="AAT922" s="121"/>
      <c r="AAU922" s="121"/>
      <c r="AAV922" s="121"/>
      <c r="AAW922" s="121"/>
      <c r="AAX922" s="121"/>
      <c r="AAY922" s="121"/>
      <c r="AAZ922" s="121"/>
      <c r="ABA922" s="121"/>
      <c r="ABB922" s="121"/>
      <c r="ABC922" s="121"/>
      <c r="ABD922" s="121"/>
      <c r="ABE922" s="121"/>
      <c r="ABF922" s="121"/>
      <c r="ABG922" s="121"/>
      <c r="ABH922" s="121"/>
      <c r="ABI922" s="121"/>
      <c r="ABJ922" s="121"/>
      <c r="ABK922" s="121"/>
      <c r="ABL922" s="121"/>
      <c r="ABM922" s="121"/>
      <c r="ABN922" s="121"/>
      <c r="ABO922" s="121"/>
      <c r="ABP922" s="121"/>
      <c r="ABQ922" s="121"/>
      <c r="ABR922" s="121"/>
      <c r="ABS922" s="121"/>
      <c r="ABT922" s="121"/>
      <c r="ABU922" s="121"/>
      <c r="ABV922" s="121"/>
      <c r="ABW922" s="121"/>
      <c r="ABX922" s="121"/>
      <c r="ABY922" s="121"/>
      <c r="ABZ922" s="121"/>
      <c r="ACA922" s="121"/>
      <c r="ACB922" s="121"/>
      <c r="ACC922" s="121"/>
      <c r="ACD922" s="121"/>
      <c r="ACE922" s="121"/>
      <c r="ACF922" s="121"/>
      <c r="ACG922" s="121"/>
      <c r="ACH922" s="121"/>
      <c r="ACI922" s="121"/>
      <c r="ACJ922" s="121"/>
      <c r="ACK922" s="121"/>
      <c r="ACL922" s="121"/>
      <c r="ACM922" s="121"/>
      <c r="ACN922" s="121"/>
      <c r="ACO922" s="121"/>
      <c r="ACP922" s="121"/>
      <c r="ACQ922" s="121"/>
      <c r="ACR922" s="121"/>
      <c r="ACS922" s="121"/>
      <c r="ACT922" s="121"/>
      <c r="ACU922" s="121"/>
      <c r="ACV922" s="121"/>
      <c r="ACW922" s="121"/>
      <c r="ACX922" s="121"/>
      <c r="ACY922" s="121"/>
      <c r="ACZ922" s="121"/>
      <c r="ADA922" s="121"/>
      <c r="ADB922" s="121"/>
      <c r="ADC922" s="121"/>
      <c r="ADD922" s="121"/>
      <c r="ADE922" s="121"/>
      <c r="ADF922" s="121"/>
      <c r="ADG922" s="121"/>
      <c r="ADH922" s="121"/>
      <c r="ADI922" s="121"/>
      <c r="ADJ922" s="121"/>
      <c r="ADK922" s="121"/>
      <c r="ADL922" s="121"/>
      <c r="ADM922" s="121"/>
      <c r="ADN922" s="121"/>
      <c r="ADO922" s="121"/>
      <c r="ADP922" s="121"/>
      <c r="ADQ922" s="121"/>
      <c r="ADR922" s="121"/>
      <c r="ADS922" s="121"/>
      <c r="ADT922" s="121"/>
      <c r="ADU922" s="121"/>
      <c r="ADV922" s="121"/>
      <c r="ADW922" s="121"/>
      <c r="ADX922" s="121"/>
      <c r="ADY922" s="121"/>
      <c r="ADZ922" s="121"/>
      <c r="AEA922" s="121"/>
      <c r="AEB922" s="121"/>
      <c r="AEC922" s="121"/>
      <c r="AED922" s="121"/>
      <c r="AEE922" s="121"/>
      <c r="AEF922" s="121"/>
      <c r="AEG922" s="121"/>
      <c r="AEH922" s="121"/>
      <c r="AEI922" s="121"/>
      <c r="AEJ922" s="121"/>
      <c r="AEK922" s="121"/>
      <c r="AEL922" s="121"/>
      <c r="AEM922" s="121"/>
      <c r="AEN922" s="121"/>
      <c r="AEO922" s="121"/>
      <c r="AEP922" s="121"/>
      <c r="AEQ922" s="121"/>
      <c r="AER922" s="121"/>
      <c r="AES922" s="121"/>
      <c r="AET922" s="121"/>
      <c r="AEU922" s="121"/>
      <c r="AEV922" s="121"/>
      <c r="AEW922" s="121"/>
      <c r="AEX922" s="121"/>
      <c r="AEY922" s="121"/>
      <c r="AEZ922" s="121"/>
      <c r="AFA922" s="121"/>
      <c r="AFB922" s="121"/>
      <c r="AFC922" s="121"/>
      <c r="AFD922" s="121"/>
      <c r="AFE922" s="121"/>
      <c r="AFF922" s="121"/>
      <c r="AFG922" s="121"/>
      <c r="AFH922" s="121"/>
      <c r="AFI922" s="121"/>
      <c r="AFJ922" s="121"/>
      <c r="AFK922" s="121"/>
      <c r="AFL922" s="121"/>
      <c r="AFM922" s="121"/>
      <c r="AFN922" s="121"/>
      <c r="AFO922" s="121"/>
      <c r="AFP922" s="121"/>
      <c r="AFQ922" s="121"/>
      <c r="AFR922" s="121"/>
      <c r="AFS922" s="121"/>
      <c r="AFT922" s="121"/>
      <c r="AFU922" s="121"/>
      <c r="AFV922" s="121"/>
      <c r="AFW922" s="121"/>
      <c r="AFX922" s="121"/>
      <c r="AFY922" s="121"/>
      <c r="AFZ922" s="121"/>
      <c r="AGA922" s="121"/>
      <c r="AGB922" s="121"/>
      <c r="AGC922" s="121"/>
      <c r="AGD922" s="121"/>
      <c r="AGE922" s="121"/>
      <c r="AGF922" s="121"/>
      <c r="AGG922" s="121"/>
      <c r="AGH922" s="121"/>
      <c r="AGI922" s="121"/>
      <c r="AGJ922" s="121"/>
      <c r="AGK922" s="121"/>
      <c r="AGL922" s="121"/>
      <c r="AGM922" s="121"/>
      <c r="AGN922" s="121"/>
      <c r="AGO922" s="121"/>
      <c r="AGP922" s="121"/>
      <c r="AGQ922" s="121"/>
      <c r="AGR922" s="121"/>
      <c r="AGS922" s="121"/>
      <c r="AGT922" s="121"/>
      <c r="AGU922" s="121"/>
      <c r="AGV922" s="121"/>
      <c r="AGW922" s="121"/>
      <c r="AGX922" s="121"/>
      <c r="AGY922" s="121"/>
      <c r="AGZ922" s="121"/>
      <c r="AHA922" s="121"/>
      <c r="AHB922" s="121"/>
      <c r="AHC922" s="121"/>
      <c r="AHD922" s="121"/>
      <c r="AHE922" s="121"/>
      <c r="AHF922" s="121"/>
      <c r="AHG922" s="121"/>
      <c r="AHH922" s="121"/>
      <c r="AHI922" s="121"/>
      <c r="AHJ922" s="121"/>
      <c r="AHK922" s="121"/>
      <c r="AHL922" s="121"/>
      <c r="AHM922" s="121"/>
      <c r="AHN922" s="121"/>
      <c r="AHO922" s="121"/>
      <c r="AHP922" s="121"/>
      <c r="AHQ922" s="121"/>
      <c r="AHR922" s="121"/>
      <c r="AHS922" s="121"/>
      <c r="AHT922" s="121"/>
      <c r="AHU922" s="121"/>
      <c r="AHV922" s="121"/>
      <c r="AHW922" s="121"/>
      <c r="AHX922" s="121"/>
      <c r="AHY922" s="121"/>
      <c r="AHZ922" s="121"/>
      <c r="AIA922" s="121"/>
      <c r="AIB922" s="121"/>
      <c r="AIC922" s="121"/>
      <c r="AID922" s="121"/>
      <c r="AIE922" s="121"/>
      <c r="AIF922" s="121"/>
      <c r="AIG922" s="121"/>
      <c r="AIH922" s="121"/>
      <c r="AII922" s="121"/>
      <c r="AIJ922" s="121"/>
      <c r="AIK922" s="121"/>
      <c r="AIL922" s="121"/>
      <c r="AIM922" s="121"/>
      <c r="AIN922" s="121"/>
      <c r="AIO922" s="121"/>
      <c r="AIP922" s="121"/>
      <c r="AIQ922" s="121"/>
      <c r="AIR922" s="121"/>
      <c r="AIS922" s="121"/>
      <c r="AIT922" s="121"/>
      <c r="AIU922" s="121"/>
      <c r="AIV922" s="121"/>
      <c r="AIW922" s="121"/>
      <c r="AIX922" s="121"/>
      <c r="AIY922" s="121"/>
      <c r="AIZ922" s="121"/>
      <c r="AJA922" s="121"/>
      <c r="AJB922" s="121"/>
      <c r="AJC922" s="121"/>
      <c r="AJD922" s="121"/>
      <c r="AJE922" s="121"/>
      <c r="AJF922" s="121"/>
      <c r="AJG922" s="121"/>
      <c r="AJH922" s="121"/>
      <c r="AJI922" s="121"/>
      <c r="AJJ922" s="121"/>
      <c r="AJK922" s="121"/>
      <c r="AJL922" s="121"/>
      <c r="AJM922" s="121"/>
      <c r="AJN922" s="121"/>
      <c r="AJO922" s="121"/>
      <c r="AJP922" s="121"/>
      <c r="AJQ922" s="121"/>
      <c r="AJR922" s="121"/>
      <c r="AJS922" s="121"/>
      <c r="AJT922" s="121"/>
      <c r="AJU922" s="121"/>
      <c r="AJV922" s="121"/>
      <c r="AJW922" s="121"/>
      <c r="AJX922" s="121"/>
      <c r="AJY922" s="121"/>
      <c r="AJZ922" s="121"/>
      <c r="AKA922" s="121"/>
      <c r="AKB922" s="121"/>
      <c r="AKC922" s="121"/>
      <c r="AKD922" s="121"/>
      <c r="AKE922" s="121"/>
      <c r="AKF922" s="121"/>
      <c r="AKG922" s="121"/>
      <c r="AKH922" s="121"/>
      <c r="AKI922" s="121"/>
      <c r="AKJ922" s="121"/>
      <c r="AKK922" s="121"/>
      <c r="AKL922" s="121"/>
      <c r="AKM922" s="121"/>
      <c r="AKN922" s="121"/>
      <c r="AKO922" s="121"/>
      <c r="AKP922" s="121"/>
      <c r="AKQ922" s="121"/>
      <c r="AKR922" s="121"/>
      <c r="AKS922" s="121"/>
      <c r="AKT922" s="121"/>
      <c r="AKU922" s="121"/>
      <c r="AKV922" s="121"/>
      <c r="AKW922" s="121"/>
      <c r="AKX922" s="121"/>
      <c r="AKY922" s="121"/>
      <c r="AKZ922" s="121"/>
      <c r="ALA922" s="121"/>
      <c r="ALB922" s="121"/>
      <c r="ALC922" s="121"/>
      <c r="ALD922" s="121"/>
      <c r="ALE922" s="121"/>
      <c r="ALF922" s="121"/>
      <c r="ALG922" s="121"/>
      <c r="ALH922" s="121"/>
      <c r="ALI922" s="121"/>
      <c r="ALJ922" s="121"/>
      <c r="ALK922" s="121"/>
      <c r="ALL922" s="121"/>
      <c r="ALM922" s="121"/>
      <c r="ALN922" s="121"/>
      <c r="ALO922" s="121"/>
      <c r="ALP922" s="121"/>
      <c r="ALQ922" s="121"/>
      <c r="ALR922" s="121"/>
      <c r="ALS922" s="121"/>
      <c r="ALT922" s="121"/>
      <c r="ALU922" s="121"/>
      <c r="ALV922" s="121"/>
      <c r="ALW922" s="121"/>
      <c r="ALX922" s="121"/>
      <c r="ALY922" s="121"/>
      <c r="ALZ922" s="121"/>
      <c r="AMA922" s="121"/>
      <c r="AMB922" s="121"/>
      <c r="AMC922" s="121"/>
      <c r="AMD922" s="121"/>
      <c r="AME922" s="121"/>
      <c r="AMF922" s="121"/>
      <c r="AMG922" s="121"/>
      <c r="AMH922" s="121"/>
      <c r="AMI922" s="121"/>
      <c r="AMJ922" s="121"/>
    </row>
    <row r="923" customFormat="false" ht="15" hidden="false" customHeight="false" outlineLevel="0" collapsed="false">
      <c r="A923" s="69"/>
      <c r="B923" s="69"/>
      <c r="C923" s="49" t="n">
        <f aca="false">IF(F923=F922,C922,IF(F923=(F922+10),C922,(C922+10)))</f>
        <v>1800</v>
      </c>
      <c r="D923" s="70" t="s">
        <v>378</v>
      </c>
      <c r="E923" s="51" t="n">
        <f aca="false">IF(C922=C923,IF(AND(L923&lt;&gt;"M",L923&lt;&gt;"m-up"),E922+10,E922),10)</f>
        <v>10</v>
      </c>
      <c r="F923" s="71" t="n">
        <f aca="false">R923+(Q923*60)+(P923*3600)</f>
        <v>64382</v>
      </c>
      <c r="G923" s="71" t="str">
        <f aca="false">CONCATENATE(M923,N923,O923)</f>
        <v>20171129</v>
      </c>
      <c r="H923" s="71" t="n">
        <v>228</v>
      </c>
      <c r="I923" s="71"/>
      <c r="J923" s="71"/>
      <c r="K923" s="71"/>
      <c r="L923" s="71" t="s">
        <v>0</v>
      </c>
      <c r="M923" s="71" t="n">
        <v>2017</v>
      </c>
      <c r="N923" s="71" t="n">
        <v>11</v>
      </c>
      <c r="O923" s="71" t="n">
        <v>29</v>
      </c>
      <c r="P923" s="71" t="n">
        <v>17</v>
      </c>
      <c r="Q923" s="71" t="n">
        <v>53</v>
      </c>
      <c r="R923" s="71" t="n">
        <v>2</v>
      </c>
      <c r="S923" s="71" t="n">
        <v>520</v>
      </c>
      <c r="T923" s="71" t="n">
        <v>1</v>
      </c>
      <c r="U923" s="71" t="s">
        <v>29</v>
      </c>
      <c r="V923" s="71" t="s">
        <v>2</v>
      </c>
      <c r="W923" s="71"/>
      <c r="X923" s="72"/>
      <c r="WK923" s="72"/>
      <c r="WL923" s="72"/>
      <c r="WM923" s="72"/>
      <c r="WN923" s="72"/>
      <c r="WO923" s="72"/>
      <c r="WP923" s="72"/>
      <c r="WQ923" s="72"/>
      <c r="WR923" s="72"/>
      <c r="WS923" s="72"/>
      <c r="WT923" s="72"/>
      <c r="WU923" s="72"/>
      <c r="WV923" s="72"/>
      <c r="WW923" s="72"/>
      <c r="WX923" s="72"/>
      <c r="WY923" s="72"/>
      <c r="WZ923" s="72"/>
      <c r="XA923" s="72"/>
      <c r="XB923" s="72"/>
      <c r="XC923" s="72"/>
      <c r="XD923" s="72"/>
      <c r="XE923" s="72"/>
      <c r="XF923" s="72"/>
      <c r="XG923" s="72"/>
      <c r="XH923" s="72"/>
      <c r="XI923" s="72"/>
      <c r="XJ923" s="72"/>
      <c r="XK923" s="72"/>
      <c r="XL923" s="72"/>
      <c r="XM923" s="72"/>
      <c r="XN923" s="72"/>
      <c r="XO923" s="72"/>
      <c r="XP923" s="72"/>
      <c r="XQ923" s="72"/>
      <c r="XR923" s="72"/>
      <c r="XS923" s="72"/>
      <c r="XT923" s="72"/>
      <c r="XU923" s="72"/>
      <c r="XV923" s="72"/>
      <c r="XW923" s="72"/>
      <c r="XX923" s="72"/>
      <c r="XY923" s="72"/>
      <c r="XZ923" s="72"/>
      <c r="YA923" s="72"/>
      <c r="YB923" s="72"/>
      <c r="YC923" s="72"/>
      <c r="YD923" s="72"/>
      <c r="YE923" s="72"/>
      <c r="YF923" s="72"/>
      <c r="YG923" s="72"/>
      <c r="YH923" s="72"/>
      <c r="YI923" s="72"/>
      <c r="YJ923" s="72"/>
      <c r="YK923" s="72"/>
      <c r="YL923" s="72"/>
      <c r="YM923" s="72"/>
      <c r="YN923" s="72"/>
      <c r="YO923" s="72"/>
      <c r="YP923" s="72"/>
      <c r="YQ923" s="72"/>
      <c r="YR923" s="72"/>
      <c r="YS923" s="72"/>
      <c r="YT923" s="72"/>
      <c r="YU923" s="72"/>
      <c r="YV923" s="72"/>
      <c r="YW923" s="72"/>
      <c r="YX923" s="72"/>
      <c r="YY923" s="72"/>
      <c r="YZ923" s="72"/>
      <c r="ZA923" s="72"/>
      <c r="ZB923" s="72"/>
      <c r="ZC923" s="72"/>
      <c r="ZD923" s="72"/>
      <c r="ZE923" s="72"/>
      <c r="ZF923" s="72"/>
      <c r="ZG923" s="72"/>
      <c r="ZH923" s="72"/>
      <c r="ZI923" s="72"/>
      <c r="ZJ923" s="72"/>
      <c r="ZK923" s="72"/>
      <c r="ZL923" s="72"/>
      <c r="ZM923" s="72"/>
      <c r="ZN923" s="72"/>
      <c r="ZO923" s="72"/>
      <c r="ZP923" s="72"/>
      <c r="ZQ923" s="72"/>
      <c r="ZR923" s="72"/>
      <c r="ZS923" s="72"/>
      <c r="ZT923" s="72"/>
      <c r="ZU923" s="72"/>
      <c r="ZV923" s="72"/>
      <c r="ZW923" s="72"/>
      <c r="ZX923" s="72"/>
      <c r="ZY923" s="72"/>
      <c r="ZZ923" s="72"/>
      <c r="AAA923" s="72"/>
      <c r="AAB923" s="72"/>
      <c r="AAC923" s="72"/>
      <c r="AAD923" s="72"/>
      <c r="AAE923" s="72"/>
      <c r="AAF923" s="72"/>
      <c r="AAG923" s="72"/>
      <c r="AAH923" s="72"/>
      <c r="AAI923" s="72"/>
      <c r="AAJ923" s="72"/>
      <c r="AAK923" s="72"/>
      <c r="AAL923" s="72"/>
      <c r="AAM923" s="72"/>
      <c r="AAN923" s="72"/>
      <c r="AAO923" s="72"/>
      <c r="AAP923" s="72"/>
      <c r="AAQ923" s="72"/>
      <c r="AAR923" s="72"/>
      <c r="AAS923" s="72"/>
      <c r="AAT923" s="72"/>
      <c r="AAU923" s="72"/>
      <c r="AAV923" s="72"/>
      <c r="AAW923" s="72"/>
      <c r="AAX923" s="72"/>
      <c r="AAY923" s="72"/>
      <c r="AAZ923" s="72"/>
      <c r="ABA923" s="72"/>
      <c r="ABB923" s="72"/>
      <c r="ABC923" s="72"/>
      <c r="ABD923" s="72"/>
      <c r="ABE923" s="72"/>
      <c r="ABF923" s="72"/>
      <c r="ABG923" s="72"/>
      <c r="ABH923" s="72"/>
      <c r="ABI923" s="72"/>
      <c r="ABJ923" s="72"/>
      <c r="ABK923" s="72"/>
      <c r="ABL923" s="72"/>
      <c r="ABM923" s="72"/>
      <c r="ABN923" s="72"/>
      <c r="ABO923" s="72"/>
      <c r="ABP923" s="72"/>
      <c r="ABQ923" s="72"/>
      <c r="ABR923" s="72"/>
      <c r="ABS923" s="72"/>
      <c r="ABT923" s="72"/>
      <c r="ABU923" s="72"/>
      <c r="ABV923" s="72"/>
      <c r="ABW923" s="72"/>
      <c r="ABX923" s="72"/>
      <c r="ABY923" s="72"/>
      <c r="ABZ923" s="72"/>
      <c r="ACA923" s="72"/>
      <c r="ACB923" s="72"/>
      <c r="ACC923" s="72"/>
      <c r="ACD923" s="72"/>
      <c r="ACE923" s="72"/>
      <c r="ACF923" s="72"/>
      <c r="ACG923" s="72"/>
      <c r="ACH923" s="72"/>
      <c r="ACI923" s="72"/>
      <c r="ACJ923" s="72"/>
      <c r="ACK923" s="72"/>
      <c r="ACL923" s="72"/>
      <c r="ACM923" s="72"/>
      <c r="ACN923" s="72"/>
      <c r="ACO923" s="72"/>
      <c r="ACP923" s="72"/>
      <c r="ACQ923" s="72"/>
      <c r="ACR923" s="72"/>
      <c r="ACS923" s="72"/>
      <c r="ACT923" s="72"/>
      <c r="ACU923" s="72"/>
      <c r="ACV923" s="72"/>
      <c r="ACW923" s="72"/>
      <c r="ACX923" s="72"/>
      <c r="ACY923" s="72"/>
      <c r="ACZ923" s="72"/>
      <c r="ADA923" s="72"/>
      <c r="ADB923" s="72"/>
      <c r="ADC923" s="72"/>
      <c r="ADD923" s="72"/>
      <c r="ADE923" s="72"/>
      <c r="ADF923" s="72"/>
      <c r="ADG923" s="72"/>
      <c r="ADH923" s="72"/>
      <c r="ADI923" s="72"/>
      <c r="ADJ923" s="72"/>
      <c r="ADK923" s="72"/>
      <c r="ADL923" s="72"/>
      <c r="ADM923" s="72"/>
      <c r="ADN923" s="72"/>
      <c r="ADO923" s="72"/>
      <c r="ADP923" s="72"/>
      <c r="ADQ923" s="72"/>
      <c r="ADR923" s="72"/>
      <c r="ADS923" s="72"/>
      <c r="ADT923" s="72"/>
      <c r="ADU923" s="72"/>
      <c r="ADV923" s="72"/>
      <c r="ADW923" s="72"/>
      <c r="ADX923" s="72"/>
      <c r="ADY923" s="72"/>
      <c r="ADZ923" s="72"/>
      <c r="AEA923" s="72"/>
      <c r="AEB923" s="72"/>
      <c r="AEC923" s="72"/>
      <c r="AED923" s="72"/>
      <c r="AEE923" s="72"/>
      <c r="AEF923" s="72"/>
      <c r="AEG923" s="72"/>
      <c r="AEH923" s="72"/>
      <c r="AEI923" s="72"/>
      <c r="AEJ923" s="72"/>
      <c r="AEK923" s="72"/>
      <c r="AEL923" s="72"/>
      <c r="AEM923" s="72"/>
      <c r="AEN923" s="72"/>
      <c r="AEO923" s="72"/>
      <c r="AEP923" s="72"/>
      <c r="AEQ923" s="72"/>
      <c r="AER923" s="72"/>
      <c r="AES923" s="72"/>
      <c r="AET923" s="72"/>
      <c r="AEU923" s="72"/>
      <c r="AEV923" s="72"/>
      <c r="AEW923" s="72"/>
      <c r="AEX923" s="72"/>
      <c r="AEY923" s="72"/>
      <c r="AEZ923" s="72"/>
      <c r="AFA923" s="72"/>
      <c r="AFB923" s="72"/>
      <c r="AFC923" s="72"/>
      <c r="AFD923" s="72"/>
      <c r="AFE923" s="72"/>
      <c r="AFF923" s="72"/>
      <c r="AFG923" s="72"/>
      <c r="AFH923" s="72"/>
      <c r="AFI923" s="72"/>
      <c r="AFJ923" s="72"/>
      <c r="AFK923" s="72"/>
      <c r="AFL923" s="72"/>
      <c r="AFM923" s="72"/>
      <c r="AFN923" s="72"/>
      <c r="AFO923" s="72"/>
      <c r="AFP923" s="72"/>
      <c r="AFQ923" s="72"/>
      <c r="AFR923" s="72"/>
      <c r="AFS923" s="72"/>
      <c r="AFT923" s="72"/>
      <c r="AFU923" s="72"/>
      <c r="AFV923" s="72"/>
      <c r="AFW923" s="72"/>
      <c r="AFX923" s="72"/>
      <c r="AFY923" s="72"/>
      <c r="AFZ923" s="72"/>
      <c r="AGA923" s="72"/>
      <c r="AGB923" s="72"/>
      <c r="AGC923" s="72"/>
      <c r="AGD923" s="72"/>
      <c r="AGE923" s="72"/>
      <c r="AGF923" s="72"/>
      <c r="AGG923" s="72"/>
      <c r="AGH923" s="72"/>
      <c r="AGI923" s="72"/>
      <c r="AGJ923" s="72"/>
      <c r="AGK923" s="72"/>
      <c r="AGL923" s="72"/>
      <c r="AGM923" s="72"/>
      <c r="AGN923" s="72"/>
      <c r="AGO923" s="72"/>
      <c r="AGP923" s="72"/>
      <c r="AGQ923" s="72"/>
      <c r="AGR923" s="72"/>
      <c r="AGS923" s="72"/>
      <c r="AGT923" s="72"/>
      <c r="AGU923" s="72"/>
      <c r="AGV923" s="72"/>
      <c r="AGW923" s="72"/>
      <c r="AGX923" s="72"/>
      <c r="AGY923" s="72"/>
      <c r="AGZ923" s="72"/>
      <c r="AHA923" s="72"/>
      <c r="AHB923" s="72"/>
      <c r="AHC923" s="72"/>
      <c r="AHD923" s="72"/>
      <c r="AHE923" s="72"/>
      <c r="AHF923" s="72"/>
      <c r="AHG923" s="72"/>
      <c r="AHH923" s="72"/>
      <c r="AHI923" s="72"/>
      <c r="AHJ923" s="72"/>
      <c r="AHK923" s="72"/>
      <c r="AHL923" s="72"/>
      <c r="AHM923" s="72"/>
      <c r="AHN923" s="72"/>
      <c r="AHO923" s="72"/>
      <c r="AHP923" s="72"/>
      <c r="AHQ923" s="72"/>
      <c r="AHR923" s="72"/>
      <c r="AHS923" s="72"/>
      <c r="AHT923" s="72"/>
      <c r="AHU923" s="72"/>
      <c r="AHV923" s="72"/>
      <c r="AHW923" s="72"/>
      <c r="AHX923" s="72"/>
      <c r="AHY923" s="72"/>
      <c r="AHZ923" s="72"/>
      <c r="AIA923" s="72"/>
      <c r="AIB923" s="72"/>
      <c r="AIC923" s="72"/>
      <c r="AID923" s="72"/>
      <c r="AIE923" s="72"/>
      <c r="AIF923" s="72"/>
      <c r="AIG923" s="72"/>
      <c r="AIH923" s="72"/>
      <c r="AII923" s="72"/>
      <c r="AIJ923" s="72"/>
      <c r="AIK923" s="72"/>
      <c r="AIL923" s="72"/>
      <c r="AIM923" s="72"/>
      <c r="AIN923" s="72"/>
      <c r="AIO923" s="72"/>
      <c r="AIP923" s="72"/>
      <c r="AIQ923" s="72"/>
      <c r="AIR923" s="72"/>
      <c r="AIS923" s="72"/>
      <c r="AIT923" s="72"/>
      <c r="AIU923" s="72"/>
      <c r="AIV923" s="72"/>
      <c r="AIW923" s="72"/>
      <c r="AIX923" s="72"/>
      <c r="AIY923" s="72"/>
      <c r="AIZ923" s="72"/>
      <c r="AJA923" s="72"/>
      <c r="AJB923" s="72"/>
      <c r="AJC923" s="72"/>
      <c r="AJD923" s="72"/>
      <c r="AJE923" s="72"/>
      <c r="AJF923" s="72"/>
      <c r="AJG923" s="72"/>
      <c r="AJH923" s="72"/>
      <c r="AJI923" s="72"/>
      <c r="AJJ923" s="72"/>
      <c r="AJK923" s="72"/>
      <c r="AJL923" s="72"/>
      <c r="AJM923" s="72"/>
      <c r="AJN923" s="72"/>
      <c r="AJO923" s="72"/>
      <c r="AJP923" s="72"/>
      <c r="AJQ923" s="72"/>
      <c r="AJR923" s="72"/>
      <c r="AJS923" s="72"/>
      <c r="AJT923" s="72"/>
      <c r="AJU923" s="72"/>
      <c r="AJV923" s="72"/>
      <c r="AJW923" s="72"/>
      <c r="AJX923" s="72"/>
      <c r="AJY923" s="72"/>
      <c r="AJZ923" s="72"/>
      <c r="AKA923" s="72"/>
      <c r="AKB923" s="72"/>
      <c r="AKC923" s="72"/>
      <c r="AKD923" s="72"/>
      <c r="AKE923" s="72"/>
      <c r="AKF923" s="72"/>
      <c r="AKG923" s="72"/>
      <c r="AKH923" s="72"/>
      <c r="AKI923" s="72"/>
      <c r="AKJ923" s="72"/>
      <c r="AKK923" s="72"/>
      <c r="AKL923" s="72"/>
      <c r="AKM923" s="72"/>
      <c r="AKN923" s="72"/>
      <c r="AKO923" s="72"/>
      <c r="AKP923" s="72"/>
      <c r="AKQ923" s="72"/>
      <c r="AKR923" s="72"/>
      <c r="AKS923" s="72"/>
      <c r="AKT923" s="72"/>
      <c r="AKU923" s="72"/>
      <c r="AKV923" s="72"/>
      <c r="AKW923" s="72"/>
      <c r="AKX923" s="72"/>
      <c r="AKY923" s="72"/>
      <c r="AKZ923" s="72"/>
      <c r="ALA923" s="72"/>
      <c r="ALB923" s="72"/>
      <c r="ALC923" s="72"/>
      <c r="ALD923" s="72"/>
      <c r="ALE923" s="72"/>
      <c r="ALF923" s="72"/>
      <c r="ALG923" s="72"/>
      <c r="ALH923" s="72"/>
      <c r="ALI923" s="72"/>
      <c r="ALJ923" s="72"/>
      <c r="ALK923" s="72"/>
      <c r="ALL923" s="72"/>
      <c r="ALM923" s="72"/>
      <c r="ALN923" s="72"/>
      <c r="ALO923" s="72"/>
      <c r="ALP923" s="72"/>
      <c r="ALQ923" s="72"/>
      <c r="ALR923" s="72"/>
      <c r="ALS923" s="72"/>
      <c r="ALT923" s="72"/>
      <c r="ALU923" s="72"/>
      <c r="ALV923" s="72"/>
      <c r="ALW923" s="72"/>
      <c r="ALX923" s="72"/>
      <c r="ALY923" s="72"/>
      <c r="ALZ923" s="72"/>
      <c r="AMA923" s="72"/>
      <c r="AMB923" s="72"/>
      <c r="AMC923" s="72"/>
      <c r="AMD923" s="72"/>
      <c r="AME923" s="72"/>
      <c r="AMF923" s="72"/>
      <c r="AMG923" s="72"/>
      <c r="AMH923" s="72"/>
      <c r="AMI923" s="72"/>
      <c r="AMJ923" s="72"/>
    </row>
    <row r="924" customFormat="false" ht="15" hidden="false" customHeight="false" outlineLevel="0" collapsed="false">
      <c r="A924" s="69"/>
      <c r="B924" s="69"/>
      <c r="C924" s="49" t="n">
        <f aca="false">IF(F924=F923,C923,IF(F924=(F923+10),C923,(C923+10)))</f>
        <v>1810</v>
      </c>
      <c r="D924" s="70" t="s">
        <v>379</v>
      </c>
      <c r="E924" s="51" t="n">
        <f aca="false">IF(C923=C924,IF(AND(L924&lt;&gt;"M",L924&lt;&gt;"m-up"),E923+10,E923),10)</f>
        <v>10</v>
      </c>
      <c r="F924" s="71" t="n">
        <f aca="false">R924+(Q924*60)+(P924*3600)</f>
        <v>64508</v>
      </c>
      <c r="G924" s="71" t="str">
        <f aca="false">CONCATENATE(M924,N924,O924)</f>
        <v>20171129</v>
      </c>
      <c r="H924" s="71"/>
      <c r="I924" s="71"/>
      <c r="J924" s="71"/>
      <c r="K924" s="71"/>
      <c r="L924" s="71" t="s">
        <v>0</v>
      </c>
      <c r="M924" s="71" t="n">
        <v>2017</v>
      </c>
      <c r="N924" s="71" t="n">
        <v>11</v>
      </c>
      <c r="O924" s="71" t="n">
        <v>29</v>
      </c>
      <c r="P924" s="71" t="n">
        <v>17</v>
      </c>
      <c r="Q924" s="71" t="n">
        <v>55</v>
      </c>
      <c r="R924" s="71" t="n">
        <v>8</v>
      </c>
      <c r="S924" s="71" t="n">
        <v>924</v>
      </c>
      <c r="T924" s="71" t="n">
        <v>1</v>
      </c>
      <c r="U924" s="71" t="s">
        <v>29</v>
      </c>
      <c r="V924" s="71" t="s">
        <v>3</v>
      </c>
      <c r="W924" s="71"/>
      <c r="X924" s="72"/>
      <c r="WK924" s="72"/>
      <c r="WL924" s="72"/>
      <c r="WM924" s="72"/>
      <c r="WN924" s="72"/>
      <c r="WO924" s="72"/>
      <c r="WP924" s="72"/>
      <c r="WQ924" s="72"/>
      <c r="WR924" s="72"/>
      <c r="WS924" s="72"/>
      <c r="WT924" s="72"/>
      <c r="WU924" s="72"/>
      <c r="WV924" s="72"/>
      <c r="WW924" s="72"/>
      <c r="WX924" s="72"/>
      <c r="WY924" s="72"/>
      <c r="WZ924" s="72"/>
      <c r="XA924" s="72"/>
      <c r="XB924" s="72"/>
      <c r="XC924" s="72"/>
      <c r="XD924" s="72"/>
      <c r="XE924" s="72"/>
      <c r="XF924" s="72"/>
      <c r="XG924" s="72"/>
      <c r="XH924" s="72"/>
      <c r="XI924" s="72"/>
      <c r="XJ924" s="72"/>
      <c r="XK924" s="72"/>
      <c r="XL924" s="72"/>
      <c r="XM924" s="72"/>
      <c r="XN924" s="72"/>
      <c r="XO924" s="72"/>
      <c r="XP924" s="72"/>
      <c r="XQ924" s="72"/>
      <c r="XR924" s="72"/>
      <c r="XS924" s="72"/>
      <c r="XT924" s="72"/>
      <c r="XU924" s="72"/>
      <c r="XV924" s="72"/>
      <c r="XW924" s="72"/>
      <c r="XX924" s="72"/>
      <c r="XY924" s="72"/>
      <c r="XZ924" s="72"/>
      <c r="YA924" s="72"/>
      <c r="YB924" s="72"/>
      <c r="YC924" s="72"/>
      <c r="YD924" s="72"/>
      <c r="YE924" s="72"/>
      <c r="YF924" s="72"/>
      <c r="YG924" s="72"/>
      <c r="YH924" s="72"/>
      <c r="YI924" s="72"/>
      <c r="YJ924" s="72"/>
      <c r="YK924" s="72"/>
      <c r="YL924" s="72"/>
      <c r="YM924" s="72"/>
      <c r="YN924" s="72"/>
      <c r="YO924" s="72"/>
      <c r="YP924" s="72"/>
      <c r="YQ924" s="72"/>
      <c r="YR924" s="72"/>
      <c r="YS924" s="72"/>
      <c r="YT924" s="72"/>
      <c r="YU924" s="72"/>
      <c r="YV924" s="72"/>
      <c r="YW924" s="72"/>
      <c r="YX924" s="72"/>
      <c r="YY924" s="72"/>
      <c r="YZ924" s="72"/>
      <c r="ZA924" s="72"/>
      <c r="ZB924" s="72"/>
      <c r="ZC924" s="72"/>
      <c r="ZD924" s="72"/>
      <c r="ZE924" s="72"/>
      <c r="ZF924" s="72"/>
      <c r="ZG924" s="72"/>
      <c r="ZH924" s="72"/>
      <c r="ZI924" s="72"/>
      <c r="ZJ924" s="72"/>
      <c r="ZK924" s="72"/>
      <c r="ZL924" s="72"/>
      <c r="ZM924" s="72"/>
      <c r="ZN924" s="72"/>
      <c r="ZO924" s="72"/>
      <c r="ZP924" s="72"/>
      <c r="ZQ924" s="72"/>
      <c r="ZR924" s="72"/>
      <c r="ZS924" s="72"/>
      <c r="ZT924" s="72"/>
      <c r="ZU924" s="72"/>
      <c r="ZV924" s="72"/>
      <c r="ZW924" s="72"/>
      <c r="ZX924" s="72"/>
      <c r="ZY924" s="72"/>
      <c r="ZZ924" s="72"/>
      <c r="AAA924" s="72"/>
      <c r="AAB924" s="72"/>
      <c r="AAC924" s="72"/>
      <c r="AAD924" s="72"/>
      <c r="AAE924" s="72"/>
      <c r="AAF924" s="72"/>
      <c r="AAG924" s="72"/>
      <c r="AAH924" s="72"/>
      <c r="AAI924" s="72"/>
      <c r="AAJ924" s="72"/>
      <c r="AAK924" s="72"/>
      <c r="AAL924" s="72"/>
      <c r="AAM924" s="72"/>
      <c r="AAN924" s="72"/>
      <c r="AAO924" s="72"/>
      <c r="AAP924" s="72"/>
      <c r="AAQ924" s="72"/>
      <c r="AAR924" s="72"/>
      <c r="AAS924" s="72"/>
      <c r="AAT924" s="72"/>
      <c r="AAU924" s="72"/>
      <c r="AAV924" s="72"/>
      <c r="AAW924" s="72"/>
      <c r="AAX924" s="72"/>
      <c r="AAY924" s="72"/>
      <c r="AAZ924" s="72"/>
      <c r="ABA924" s="72"/>
      <c r="ABB924" s="72"/>
      <c r="ABC924" s="72"/>
      <c r="ABD924" s="72"/>
      <c r="ABE924" s="72"/>
      <c r="ABF924" s="72"/>
      <c r="ABG924" s="72"/>
      <c r="ABH924" s="72"/>
      <c r="ABI924" s="72"/>
      <c r="ABJ924" s="72"/>
      <c r="ABK924" s="72"/>
      <c r="ABL924" s="72"/>
      <c r="ABM924" s="72"/>
      <c r="ABN924" s="72"/>
      <c r="ABO924" s="72"/>
      <c r="ABP924" s="72"/>
      <c r="ABQ924" s="72"/>
      <c r="ABR924" s="72"/>
      <c r="ABS924" s="72"/>
      <c r="ABT924" s="72"/>
      <c r="ABU924" s="72"/>
      <c r="ABV924" s="72"/>
      <c r="ABW924" s="72"/>
      <c r="ABX924" s="72"/>
      <c r="ABY924" s="72"/>
      <c r="ABZ924" s="72"/>
      <c r="ACA924" s="72"/>
      <c r="ACB924" s="72"/>
      <c r="ACC924" s="72"/>
      <c r="ACD924" s="72"/>
      <c r="ACE924" s="72"/>
      <c r="ACF924" s="72"/>
      <c r="ACG924" s="72"/>
      <c r="ACH924" s="72"/>
      <c r="ACI924" s="72"/>
      <c r="ACJ924" s="72"/>
      <c r="ACK924" s="72"/>
      <c r="ACL924" s="72"/>
      <c r="ACM924" s="72"/>
      <c r="ACN924" s="72"/>
      <c r="ACO924" s="72"/>
      <c r="ACP924" s="72"/>
      <c r="ACQ924" s="72"/>
      <c r="ACR924" s="72"/>
      <c r="ACS924" s="72"/>
      <c r="ACT924" s="72"/>
      <c r="ACU924" s="72"/>
      <c r="ACV924" s="72"/>
      <c r="ACW924" s="72"/>
      <c r="ACX924" s="72"/>
      <c r="ACY924" s="72"/>
      <c r="ACZ924" s="72"/>
      <c r="ADA924" s="72"/>
      <c r="ADB924" s="72"/>
      <c r="ADC924" s="72"/>
      <c r="ADD924" s="72"/>
      <c r="ADE924" s="72"/>
      <c r="ADF924" s="72"/>
      <c r="ADG924" s="72"/>
      <c r="ADH924" s="72"/>
      <c r="ADI924" s="72"/>
      <c r="ADJ924" s="72"/>
      <c r="ADK924" s="72"/>
      <c r="ADL924" s="72"/>
      <c r="ADM924" s="72"/>
      <c r="ADN924" s="72"/>
      <c r="ADO924" s="72"/>
      <c r="ADP924" s="72"/>
      <c r="ADQ924" s="72"/>
      <c r="ADR924" s="72"/>
      <c r="ADS924" s="72"/>
      <c r="ADT924" s="72"/>
      <c r="ADU924" s="72"/>
      <c r="ADV924" s="72"/>
      <c r="ADW924" s="72"/>
      <c r="ADX924" s="72"/>
      <c r="ADY924" s="72"/>
      <c r="ADZ924" s="72"/>
      <c r="AEA924" s="72"/>
      <c r="AEB924" s="72"/>
      <c r="AEC924" s="72"/>
      <c r="AED924" s="72"/>
      <c r="AEE924" s="72"/>
      <c r="AEF924" s="72"/>
      <c r="AEG924" s="72"/>
      <c r="AEH924" s="72"/>
      <c r="AEI924" s="72"/>
      <c r="AEJ924" s="72"/>
      <c r="AEK924" s="72"/>
      <c r="AEL924" s="72"/>
      <c r="AEM924" s="72"/>
      <c r="AEN924" s="72"/>
      <c r="AEO924" s="72"/>
      <c r="AEP924" s="72"/>
      <c r="AEQ924" s="72"/>
      <c r="AER924" s="72"/>
      <c r="AES924" s="72"/>
      <c r="AET924" s="72"/>
      <c r="AEU924" s="72"/>
      <c r="AEV924" s="72"/>
      <c r="AEW924" s="72"/>
      <c r="AEX924" s="72"/>
      <c r="AEY924" s="72"/>
      <c r="AEZ924" s="72"/>
      <c r="AFA924" s="72"/>
      <c r="AFB924" s="72"/>
      <c r="AFC924" s="72"/>
      <c r="AFD924" s="72"/>
      <c r="AFE924" s="72"/>
      <c r="AFF924" s="72"/>
      <c r="AFG924" s="72"/>
      <c r="AFH924" s="72"/>
      <c r="AFI924" s="72"/>
      <c r="AFJ924" s="72"/>
      <c r="AFK924" s="72"/>
      <c r="AFL924" s="72"/>
      <c r="AFM924" s="72"/>
      <c r="AFN924" s="72"/>
      <c r="AFO924" s="72"/>
      <c r="AFP924" s="72"/>
      <c r="AFQ924" s="72"/>
      <c r="AFR924" s="72"/>
      <c r="AFS924" s="72"/>
      <c r="AFT924" s="72"/>
      <c r="AFU924" s="72"/>
      <c r="AFV924" s="72"/>
      <c r="AFW924" s="72"/>
      <c r="AFX924" s="72"/>
      <c r="AFY924" s="72"/>
      <c r="AFZ924" s="72"/>
      <c r="AGA924" s="72"/>
      <c r="AGB924" s="72"/>
      <c r="AGC924" s="72"/>
      <c r="AGD924" s="72"/>
      <c r="AGE924" s="72"/>
      <c r="AGF924" s="72"/>
      <c r="AGG924" s="72"/>
      <c r="AGH924" s="72"/>
      <c r="AGI924" s="72"/>
      <c r="AGJ924" s="72"/>
      <c r="AGK924" s="72"/>
      <c r="AGL924" s="72"/>
      <c r="AGM924" s="72"/>
      <c r="AGN924" s="72"/>
      <c r="AGO924" s="72"/>
      <c r="AGP924" s="72"/>
      <c r="AGQ924" s="72"/>
      <c r="AGR924" s="72"/>
      <c r="AGS924" s="72"/>
      <c r="AGT924" s="72"/>
      <c r="AGU924" s="72"/>
      <c r="AGV924" s="72"/>
      <c r="AGW924" s="72"/>
      <c r="AGX924" s="72"/>
      <c r="AGY924" s="72"/>
      <c r="AGZ924" s="72"/>
      <c r="AHA924" s="72"/>
      <c r="AHB924" s="72"/>
      <c r="AHC924" s="72"/>
      <c r="AHD924" s="72"/>
      <c r="AHE924" s="72"/>
      <c r="AHF924" s="72"/>
      <c r="AHG924" s="72"/>
      <c r="AHH924" s="72"/>
      <c r="AHI924" s="72"/>
      <c r="AHJ924" s="72"/>
      <c r="AHK924" s="72"/>
      <c r="AHL924" s="72"/>
      <c r="AHM924" s="72"/>
      <c r="AHN924" s="72"/>
      <c r="AHO924" s="72"/>
      <c r="AHP924" s="72"/>
      <c r="AHQ924" s="72"/>
      <c r="AHR924" s="72"/>
      <c r="AHS924" s="72"/>
      <c r="AHT924" s="72"/>
      <c r="AHU924" s="72"/>
      <c r="AHV924" s="72"/>
      <c r="AHW924" s="72"/>
      <c r="AHX924" s="72"/>
      <c r="AHY924" s="72"/>
      <c r="AHZ924" s="72"/>
      <c r="AIA924" s="72"/>
      <c r="AIB924" s="72"/>
      <c r="AIC924" s="72"/>
      <c r="AID924" s="72"/>
      <c r="AIE924" s="72"/>
      <c r="AIF924" s="72"/>
      <c r="AIG924" s="72"/>
      <c r="AIH924" s="72"/>
      <c r="AII924" s="72"/>
      <c r="AIJ924" s="72"/>
      <c r="AIK924" s="72"/>
      <c r="AIL924" s="72"/>
      <c r="AIM924" s="72"/>
      <c r="AIN924" s="72"/>
      <c r="AIO924" s="72"/>
      <c r="AIP924" s="72"/>
      <c r="AIQ924" s="72"/>
      <c r="AIR924" s="72"/>
      <c r="AIS924" s="72"/>
      <c r="AIT924" s="72"/>
      <c r="AIU924" s="72"/>
      <c r="AIV924" s="72"/>
      <c r="AIW924" s="72"/>
      <c r="AIX924" s="72"/>
      <c r="AIY924" s="72"/>
      <c r="AIZ924" s="72"/>
      <c r="AJA924" s="72"/>
      <c r="AJB924" s="72"/>
      <c r="AJC924" s="72"/>
      <c r="AJD924" s="72"/>
      <c r="AJE924" s="72"/>
      <c r="AJF924" s="72"/>
      <c r="AJG924" s="72"/>
      <c r="AJH924" s="72"/>
      <c r="AJI924" s="72"/>
      <c r="AJJ924" s="72"/>
      <c r="AJK924" s="72"/>
      <c r="AJL924" s="72"/>
      <c r="AJM924" s="72"/>
      <c r="AJN924" s="72"/>
      <c r="AJO924" s="72"/>
      <c r="AJP924" s="72"/>
      <c r="AJQ924" s="72"/>
      <c r="AJR924" s="72"/>
      <c r="AJS924" s="72"/>
      <c r="AJT924" s="72"/>
      <c r="AJU924" s="72"/>
      <c r="AJV924" s="72"/>
      <c r="AJW924" s="72"/>
      <c r="AJX924" s="72"/>
      <c r="AJY924" s="72"/>
      <c r="AJZ924" s="72"/>
      <c r="AKA924" s="72"/>
      <c r="AKB924" s="72"/>
      <c r="AKC924" s="72"/>
      <c r="AKD924" s="72"/>
      <c r="AKE924" s="72"/>
      <c r="AKF924" s="72"/>
      <c r="AKG924" s="72"/>
      <c r="AKH924" s="72"/>
      <c r="AKI924" s="72"/>
      <c r="AKJ924" s="72"/>
      <c r="AKK924" s="72"/>
      <c r="AKL924" s="72"/>
      <c r="AKM924" s="72"/>
      <c r="AKN924" s="72"/>
      <c r="AKO924" s="72"/>
      <c r="AKP924" s="72"/>
      <c r="AKQ924" s="72"/>
      <c r="AKR924" s="72"/>
      <c r="AKS924" s="72"/>
      <c r="AKT924" s="72"/>
      <c r="AKU924" s="72"/>
      <c r="AKV924" s="72"/>
      <c r="AKW924" s="72"/>
      <c r="AKX924" s="72"/>
      <c r="AKY924" s="72"/>
      <c r="AKZ924" s="72"/>
      <c r="ALA924" s="72"/>
      <c r="ALB924" s="72"/>
      <c r="ALC924" s="72"/>
      <c r="ALD924" s="72"/>
      <c r="ALE924" s="72"/>
      <c r="ALF924" s="72"/>
      <c r="ALG924" s="72"/>
      <c r="ALH924" s="72"/>
      <c r="ALI924" s="72"/>
      <c r="ALJ924" s="72"/>
      <c r="ALK924" s="72"/>
      <c r="ALL924" s="72"/>
      <c r="ALM924" s="72"/>
      <c r="ALN924" s="72"/>
      <c r="ALO924" s="72"/>
      <c r="ALP924" s="72"/>
      <c r="ALQ924" s="72"/>
      <c r="ALR924" s="72"/>
      <c r="ALS924" s="72"/>
      <c r="ALT924" s="72"/>
      <c r="ALU924" s="72"/>
      <c r="ALV924" s="72"/>
      <c r="ALW924" s="72"/>
      <c r="ALX924" s="72"/>
      <c r="ALY924" s="72"/>
      <c r="ALZ924" s="72"/>
      <c r="AMA924" s="72"/>
      <c r="AMB924" s="72"/>
      <c r="AMC924" s="72"/>
      <c r="AMD924" s="72"/>
      <c r="AME924" s="72"/>
      <c r="AMF924" s="72"/>
      <c r="AMG924" s="72"/>
      <c r="AMH924" s="72"/>
      <c r="AMI924" s="72"/>
      <c r="AMJ924" s="72"/>
    </row>
    <row r="925" customFormat="false" ht="15" hidden="false" customHeight="false" outlineLevel="0" collapsed="false">
      <c r="C925" s="49" t="n">
        <f aca="false">IF(F925=F924,C924,IF(F925=(F924+10),C924,(C924+10)))</f>
        <v>1810</v>
      </c>
      <c r="D925" s="38" t="s">
        <v>379</v>
      </c>
      <c r="E925" s="51" t="n">
        <f aca="false">IF(C924=C925,IF(AND(L925&lt;&gt;"M",L925&lt;&gt;"m-up"),E924+10,E924),10)</f>
        <v>20</v>
      </c>
      <c r="F925" s="39" t="n">
        <f aca="false">R925+(Q925*60)+(P925*3600)</f>
        <v>64508</v>
      </c>
      <c r="G925" s="39" t="str">
        <f aca="false">CONCATENATE(M925,N925,O925)</f>
        <v>20171129</v>
      </c>
      <c r="H925" s="39" t="n">
        <v>294</v>
      </c>
      <c r="L925" s="39" t="s">
        <v>17</v>
      </c>
      <c r="M925" s="39" t="n">
        <v>2017</v>
      </c>
      <c r="N925" s="39" t="n">
        <v>11</v>
      </c>
      <c r="O925" s="39" t="n">
        <v>29</v>
      </c>
      <c r="P925" s="39" t="n">
        <v>17</v>
      </c>
      <c r="Q925" s="39" t="n">
        <v>55</v>
      </c>
      <c r="R925" s="39" t="n">
        <v>8</v>
      </c>
      <c r="S925" s="39" t="n">
        <v>946</v>
      </c>
      <c r="T925" s="39" t="n">
        <v>2</v>
      </c>
      <c r="U925" s="39" t="s">
        <v>1</v>
      </c>
      <c r="V925" s="39" t="s">
        <v>2</v>
      </c>
      <c r="X925" s="40" t="s">
        <v>19</v>
      </c>
    </row>
    <row r="926" customFormat="false" ht="15" hidden="false" customHeight="false" outlineLevel="0" collapsed="false">
      <c r="C926" s="49" t="n">
        <f aca="false">IF(F926=F925,C925,IF(F926=(F925+10),C925,(C925+10)))</f>
        <v>1820</v>
      </c>
      <c r="D926" s="38" t="s">
        <v>379</v>
      </c>
      <c r="E926" s="51" t="n">
        <f aca="false">IF(C925=C926,IF(AND(L926&lt;&gt;"M",L926&lt;&gt;"m-up"),E925+10,E925),10)</f>
        <v>10</v>
      </c>
      <c r="F926" s="39" t="n">
        <f aca="false">R926+(Q926*60)+(P926*3600)</f>
        <v>64509</v>
      </c>
      <c r="G926" s="39" t="str">
        <f aca="false">CONCATENATE(M926,N926,O926)</f>
        <v>20171129</v>
      </c>
      <c r="H926" s="39" t="n">
        <v>370</v>
      </c>
      <c r="L926" s="39" t="s">
        <v>17</v>
      </c>
      <c r="M926" s="39" t="n">
        <v>2017</v>
      </c>
      <c r="N926" s="39" t="n">
        <v>11</v>
      </c>
      <c r="O926" s="39" t="n">
        <v>29</v>
      </c>
      <c r="P926" s="39" t="n">
        <v>17</v>
      </c>
      <c r="Q926" s="39" t="n">
        <v>55</v>
      </c>
      <c r="R926" s="39" t="n">
        <v>9</v>
      </c>
      <c r="S926" s="39" t="n">
        <v>953</v>
      </c>
      <c r="T926" s="39" t="n">
        <v>3</v>
      </c>
      <c r="U926" s="39" t="s">
        <v>1</v>
      </c>
      <c r="V926" s="39" t="s">
        <v>2</v>
      </c>
      <c r="X926" s="40" t="s">
        <v>237</v>
      </c>
    </row>
    <row r="927" customFormat="false" ht="15" hidden="false" customHeight="false" outlineLevel="0" collapsed="false">
      <c r="C927" s="49" t="n">
        <f aca="false">IF(F927=F926,C926,IF(F927=(F926+10),C926,(C926+10)))</f>
        <v>1830</v>
      </c>
      <c r="D927" s="38" t="s">
        <v>379</v>
      </c>
      <c r="E927" s="51" t="n">
        <f aca="false">IF(C926=C927,IF(AND(L927&lt;&gt;"M",L927&lt;&gt;"m-up"),E926+10,E926),10)</f>
        <v>10</v>
      </c>
      <c r="F927" s="39" t="n">
        <f aca="false">R927+(Q927*60)+(P927*3600)</f>
        <v>64510</v>
      </c>
      <c r="G927" s="39" t="str">
        <f aca="false">CONCATENATE(M927,N927,O927)</f>
        <v>20171129</v>
      </c>
      <c r="H927" s="39" t="n">
        <v>0</v>
      </c>
      <c r="L927" s="39" t="s">
        <v>21</v>
      </c>
      <c r="M927" s="39" t="n">
        <v>2017</v>
      </c>
      <c r="N927" s="39" t="n">
        <v>11</v>
      </c>
      <c r="O927" s="39" t="n">
        <v>29</v>
      </c>
      <c r="P927" s="39" t="n">
        <v>17</v>
      </c>
      <c r="Q927" s="39" t="n">
        <v>55</v>
      </c>
      <c r="R927" s="39" t="n">
        <v>10</v>
      </c>
      <c r="S927" s="39" t="n">
        <v>100</v>
      </c>
      <c r="T927" s="39" t="n">
        <v>3</v>
      </c>
      <c r="U927" s="39" t="s">
        <v>1</v>
      </c>
      <c r="V927" s="39" t="s">
        <v>2</v>
      </c>
    </row>
    <row r="928" customFormat="false" ht="15" hidden="false" customHeight="false" outlineLevel="0" collapsed="false">
      <c r="C928" s="49" t="n">
        <f aca="false">IF(F928=F927,C927,IF(F928=(F927+10),C927,(C927+10)))</f>
        <v>1830</v>
      </c>
      <c r="D928" s="38" t="s">
        <v>379</v>
      </c>
      <c r="E928" s="51" t="n">
        <f aca="false">IF(C927=C928,IF(AND(L928&lt;&gt;"M",L928&lt;&gt;"m-up"),E927+10,E927),10)</f>
        <v>10</v>
      </c>
      <c r="F928" s="39" t="n">
        <f aca="false">R928+(Q928*60)+(P928*3600)</f>
        <v>64510</v>
      </c>
      <c r="G928" s="39" t="str">
        <f aca="false">CONCATENATE(M928,N928,O928)</f>
        <v>20171129</v>
      </c>
      <c r="H928" s="39" t="n">
        <v>0</v>
      </c>
      <c r="L928" s="39" t="s">
        <v>21</v>
      </c>
      <c r="M928" s="39" t="n">
        <v>2017</v>
      </c>
      <c r="N928" s="39" t="n">
        <v>11</v>
      </c>
      <c r="O928" s="39" t="n">
        <v>29</v>
      </c>
      <c r="P928" s="39" t="n">
        <v>17</v>
      </c>
      <c r="Q928" s="39" t="n">
        <v>55</v>
      </c>
      <c r="R928" s="39" t="n">
        <v>10</v>
      </c>
      <c r="S928" s="39" t="n">
        <v>105</v>
      </c>
      <c r="T928" s="39" t="n">
        <v>2</v>
      </c>
      <c r="U928" s="39" t="s">
        <v>1</v>
      </c>
      <c r="V928" s="39" t="s">
        <v>2</v>
      </c>
    </row>
    <row r="929" customFormat="false" ht="15" hidden="false" customHeight="false" outlineLevel="0" collapsed="false">
      <c r="C929" s="49" t="n">
        <f aca="false">IF(F929=F928,C928,IF(F929=(F928+10),C928,(C928+10)))</f>
        <v>1830</v>
      </c>
      <c r="D929" s="38" t="s">
        <v>379</v>
      </c>
      <c r="E929" s="51" t="n">
        <f aca="false">IF(C928=C929,IF(AND(L929&lt;&gt;"M",L929&lt;&gt;"m-up"),E928+10,E928),10)</f>
        <v>10</v>
      </c>
      <c r="F929" s="39" t="n">
        <f aca="false">R929+(Q929*60)+(P929*3600)</f>
        <v>64510</v>
      </c>
      <c r="G929" s="39" t="str">
        <f aca="false">CONCATENATE(M929,N929,O929)</f>
        <v>20171129</v>
      </c>
      <c r="H929" s="39" t="n">
        <v>0</v>
      </c>
      <c r="L929" s="39" t="s">
        <v>21</v>
      </c>
      <c r="M929" s="39" t="n">
        <v>2017</v>
      </c>
      <c r="N929" s="39" t="n">
        <v>11</v>
      </c>
      <c r="O929" s="39" t="n">
        <v>29</v>
      </c>
      <c r="P929" s="39" t="n">
        <v>17</v>
      </c>
      <c r="Q929" s="39" t="n">
        <v>55</v>
      </c>
      <c r="R929" s="39" t="n">
        <v>10</v>
      </c>
      <c r="S929" s="39" t="n">
        <v>143</v>
      </c>
      <c r="T929" s="39" t="n">
        <v>2</v>
      </c>
      <c r="U929" s="39" t="s">
        <v>1</v>
      </c>
      <c r="V929" s="39" t="s">
        <v>2</v>
      </c>
    </row>
    <row r="930" customFormat="false" ht="15" hidden="false" customHeight="false" outlineLevel="0" collapsed="false">
      <c r="C930" s="49" t="n">
        <f aca="false">IF(F930=F929,C929,IF(F930=(F929+10),C929,(C929+10)))</f>
        <v>1830</v>
      </c>
      <c r="D930" s="38" t="s">
        <v>379</v>
      </c>
      <c r="E930" s="51" t="n">
        <f aca="false">IF(C929=C930,IF(AND(L930&lt;&gt;"M",L930&lt;&gt;"m-up"),E929+10,E929),10)</f>
        <v>10</v>
      </c>
      <c r="F930" s="39" t="n">
        <f aca="false">R930+(Q930*60)+(P930*3600)</f>
        <v>64510</v>
      </c>
      <c r="G930" s="39" t="str">
        <f aca="false">CONCATENATE(M930,N930,O930)</f>
        <v>20171129</v>
      </c>
      <c r="H930" s="39" t="n">
        <v>0</v>
      </c>
      <c r="L930" s="39" t="s">
        <v>21</v>
      </c>
      <c r="M930" s="39" t="n">
        <v>2017</v>
      </c>
      <c r="N930" s="39" t="n">
        <v>11</v>
      </c>
      <c r="O930" s="39" t="n">
        <v>29</v>
      </c>
      <c r="P930" s="39" t="n">
        <v>17</v>
      </c>
      <c r="Q930" s="39" t="n">
        <v>55</v>
      </c>
      <c r="R930" s="39" t="n">
        <v>10</v>
      </c>
      <c r="S930" s="39" t="n">
        <v>180</v>
      </c>
      <c r="T930" s="39" t="n">
        <v>2</v>
      </c>
      <c r="U930" s="39" t="s">
        <v>1</v>
      </c>
      <c r="V930" s="39" t="s">
        <v>2</v>
      </c>
    </row>
    <row r="931" customFormat="false" ht="15" hidden="false" customHeight="false" outlineLevel="0" collapsed="false">
      <c r="C931" s="49" t="n">
        <f aca="false">IF(F931=F930,C930,IF(F931=(F930+10),C930,(C930+10)))</f>
        <v>1830</v>
      </c>
      <c r="D931" s="38" t="s">
        <v>379</v>
      </c>
      <c r="E931" s="51" t="n">
        <f aca="false">IF(C930=C931,IF(AND(L931&lt;&gt;"M",L931&lt;&gt;"m-up"),E930+10,E930),10)</f>
        <v>20</v>
      </c>
      <c r="F931" s="39" t="n">
        <f aca="false">R931+(Q931*60)+(P931*3600)</f>
        <v>64510</v>
      </c>
      <c r="G931" s="39" t="str">
        <f aca="false">CONCATENATE(M931,N931,O931)</f>
        <v>20171129</v>
      </c>
      <c r="H931" s="39" t="n">
        <v>2</v>
      </c>
      <c r="L931" s="39" t="s">
        <v>23</v>
      </c>
      <c r="M931" s="39" t="n">
        <v>2017</v>
      </c>
      <c r="N931" s="39" t="n">
        <v>11</v>
      </c>
      <c r="O931" s="39" t="n">
        <v>29</v>
      </c>
      <c r="P931" s="39" t="n">
        <v>17</v>
      </c>
      <c r="Q931" s="39" t="n">
        <v>55</v>
      </c>
      <c r="R931" s="39" t="n">
        <v>10</v>
      </c>
      <c r="S931" s="39" t="n">
        <v>280</v>
      </c>
      <c r="T931" s="39" t="n">
        <v>2</v>
      </c>
      <c r="U931" s="39" t="s">
        <v>1</v>
      </c>
      <c r="V931" s="39" t="s">
        <v>2</v>
      </c>
    </row>
    <row r="932" customFormat="false" ht="15" hidden="false" customHeight="false" outlineLevel="0" collapsed="false">
      <c r="C932" s="49" t="n">
        <f aca="false">IF(F932=F931,C931,IF(F932=(F931+10),C931,(C931+10)))</f>
        <v>1830</v>
      </c>
      <c r="D932" s="38" t="s">
        <v>379</v>
      </c>
      <c r="E932" s="51" t="n">
        <f aca="false">IF(C931=C932,IF(AND(L932&lt;&gt;"M",L932&lt;&gt;"m-up"),E931+10,E931),10)</f>
        <v>20</v>
      </c>
      <c r="F932" s="39" t="n">
        <f aca="false">R932+(Q932*60)+(P932*3600)</f>
        <v>64510</v>
      </c>
      <c r="G932" s="39" t="str">
        <f aca="false">CONCATENATE(M932,N932,O932)</f>
        <v>20171129</v>
      </c>
      <c r="H932" s="39" t="n">
        <v>0</v>
      </c>
      <c r="L932" s="39" t="s">
        <v>21</v>
      </c>
      <c r="M932" s="39" t="n">
        <v>2017</v>
      </c>
      <c r="N932" s="39" t="n">
        <v>11</v>
      </c>
      <c r="O932" s="39" t="n">
        <v>29</v>
      </c>
      <c r="P932" s="39" t="n">
        <v>17</v>
      </c>
      <c r="Q932" s="39" t="n">
        <v>55</v>
      </c>
      <c r="R932" s="39" t="n">
        <v>10</v>
      </c>
      <c r="S932" s="39" t="n">
        <v>293</v>
      </c>
      <c r="T932" s="39" t="n">
        <v>3</v>
      </c>
      <c r="U932" s="39" t="s">
        <v>1</v>
      </c>
      <c r="V932" s="39" t="s">
        <v>2</v>
      </c>
    </row>
    <row r="933" customFormat="false" ht="15" hidden="false" customHeight="false" outlineLevel="0" collapsed="false">
      <c r="C933" s="49" t="n">
        <f aca="false">IF(F933=F932,C932,IF(F933=(F932+10),C932,(C932+10)))</f>
        <v>1830</v>
      </c>
      <c r="D933" s="38" t="s">
        <v>379</v>
      </c>
      <c r="E933" s="51" t="n">
        <f aca="false">IF(C932=C933,IF(AND(L933&lt;&gt;"M",L933&lt;&gt;"m-up"),E932+10,E932),10)</f>
        <v>30</v>
      </c>
      <c r="F933" s="39" t="n">
        <f aca="false">R933+(Q933*60)+(P933*3600)</f>
        <v>64510</v>
      </c>
      <c r="G933" s="39" t="str">
        <f aca="false">CONCATENATE(M933,N933,O933)</f>
        <v>20171129</v>
      </c>
      <c r="H933" s="39" t="n">
        <v>8</v>
      </c>
      <c r="L933" s="39" t="s">
        <v>23</v>
      </c>
      <c r="M933" s="39" t="n">
        <v>2017</v>
      </c>
      <c r="N933" s="39" t="n">
        <v>11</v>
      </c>
      <c r="O933" s="39" t="n">
        <v>29</v>
      </c>
      <c r="P933" s="39" t="n">
        <v>17</v>
      </c>
      <c r="Q933" s="39" t="n">
        <v>55</v>
      </c>
      <c r="R933" s="39" t="n">
        <v>10</v>
      </c>
      <c r="S933" s="39" t="n">
        <v>333</v>
      </c>
      <c r="T933" s="39" t="n">
        <v>3</v>
      </c>
      <c r="U933" s="39" t="s">
        <v>1</v>
      </c>
      <c r="V933" s="39" t="s">
        <v>2</v>
      </c>
    </row>
    <row r="934" customFormat="false" ht="15" hidden="false" customHeight="false" outlineLevel="0" collapsed="false">
      <c r="C934" s="49" t="n">
        <f aca="false">IF(F934=F933,C933,IF(F934=(F933+10),C933,(C933+10)))</f>
        <v>1830</v>
      </c>
      <c r="D934" s="38" t="s">
        <v>379</v>
      </c>
      <c r="E934" s="51" t="n">
        <f aca="false">IF(C933=C934,IF(AND(L934&lt;&gt;"M",L934&lt;&gt;"m-up"),E933+10,E933),10)</f>
        <v>40</v>
      </c>
      <c r="F934" s="39" t="n">
        <f aca="false">R934+(Q934*60)+(P934*3600)</f>
        <v>64510</v>
      </c>
      <c r="G934" s="39" t="str">
        <f aca="false">CONCATENATE(M934,N934,O934)</f>
        <v>20171129</v>
      </c>
      <c r="H934" s="39" t="n">
        <v>6</v>
      </c>
      <c r="L934" s="39" t="s">
        <v>23</v>
      </c>
      <c r="M934" s="39" t="n">
        <v>2017</v>
      </c>
      <c r="N934" s="39" t="n">
        <v>11</v>
      </c>
      <c r="O934" s="39" t="n">
        <v>29</v>
      </c>
      <c r="P934" s="39" t="n">
        <v>17</v>
      </c>
      <c r="Q934" s="39" t="n">
        <v>55</v>
      </c>
      <c r="R934" s="39" t="n">
        <v>10</v>
      </c>
      <c r="S934" s="39" t="n">
        <v>356</v>
      </c>
      <c r="T934" s="39" t="n">
        <v>3</v>
      </c>
      <c r="U934" s="39" t="s">
        <v>1</v>
      </c>
      <c r="V934" s="39" t="s">
        <v>2</v>
      </c>
    </row>
    <row r="935" customFormat="false" ht="15" hidden="false" customHeight="false" outlineLevel="0" collapsed="false">
      <c r="C935" s="49" t="n">
        <f aca="false">IF(F935=F934,C934,IF(F935=(F934+10),C934,(C934+10)))</f>
        <v>1830</v>
      </c>
      <c r="D935" s="38" t="s">
        <v>379</v>
      </c>
      <c r="E935" s="51" t="n">
        <f aca="false">IF(C934=C935,IF(AND(L935&lt;&gt;"M",L935&lt;&gt;"m-up"),E934+10,E934),10)</f>
        <v>50</v>
      </c>
      <c r="F935" s="39" t="n">
        <f aca="false">R935+(Q935*60)+(P935*3600)</f>
        <v>64510</v>
      </c>
      <c r="G935" s="39" t="str">
        <f aca="false">CONCATENATE(M935,N935,O935)</f>
        <v>20171129</v>
      </c>
      <c r="H935" s="39" t="n">
        <v>11</v>
      </c>
      <c r="L935" s="39" t="s">
        <v>23</v>
      </c>
      <c r="M935" s="39" t="n">
        <v>2017</v>
      </c>
      <c r="N935" s="39" t="n">
        <v>11</v>
      </c>
      <c r="O935" s="39" t="n">
        <v>29</v>
      </c>
      <c r="P935" s="39" t="n">
        <v>17</v>
      </c>
      <c r="Q935" s="39" t="n">
        <v>55</v>
      </c>
      <c r="R935" s="39" t="n">
        <v>10</v>
      </c>
      <c r="S935" s="39" t="n">
        <v>372</v>
      </c>
      <c r="T935" s="39" t="n">
        <v>3</v>
      </c>
      <c r="U935" s="39" t="s">
        <v>1</v>
      </c>
      <c r="V935" s="39" t="s">
        <v>2</v>
      </c>
    </row>
    <row r="936" customFormat="false" ht="15" hidden="false" customHeight="false" outlineLevel="0" collapsed="false">
      <c r="C936" s="49" t="n">
        <f aca="false">IF(F936=F935,C935,IF(F936=(F935+10),C935,(C935+10)))</f>
        <v>1830</v>
      </c>
      <c r="D936" s="38" t="s">
        <v>379</v>
      </c>
      <c r="E936" s="51" t="n">
        <f aca="false">IF(C935=C936,IF(AND(L936&lt;&gt;"M",L936&lt;&gt;"m-up"),E935+10,E935),10)</f>
        <v>60</v>
      </c>
      <c r="F936" s="39" t="n">
        <f aca="false">R936+(Q936*60)+(P936*3600)</f>
        <v>64510</v>
      </c>
      <c r="G936" s="39" t="str">
        <f aca="false">CONCATENATE(M936,N936,O936)</f>
        <v>20171129</v>
      </c>
      <c r="H936" s="39" t="n">
        <v>0</v>
      </c>
      <c r="L936" s="39" t="s">
        <v>267</v>
      </c>
      <c r="M936" s="39" t="n">
        <v>2017</v>
      </c>
      <c r="N936" s="39" t="n">
        <v>11</v>
      </c>
      <c r="O936" s="39" t="n">
        <v>29</v>
      </c>
      <c r="P936" s="39" t="n">
        <v>17</v>
      </c>
      <c r="Q936" s="39" t="n">
        <v>55</v>
      </c>
      <c r="R936" s="39" t="n">
        <v>10</v>
      </c>
      <c r="S936" s="39" t="n">
        <v>377</v>
      </c>
      <c r="T936" s="39" t="n">
        <v>3</v>
      </c>
      <c r="U936" s="39" t="s">
        <v>1</v>
      </c>
      <c r="V936" s="39" t="s">
        <v>2</v>
      </c>
    </row>
    <row r="937" customFormat="false" ht="15" hidden="false" customHeight="false" outlineLevel="0" collapsed="false">
      <c r="C937" s="49" t="n">
        <f aca="false">IF(F937=F936,C936,IF(F937=(F936+10),C936,(C936+10)))</f>
        <v>1830</v>
      </c>
      <c r="D937" s="38" t="s">
        <v>379</v>
      </c>
      <c r="E937" s="51" t="n">
        <f aca="false">IF(C936=C937,IF(AND(L937&lt;&gt;"M",L937&lt;&gt;"m-up"),E936+10,E936),10)</f>
        <v>70</v>
      </c>
      <c r="F937" s="39" t="n">
        <f aca="false">R937+(Q937*60)+(P937*3600)</f>
        <v>64510</v>
      </c>
      <c r="G937" s="39" t="str">
        <f aca="false">CONCATENATE(M937,N937,O937)</f>
        <v>20171129</v>
      </c>
      <c r="H937" s="39" t="n">
        <v>7</v>
      </c>
      <c r="L937" s="39" t="s">
        <v>23</v>
      </c>
      <c r="M937" s="39" t="n">
        <v>2017</v>
      </c>
      <c r="N937" s="39" t="n">
        <v>11</v>
      </c>
      <c r="O937" s="39" t="n">
        <v>29</v>
      </c>
      <c r="P937" s="39" t="n">
        <v>17</v>
      </c>
      <c r="Q937" s="39" t="n">
        <v>55</v>
      </c>
      <c r="R937" s="39" t="n">
        <v>10</v>
      </c>
      <c r="S937" s="39" t="n">
        <v>395</v>
      </c>
      <c r="T937" s="39" t="n">
        <v>3</v>
      </c>
      <c r="U937" s="39" t="s">
        <v>1</v>
      </c>
      <c r="V937" s="39" t="s">
        <v>2</v>
      </c>
    </row>
    <row r="938" customFormat="false" ht="15" hidden="false" customHeight="false" outlineLevel="0" collapsed="false">
      <c r="C938" s="49" t="n">
        <f aca="false">IF(F938=F937,C937,IF(F938=(F937+10),C937,(C937+10)))</f>
        <v>1830</v>
      </c>
      <c r="D938" s="38" t="s">
        <v>379</v>
      </c>
      <c r="E938" s="51" t="n">
        <f aca="false">IF(C937=C938,IF(AND(L938&lt;&gt;"M",L938&lt;&gt;"m-up"),E937+10,E937),10)</f>
        <v>80</v>
      </c>
      <c r="F938" s="39" t="n">
        <f aca="false">R938+(Q938*60)+(P938*3600)</f>
        <v>64510</v>
      </c>
      <c r="G938" s="39" t="str">
        <f aca="false">CONCATENATE(M938,N938,O938)</f>
        <v>20171129</v>
      </c>
      <c r="H938" s="39" t="n">
        <v>7</v>
      </c>
      <c r="L938" s="39" t="s">
        <v>23</v>
      </c>
      <c r="M938" s="39" t="n">
        <v>2017</v>
      </c>
      <c r="N938" s="39" t="n">
        <v>11</v>
      </c>
      <c r="O938" s="39" t="n">
        <v>29</v>
      </c>
      <c r="P938" s="39" t="n">
        <v>17</v>
      </c>
      <c r="Q938" s="39" t="n">
        <v>55</v>
      </c>
      <c r="R938" s="39" t="n">
        <v>10</v>
      </c>
      <c r="S938" s="39" t="n">
        <v>411</v>
      </c>
      <c r="T938" s="39" t="n">
        <v>3</v>
      </c>
      <c r="U938" s="39" t="s">
        <v>1</v>
      </c>
      <c r="V938" s="39" t="s">
        <v>2</v>
      </c>
    </row>
    <row r="939" customFormat="false" ht="15" hidden="false" customHeight="false" outlineLevel="0" collapsed="false">
      <c r="C939" s="49" t="n">
        <f aca="false">IF(F939=F938,C938,IF(F939=(F938+10),C938,(C938+10)))</f>
        <v>1830</v>
      </c>
      <c r="D939" s="38" t="s">
        <v>379</v>
      </c>
      <c r="E939" s="51" t="n">
        <f aca="false">IF(C938=C939,IF(AND(L939&lt;&gt;"M",L939&lt;&gt;"m-up"),E938+10,E938),10)</f>
        <v>90</v>
      </c>
      <c r="F939" s="39" t="n">
        <f aca="false">R939+(Q939*60)+(P939*3600)</f>
        <v>64510</v>
      </c>
      <c r="G939" s="39" t="str">
        <f aca="false">CONCATENATE(M939,N939,O939)</f>
        <v>20171129</v>
      </c>
      <c r="H939" s="39" t="n">
        <v>5</v>
      </c>
      <c r="L939" s="39" t="s">
        <v>23</v>
      </c>
      <c r="M939" s="39" t="n">
        <v>2017</v>
      </c>
      <c r="N939" s="39" t="n">
        <v>11</v>
      </c>
      <c r="O939" s="39" t="n">
        <v>29</v>
      </c>
      <c r="P939" s="39" t="n">
        <v>17</v>
      </c>
      <c r="Q939" s="39" t="n">
        <v>55</v>
      </c>
      <c r="R939" s="39" t="n">
        <v>10</v>
      </c>
      <c r="S939" s="39" t="n">
        <v>426</v>
      </c>
      <c r="T939" s="39" t="n">
        <v>3</v>
      </c>
      <c r="U939" s="39" t="s">
        <v>1</v>
      </c>
      <c r="V939" s="39" t="s">
        <v>2</v>
      </c>
    </row>
    <row r="940" customFormat="false" ht="15" hidden="false" customHeight="false" outlineLevel="0" collapsed="false">
      <c r="C940" s="49" t="n">
        <f aca="false">IF(F940=F939,C939,IF(F940=(F939+10),C939,(C939+10)))</f>
        <v>1840</v>
      </c>
      <c r="D940" s="38" t="s">
        <v>380</v>
      </c>
      <c r="E940" s="51" t="n">
        <f aca="false">IF(C939=C940,IF(AND(L940&lt;&gt;"M",L940&lt;&gt;"m-up"),E939+10,E939),10)</f>
        <v>10</v>
      </c>
      <c r="M940" s="39" t="n">
        <v>2017</v>
      </c>
      <c r="N940" s="39" t="n">
        <v>11</v>
      </c>
      <c r="O940" s="39" t="n">
        <v>29</v>
      </c>
      <c r="P940" s="39" t="n">
        <v>17</v>
      </c>
      <c r="Q940" s="39" t="n">
        <v>58</v>
      </c>
      <c r="R940" s="39" t="n">
        <v>39</v>
      </c>
    </row>
    <row r="941" customFormat="false" ht="15" hidden="false" customHeight="false" outlineLevel="0" collapsed="false">
      <c r="A941" s="69"/>
      <c r="B941" s="69"/>
      <c r="C941" s="49" t="n">
        <f aca="false">IF(F941=F940,C940,IF(F941=(F940+10),C940,(C940+10)))</f>
        <v>1850</v>
      </c>
      <c r="D941" s="70" t="s">
        <v>381</v>
      </c>
      <c r="E941" s="51" t="n">
        <f aca="false">IF(C939=C941,IF(AND(L941&lt;&gt;"M",L941&lt;&gt;"m-up"),E939+10,E939),10)</f>
        <v>10</v>
      </c>
      <c r="F941" s="71" t="n">
        <f aca="false">R941+(Q941*60)+(P941*3600)</f>
        <v>66918</v>
      </c>
      <c r="G941" s="71" t="str">
        <f aca="false">CONCATENATE(M941,N941,O941)</f>
        <v>20171129</v>
      </c>
      <c r="H941" s="71" t="n">
        <v>948</v>
      </c>
      <c r="I941" s="71"/>
      <c r="J941" s="71"/>
      <c r="K941" s="71"/>
      <c r="L941" s="71" t="s">
        <v>17</v>
      </c>
      <c r="M941" s="71" t="n">
        <v>2017</v>
      </c>
      <c r="N941" s="71" t="n">
        <v>11</v>
      </c>
      <c r="O941" s="71" t="n">
        <v>29</v>
      </c>
      <c r="P941" s="71" t="n">
        <v>18</v>
      </c>
      <c r="Q941" s="71" t="n">
        <v>35</v>
      </c>
      <c r="R941" s="71" t="n">
        <v>18</v>
      </c>
      <c r="S941" s="71" t="n">
        <v>594</v>
      </c>
      <c r="T941" s="71" t="n">
        <v>1</v>
      </c>
      <c r="U941" s="71" t="s">
        <v>1</v>
      </c>
      <c r="V941" s="71" t="s">
        <v>2</v>
      </c>
      <c r="W941" s="71"/>
      <c r="X941" s="72" t="s">
        <v>237</v>
      </c>
      <c r="WK941" s="72"/>
      <c r="WL941" s="72"/>
      <c r="WM941" s="72"/>
      <c r="WN941" s="72"/>
      <c r="WO941" s="72"/>
      <c r="WP941" s="72"/>
      <c r="WQ941" s="72"/>
      <c r="WR941" s="72"/>
      <c r="WS941" s="72"/>
      <c r="WT941" s="72"/>
      <c r="WU941" s="72"/>
      <c r="WV941" s="72"/>
      <c r="WW941" s="72"/>
      <c r="WX941" s="72"/>
      <c r="WY941" s="72"/>
      <c r="WZ941" s="72"/>
      <c r="XA941" s="72"/>
      <c r="XB941" s="72"/>
      <c r="XC941" s="72"/>
      <c r="XD941" s="72"/>
      <c r="XE941" s="72"/>
      <c r="XF941" s="72"/>
      <c r="XG941" s="72"/>
      <c r="XH941" s="72"/>
      <c r="XI941" s="72"/>
      <c r="XJ941" s="72"/>
      <c r="XK941" s="72"/>
      <c r="XL941" s="72"/>
      <c r="XM941" s="72"/>
      <c r="XN941" s="72"/>
      <c r="XO941" s="72"/>
      <c r="XP941" s="72"/>
      <c r="XQ941" s="72"/>
      <c r="XR941" s="72"/>
      <c r="XS941" s="72"/>
      <c r="XT941" s="72"/>
      <c r="XU941" s="72"/>
      <c r="XV941" s="72"/>
      <c r="XW941" s="72"/>
      <c r="XX941" s="72"/>
      <c r="XY941" s="72"/>
      <c r="XZ941" s="72"/>
      <c r="YA941" s="72"/>
      <c r="YB941" s="72"/>
      <c r="YC941" s="72"/>
      <c r="YD941" s="72"/>
      <c r="YE941" s="72"/>
      <c r="YF941" s="72"/>
      <c r="YG941" s="72"/>
      <c r="YH941" s="72"/>
      <c r="YI941" s="72"/>
      <c r="YJ941" s="72"/>
      <c r="YK941" s="72"/>
      <c r="YL941" s="72"/>
      <c r="YM941" s="72"/>
      <c r="YN941" s="72"/>
      <c r="YO941" s="72"/>
      <c r="YP941" s="72"/>
      <c r="YQ941" s="72"/>
      <c r="YR941" s="72"/>
      <c r="YS941" s="72"/>
      <c r="YT941" s="72"/>
      <c r="YU941" s="72"/>
      <c r="YV941" s="72"/>
      <c r="YW941" s="72"/>
      <c r="YX941" s="72"/>
      <c r="YY941" s="72"/>
      <c r="YZ941" s="72"/>
      <c r="ZA941" s="72"/>
      <c r="ZB941" s="72"/>
      <c r="ZC941" s="72"/>
      <c r="ZD941" s="72"/>
      <c r="ZE941" s="72"/>
      <c r="ZF941" s="72"/>
      <c r="ZG941" s="72"/>
      <c r="ZH941" s="72"/>
      <c r="ZI941" s="72"/>
      <c r="ZJ941" s="72"/>
      <c r="ZK941" s="72"/>
      <c r="ZL941" s="72"/>
      <c r="ZM941" s="72"/>
      <c r="ZN941" s="72"/>
      <c r="ZO941" s="72"/>
      <c r="ZP941" s="72"/>
      <c r="ZQ941" s="72"/>
      <c r="ZR941" s="72"/>
      <c r="ZS941" s="72"/>
      <c r="ZT941" s="72"/>
      <c r="ZU941" s="72"/>
      <c r="ZV941" s="72"/>
      <c r="ZW941" s="72"/>
      <c r="ZX941" s="72"/>
      <c r="ZY941" s="72"/>
      <c r="ZZ941" s="72"/>
      <c r="AAA941" s="72"/>
      <c r="AAB941" s="72"/>
      <c r="AAC941" s="72"/>
      <c r="AAD941" s="72"/>
      <c r="AAE941" s="72"/>
      <c r="AAF941" s="72"/>
      <c r="AAG941" s="72"/>
      <c r="AAH941" s="72"/>
      <c r="AAI941" s="72"/>
      <c r="AAJ941" s="72"/>
      <c r="AAK941" s="72"/>
      <c r="AAL941" s="72"/>
      <c r="AAM941" s="72"/>
      <c r="AAN941" s="72"/>
      <c r="AAO941" s="72"/>
      <c r="AAP941" s="72"/>
      <c r="AAQ941" s="72"/>
      <c r="AAR941" s="72"/>
      <c r="AAS941" s="72"/>
      <c r="AAT941" s="72"/>
      <c r="AAU941" s="72"/>
      <c r="AAV941" s="72"/>
      <c r="AAW941" s="72"/>
      <c r="AAX941" s="72"/>
      <c r="AAY941" s="72"/>
      <c r="AAZ941" s="72"/>
      <c r="ABA941" s="72"/>
      <c r="ABB941" s="72"/>
      <c r="ABC941" s="72"/>
      <c r="ABD941" s="72"/>
      <c r="ABE941" s="72"/>
      <c r="ABF941" s="72"/>
      <c r="ABG941" s="72"/>
      <c r="ABH941" s="72"/>
      <c r="ABI941" s="72"/>
      <c r="ABJ941" s="72"/>
      <c r="ABK941" s="72"/>
      <c r="ABL941" s="72"/>
      <c r="ABM941" s="72"/>
      <c r="ABN941" s="72"/>
      <c r="ABO941" s="72"/>
      <c r="ABP941" s="72"/>
      <c r="ABQ941" s="72"/>
      <c r="ABR941" s="72"/>
      <c r="ABS941" s="72"/>
      <c r="ABT941" s="72"/>
      <c r="ABU941" s="72"/>
      <c r="ABV941" s="72"/>
      <c r="ABW941" s="72"/>
      <c r="ABX941" s="72"/>
      <c r="ABY941" s="72"/>
      <c r="ABZ941" s="72"/>
      <c r="ACA941" s="72"/>
      <c r="ACB941" s="72"/>
      <c r="ACC941" s="72"/>
      <c r="ACD941" s="72"/>
      <c r="ACE941" s="72"/>
      <c r="ACF941" s="72"/>
      <c r="ACG941" s="72"/>
      <c r="ACH941" s="72"/>
      <c r="ACI941" s="72"/>
      <c r="ACJ941" s="72"/>
      <c r="ACK941" s="72"/>
      <c r="ACL941" s="72"/>
      <c r="ACM941" s="72"/>
      <c r="ACN941" s="72"/>
      <c r="ACO941" s="72"/>
      <c r="ACP941" s="72"/>
      <c r="ACQ941" s="72"/>
      <c r="ACR941" s="72"/>
      <c r="ACS941" s="72"/>
      <c r="ACT941" s="72"/>
      <c r="ACU941" s="72"/>
      <c r="ACV941" s="72"/>
      <c r="ACW941" s="72"/>
      <c r="ACX941" s="72"/>
      <c r="ACY941" s="72"/>
      <c r="ACZ941" s="72"/>
      <c r="ADA941" s="72"/>
      <c r="ADB941" s="72"/>
      <c r="ADC941" s="72"/>
      <c r="ADD941" s="72"/>
      <c r="ADE941" s="72"/>
      <c r="ADF941" s="72"/>
      <c r="ADG941" s="72"/>
      <c r="ADH941" s="72"/>
      <c r="ADI941" s="72"/>
      <c r="ADJ941" s="72"/>
      <c r="ADK941" s="72"/>
      <c r="ADL941" s="72"/>
      <c r="ADM941" s="72"/>
      <c r="ADN941" s="72"/>
      <c r="ADO941" s="72"/>
      <c r="ADP941" s="72"/>
      <c r="ADQ941" s="72"/>
      <c r="ADR941" s="72"/>
      <c r="ADS941" s="72"/>
      <c r="ADT941" s="72"/>
      <c r="ADU941" s="72"/>
      <c r="ADV941" s="72"/>
      <c r="ADW941" s="72"/>
      <c r="ADX941" s="72"/>
      <c r="ADY941" s="72"/>
      <c r="ADZ941" s="72"/>
      <c r="AEA941" s="72"/>
      <c r="AEB941" s="72"/>
      <c r="AEC941" s="72"/>
      <c r="AED941" s="72"/>
      <c r="AEE941" s="72"/>
      <c r="AEF941" s="72"/>
      <c r="AEG941" s="72"/>
      <c r="AEH941" s="72"/>
      <c r="AEI941" s="72"/>
      <c r="AEJ941" s="72"/>
      <c r="AEK941" s="72"/>
      <c r="AEL941" s="72"/>
      <c r="AEM941" s="72"/>
      <c r="AEN941" s="72"/>
      <c r="AEO941" s="72"/>
      <c r="AEP941" s="72"/>
      <c r="AEQ941" s="72"/>
      <c r="AER941" s="72"/>
      <c r="AES941" s="72"/>
      <c r="AET941" s="72"/>
      <c r="AEU941" s="72"/>
      <c r="AEV941" s="72"/>
      <c r="AEW941" s="72"/>
      <c r="AEX941" s="72"/>
      <c r="AEY941" s="72"/>
      <c r="AEZ941" s="72"/>
      <c r="AFA941" s="72"/>
      <c r="AFB941" s="72"/>
      <c r="AFC941" s="72"/>
      <c r="AFD941" s="72"/>
      <c r="AFE941" s="72"/>
      <c r="AFF941" s="72"/>
      <c r="AFG941" s="72"/>
      <c r="AFH941" s="72"/>
      <c r="AFI941" s="72"/>
      <c r="AFJ941" s="72"/>
      <c r="AFK941" s="72"/>
      <c r="AFL941" s="72"/>
      <c r="AFM941" s="72"/>
      <c r="AFN941" s="72"/>
      <c r="AFO941" s="72"/>
      <c r="AFP941" s="72"/>
      <c r="AFQ941" s="72"/>
      <c r="AFR941" s="72"/>
      <c r="AFS941" s="72"/>
      <c r="AFT941" s="72"/>
      <c r="AFU941" s="72"/>
      <c r="AFV941" s="72"/>
      <c r="AFW941" s="72"/>
      <c r="AFX941" s="72"/>
      <c r="AFY941" s="72"/>
      <c r="AFZ941" s="72"/>
      <c r="AGA941" s="72"/>
      <c r="AGB941" s="72"/>
      <c r="AGC941" s="72"/>
      <c r="AGD941" s="72"/>
      <c r="AGE941" s="72"/>
      <c r="AGF941" s="72"/>
      <c r="AGG941" s="72"/>
      <c r="AGH941" s="72"/>
      <c r="AGI941" s="72"/>
      <c r="AGJ941" s="72"/>
      <c r="AGK941" s="72"/>
      <c r="AGL941" s="72"/>
      <c r="AGM941" s="72"/>
      <c r="AGN941" s="72"/>
      <c r="AGO941" s="72"/>
      <c r="AGP941" s="72"/>
      <c r="AGQ941" s="72"/>
      <c r="AGR941" s="72"/>
      <c r="AGS941" s="72"/>
      <c r="AGT941" s="72"/>
      <c r="AGU941" s="72"/>
      <c r="AGV941" s="72"/>
      <c r="AGW941" s="72"/>
      <c r="AGX941" s="72"/>
      <c r="AGY941" s="72"/>
      <c r="AGZ941" s="72"/>
      <c r="AHA941" s="72"/>
      <c r="AHB941" s="72"/>
      <c r="AHC941" s="72"/>
      <c r="AHD941" s="72"/>
      <c r="AHE941" s="72"/>
      <c r="AHF941" s="72"/>
      <c r="AHG941" s="72"/>
      <c r="AHH941" s="72"/>
      <c r="AHI941" s="72"/>
      <c r="AHJ941" s="72"/>
      <c r="AHK941" s="72"/>
      <c r="AHL941" s="72"/>
      <c r="AHM941" s="72"/>
      <c r="AHN941" s="72"/>
      <c r="AHO941" s="72"/>
      <c r="AHP941" s="72"/>
      <c r="AHQ941" s="72"/>
      <c r="AHR941" s="72"/>
      <c r="AHS941" s="72"/>
      <c r="AHT941" s="72"/>
      <c r="AHU941" s="72"/>
      <c r="AHV941" s="72"/>
      <c r="AHW941" s="72"/>
      <c r="AHX941" s="72"/>
      <c r="AHY941" s="72"/>
      <c r="AHZ941" s="72"/>
      <c r="AIA941" s="72"/>
      <c r="AIB941" s="72"/>
      <c r="AIC941" s="72"/>
      <c r="AID941" s="72"/>
      <c r="AIE941" s="72"/>
      <c r="AIF941" s="72"/>
      <c r="AIG941" s="72"/>
      <c r="AIH941" s="72"/>
      <c r="AII941" s="72"/>
      <c r="AIJ941" s="72"/>
      <c r="AIK941" s="72"/>
      <c r="AIL941" s="72"/>
      <c r="AIM941" s="72"/>
      <c r="AIN941" s="72"/>
      <c r="AIO941" s="72"/>
      <c r="AIP941" s="72"/>
      <c r="AIQ941" s="72"/>
      <c r="AIR941" s="72"/>
      <c r="AIS941" s="72"/>
      <c r="AIT941" s="72"/>
      <c r="AIU941" s="72"/>
      <c r="AIV941" s="72"/>
      <c r="AIW941" s="72"/>
      <c r="AIX941" s="72"/>
      <c r="AIY941" s="72"/>
      <c r="AIZ941" s="72"/>
      <c r="AJA941" s="72"/>
      <c r="AJB941" s="72"/>
      <c r="AJC941" s="72"/>
      <c r="AJD941" s="72"/>
      <c r="AJE941" s="72"/>
      <c r="AJF941" s="72"/>
      <c r="AJG941" s="72"/>
      <c r="AJH941" s="72"/>
      <c r="AJI941" s="72"/>
      <c r="AJJ941" s="72"/>
      <c r="AJK941" s="72"/>
      <c r="AJL941" s="72"/>
      <c r="AJM941" s="72"/>
      <c r="AJN941" s="72"/>
      <c r="AJO941" s="72"/>
      <c r="AJP941" s="72"/>
      <c r="AJQ941" s="72"/>
      <c r="AJR941" s="72"/>
      <c r="AJS941" s="72"/>
      <c r="AJT941" s="72"/>
      <c r="AJU941" s="72"/>
      <c r="AJV941" s="72"/>
      <c r="AJW941" s="72"/>
      <c r="AJX941" s="72"/>
      <c r="AJY941" s="72"/>
      <c r="AJZ941" s="72"/>
      <c r="AKA941" s="72"/>
      <c r="AKB941" s="72"/>
      <c r="AKC941" s="72"/>
      <c r="AKD941" s="72"/>
      <c r="AKE941" s="72"/>
      <c r="AKF941" s="72"/>
      <c r="AKG941" s="72"/>
      <c r="AKH941" s="72"/>
      <c r="AKI941" s="72"/>
      <c r="AKJ941" s="72"/>
      <c r="AKK941" s="72"/>
      <c r="AKL941" s="72"/>
      <c r="AKM941" s="72"/>
      <c r="AKN941" s="72"/>
      <c r="AKO941" s="72"/>
      <c r="AKP941" s="72"/>
      <c r="AKQ941" s="72"/>
      <c r="AKR941" s="72"/>
      <c r="AKS941" s="72"/>
      <c r="AKT941" s="72"/>
      <c r="AKU941" s="72"/>
      <c r="AKV941" s="72"/>
      <c r="AKW941" s="72"/>
      <c r="AKX941" s="72"/>
      <c r="AKY941" s="72"/>
      <c r="AKZ941" s="72"/>
      <c r="ALA941" s="72"/>
      <c r="ALB941" s="72"/>
      <c r="ALC941" s="72"/>
      <c r="ALD941" s="72"/>
      <c r="ALE941" s="72"/>
      <c r="ALF941" s="72"/>
      <c r="ALG941" s="72"/>
      <c r="ALH941" s="72"/>
      <c r="ALI941" s="72"/>
      <c r="ALJ941" s="72"/>
      <c r="ALK941" s="72"/>
      <c r="ALL941" s="72"/>
      <c r="ALM941" s="72"/>
      <c r="ALN941" s="72"/>
      <c r="ALO941" s="72"/>
      <c r="ALP941" s="72"/>
      <c r="ALQ941" s="72"/>
      <c r="ALR941" s="72"/>
      <c r="ALS941" s="72"/>
      <c r="ALT941" s="72"/>
      <c r="ALU941" s="72"/>
      <c r="ALV941" s="72"/>
      <c r="ALW941" s="72"/>
      <c r="ALX941" s="72"/>
      <c r="ALY941" s="72"/>
      <c r="ALZ941" s="72"/>
      <c r="AMA941" s="72"/>
      <c r="AMB941" s="72"/>
      <c r="AMC941" s="72"/>
      <c r="AMD941" s="72"/>
      <c r="AME941" s="72"/>
      <c r="AMF941" s="72"/>
      <c r="AMG941" s="72"/>
      <c r="AMH941" s="72"/>
      <c r="AMI941" s="72"/>
      <c r="AMJ941" s="72"/>
    </row>
    <row r="942" customFormat="false" ht="15" hidden="false" customHeight="false" outlineLevel="0" collapsed="false">
      <c r="C942" s="49" t="n">
        <f aca="false">IF(F942=F941,C941,IF(F942=(F941+10),C941,(C941+10)))</f>
        <v>1850</v>
      </c>
      <c r="D942" s="38" t="s">
        <v>381</v>
      </c>
      <c r="E942" s="51" t="n">
        <f aca="false">IF(C941=C942,IF(AND(L942&lt;&gt;"M",L942&lt;&gt;"m-up"),E941+10,E941),10)</f>
        <v>10</v>
      </c>
      <c r="F942" s="39" t="n">
        <f aca="false">R942+(Q942*60)+(P942*3600)</f>
        <v>66918</v>
      </c>
      <c r="G942" s="39" t="str">
        <f aca="false">CONCATENATE(M942,N942,O942)</f>
        <v>20171129</v>
      </c>
      <c r="H942" s="39" t="n">
        <v>0</v>
      </c>
      <c r="L942" s="39" t="s">
        <v>21</v>
      </c>
      <c r="M942" s="39" t="n">
        <v>2017</v>
      </c>
      <c r="N942" s="39" t="n">
        <v>11</v>
      </c>
      <c r="O942" s="39" t="n">
        <v>29</v>
      </c>
      <c r="P942" s="39" t="n">
        <v>18</v>
      </c>
      <c r="Q942" s="39" t="n">
        <v>35</v>
      </c>
      <c r="R942" s="39" t="n">
        <v>18</v>
      </c>
      <c r="S942" s="39" t="n">
        <v>653</v>
      </c>
      <c r="T942" s="39" t="n">
        <v>1</v>
      </c>
      <c r="U942" s="39" t="s">
        <v>1</v>
      </c>
      <c r="V942" s="39" t="s">
        <v>2</v>
      </c>
    </row>
    <row r="943" customFormat="false" ht="15" hidden="false" customHeight="false" outlineLevel="0" collapsed="false">
      <c r="C943" s="49" t="n">
        <f aca="false">IF(F943=F942,C942,IF(F943=(F942+10),C942,(C942+10)))</f>
        <v>1850</v>
      </c>
      <c r="D943" s="38" t="s">
        <v>381</v>
      </c>
      <c r="E943" s="51" t="n">
        <f aca="false">IF(C942=C943,IF(AND(L943&lt;&gt;"M",L943&lt;&gt;"m-up"),E942+10,E942),10)</f>
        <v>10</v>
      </c>
      <c r="F943" s="39" t="n">
        <f aca="false">R943+(Q943*60)+(P943*3600)</f>
        <v>66918</v>
      </c>
      <c r="G943" s="39" t="str">
        <f aca="false">CONCATENATE(M943,N943,O943)</f>
        <v>20171129</v>
      </c>
      <c r="H943" s="39" t="n">
        <v>0</v>
      </c>
      <c r="L943" s="39" t="s">
        <v>21</v>
      </c>
      <c r="M943" s="39" t="n">
        <v>2017</v>
      </c>
      <c r="N943" s="39" t="n">
        <v>11</v>
      </c>
      <c r="O943" s="39" t="n">
        <v>29</v>
      </c>
      <c r="P943" s="39" t="n">
        <v>18</v>
      </c>
      <c r="Q943" s="39" t="n">
        <v>35</v>
      </c>
      <c r="R943" s="39" t="n">
        <v>18</v>
      </c>
      <c r="S943" s="39" t="n">
        <v>677</v>
      </c>
      <c r="T943" s="39" t="n">
        <v>1</v>
      </c>
      <c r="U943" s="39" t="s">
        <v>1</v>
      </c>
      <c r="V943" s="39" t="s">
        <v>2</v>
      </c>
    </row>
    <row r="944" customFormat="false" ht="15" hidden="false" customHeight="false" outlineLevel="0" collapsed="false">
      <c r="C944" s="49" t="n">
        <f aca="false">IF(F944=F943,C943,IF(F944=(F943+10),C943,(C943+10)))</f>
        <v>1850</v>
      </c>
      <c r="D944" s="38" t="s">
        <v>381</v>
      </c>
      <c r="E944" s="51" t="n">
        <f aca="false">IF(C943=C944,IF(AND(L944&lt;&gt;"M",L944&lt;&gt;"m-up"),E943+10,E943),10)</f>
        <v>10</v>
      </c>
      <c r="F944" s="39" t="n">
        <f aca="false">R944+(Q944*60)+(P944*3600)</f>
        <v>66918</v>
      </c>
      <c r="G944" s="39" t="str">
        <f aca="false">CONCATENATE(M944,N944,O944)</f>
        <v>20171129</v>
      </c>
      <c r="H944" s="39" t="n">
        <v>0</v>
      </c>
      <c r="L944" s="39" t="s">
        <v>21</v>
      </c>
      <c r="M944" s="39" t="n">
        <v>2017</v>
      </c>
      <c r="N944" s="39" t="n">
        <v>11</v>
      </c>
      <c r="O944" s="39" t="n">
        <v>29</v>
      </c>
      <c r="P944" s="39" t="n">
        <v>18</v>
      </c>
      <c r="Q944" s="39" t="n">
        <v>35</v>
      </c>
      <c r="R944" s="39" t="n">
        <v>18</v>
      </c>
      <c r="S944" s="39" t="n">
        <v>689</v>
      </c>
      <c r="T944" s="39" t="n">
        <v>1</v>
      </c>
      <c r="U944" s="39" t="s">
        <v>1</v>
      </c>
      <c r="V944" s="39" t="s">
        <v>2</v>
      </c>
    </row>
    <row r="945" customFormat="false" ht="15" hidden="false" customHeight="false" outlineLevel="0" collapsed="false">
      <c r="C945" s="49" t="n">
        <f aca="false">IF(F945=F944,C944,IF(F945=(F944+10),C944,(C944+10)))</f>
        <v>1850</v>
      </c>
      <c r="D945" s="38" t="s">
        <v>381</v>
      </c>
      <c r="E945" s="51" t="n">
        <f aca="false">IF(C944=C945,IF(AND(L945&lt;&gt;"M",L945&lt;&gt;"m-up"),E944+10,E944),10)</f>
        <v>10</v>
      </c>
      <c r="F945" s="39" t="n">
        <f aca="false">R945+(Q945*60)+(P945*3600)</f>
        <v>66918</v>
      </c>
      <c r="G945" s="39" t="str">
        <f aca="false">CONCATENATE(M945,N945,O945)</f>
        <v>20171129</v>
      </c>
      <c r="H945" s="39" t="n">
        <v>0</v>
      </c>
      <c r="L945" s="39" t="s">
        <v>21</v>
      </c>
      <c r="M945" s="39" t="n">
        <v>2017</v>
      </c>
      <c r="N945" s="39" t="n">
        <v>11</v>
      </c>
      <c r="O945" s="39" t="n">
        <v>29</v>
      </c>
      <c r="P945" s="39" t="n">
        <v>18</v>
      </c>
      <c r="Q945" s="39" t="n">
        <v>35</v>
      </c>
      <c r="R945" s="39" t="n">
        <v>18</v>
      </c>
      <c r="S945" s="39" t="n">
        <v>706</v>
      </c>
      <c r="T945" s="39" t="n">
        <v>1</v>
      </c>
      <c r="U945" s="39" t="s">
        <v>1</v>
      </c>
      <c r="V945" s="39" t="s">
        <v>2</v>
      </c>
    </row>
    <row r="946" customFormat="false" ht="15" hidden="false" customHeight="false" outlineLevel="0" collapsed="false">
      <c r="C946" s="49" t="n">
        <f aca="false">IF(F946=F945,C945,IF(F946=(F945+10),C945,(C945+10)))</f>
        <v>1850</v>
      </c>
      <c r="D946" s="38" t="s">
        <v>381</v>
      </c>
      <c r="E946" s="51" t="n">
        <f aca="false">IF(C945=C946,IF(AND(L946&lt;&gt;"M",L946&lt;&gt;"m-up"),E945+10,E945),10)</f>
        <v>10</v>
      </c>
      <c r="F946" s="39" t="n">
        <f aca="false">R946+(Q946*60)+(P946*3600)</f>
        <v>66918</v>
      </c>
      <c r="G946" s="39" t="str">
        <f aca="false">CONCATENATE(M946,N946,O946)</f>
        <v>20171129</v>
      </c>
      <c r="H946" s="39" t="n">
        <v>0</v>
      </c>
      <c r="L946" s="39" t="s">
        <v>21</v>
      </c>
      <c r="M946" s="39" t="n">
        <v>2017</v>
      </c>
      <c r="N946" s="39" t="n">
        <v>11</v>
      </c>
      <c r="O946" s="39" t="n">
        <v>29</v>
      </c>
      <c r="P946" s="39" t="n">
        <v>18</v>
      </c>
      <c r="Q946" s="39" t="n">
        <v>35</v>
      </c>
      <c r="R946" s="39" t="n">
        <v>18</v>
      </c>
      <c r="S946" s="39" t="n">
        <v>716</v>
      </c>
      <c r="T946" s="39" t="n">
        <v>1</v>
      </c>
      <c r="U946" s="39" t="s">
        <v>1</v>
      </c>
      <c r="V946" s="39" t="s">
        <v>2</v>
      </c>
    </row>
    <row r="947" customFormat="false" ht="15" hidden="false" customHeight="false" outlineLevel="0" collapsed="false">
      <c r="C947" s="49" t="n">
        <f aca="false">IF(F947=F946,C946,IF(F947=(F946+10),C946,(C946+10)))</f>
        <v>1850</v>
      </c>
      <c r="D947" s="38" t="s">
        <v>381</v>
      </c>
      <c r="E947" s="51" t="n">
        <f aca="false">IF(C946=C947,IF(AND(L947&lt;&gt;"M",L947&lt;&gt;"m-up"),E946+10,E946),10)</f>
        <v>10</v>
      </c>
      <c r="F947" s="39" t="n">
        <f aca="false">R947+(Q947*60)+(P947*3600)</f>
        <v>66918</v>
      </c>
      <c r="G947" s="39" t="str">
        <f aca="false">CONCATENATE(M947,N947,O947)</f>
        <v>20171129</v>
      </c>
      <c r="H947" s="39" t="n">
        <v>0</v>
      </c>
      <c r="L947" s="39" t="s">
        <v>21</v>
      </c>
      <c r="M947" s="39" t="n">
        <v>2017</v>
      </c>
      <c r="N947" s="39" t="n">
        <v>11</v>
      </c>
      <c r="O947" s="39" t="n">
        <v>29</v>
      </c>
      <c r="P947" s="39" t="n">
        <v>18</v>
      </c>
      <c r="Q947" s="39" t="n">
        <v>35</v>
      </c>
      <c r="R947" s="39" t="n">
        <v>18</v>
      </c>
      <c r="S947" s="39" t="n">
        <v>732</v>
      </c>
      <c r="T947" s="39" t="n">
        <v>1</v>
      </c>
      <c r="U947" s="39" t="s">
        <v>1</v>
      </c>
      <c r="V947" s="39" t="s">
        <v>2</v>
      </c>
    </row>
    <row r="948" customFormat="false" ht="15" hidden="false" customHeight="false" outlineLevel="0" collapsed="false">
      <c r="C948" s="49" t="n">
        <f aca="false">IF(F948=F947,C947,IF(F948=(F947+10),C947,(C947+10)))</f>
        <v>1850</v>
      </c>
      <c r="D948" s="38" t="s">
        <v>381</v>
      </c>
      <c r="E948" s="51" t="n">
        <f aca="false">IF(C947=C948,IF(AND(L948&lt;&gt;"M",L948&lt;&gt;"m-up"),E947+10,E947),10)</f>
        <v>10</v>
      </c>
      <c r="F948" s="39" t="n">
        <f aca="false">R948+(Q948*60)+(P948*3600)</f>
        <v>66918</v>
      </c>
      <c r="G948" s="39" t="str">
        <f aca="false">CONCATENATE(M948,N948,O948)</f>
        <v>20171129</v>
      </c>
      <c r="H948" s="39" t="n">
        <v>0</v>
      </c>
      <c r="L948" s="39" t="s">
        <v>21</v>
      </c>
      <c r="M948" s="39" t="n">
        <v>2017</v>
      </c>
      <c r="N948" s="39" t="n">
        <v>11</v>
      </c>
      <c r="O948" s="39" t="n">
        <v>29</v>
      </c>
      <c r="P948" s="39" t="n">
        <v>18</v>
      </c>
      <c r="Q948" s="39" t="n">
        <v>35</v>
      </c>
      <c r="R948" s="39" t="n">
        <v>18</v>
      </c>
      <c r="S948" s="39" t="n">
        <v>744</v>
      </c>
      <c r="T948" s="39" t="n">
        <v>1</v>
      </c>
      <c r="U948" s="39" t="s">
        <v>1</v>
      </c>
      <c r="V948" s="39" t="s">
        <v>2</v>
      </c>
    </row>
    <row r="949" customFormat="false" ht="15" hidden="false" customHeight="false" outlineLevel="0" collapsed="false">
      <c r="C949" s="49" t="n">
        <f aca="false">IF(F949=F948,C948,IF(F949=(F948+10),C948,(C948+10)))</f>
        <v>1850</v>
      </c>
      <c r="D949" s="38" t="s">
        <v>381</v>
      </c>
      <c r="E949" s="51" t="n">
        <f aca="false">IF(C948=C949,IF(AND(L949&lt;&gt;"M",L949&lt;&gt;"m-up"),E948+10,E948),10)</f>
        <v>10</v>
      </c>
      <c r="F949" s="39" t="n">
        <f aca="false">R949+(Q949*60)+(P949*3600)</f>
        <v>66918</v>
      </c>
      <c r="G949" s="39" t="str">
        <f aca="false">CONCATENATE(M949,N949,O949)</f>
        <v>20171129</v>
      </c>
      <c r="H949" s="39" t="n">
        <v>0</v>
      </c>
      <c r="L949" s="39" t="s">
        <v>21</v>
      </c>
      <c r="M949" s="39" t="n">
        <v>2017</v>
      </c>
      <c r="N949" s="39" t="n">
        <v>11</v>
      </c>
      <c r="O949" s="39" t="n">
        <v>29</v>
      </c>
      <c r="P949" s="39" t="n">
        <v>18</v>
      </c>
      <c r="Q949" s="39" t="n">
        <v>35</v>
      </c>
      <c r="R949" s="39" t="n">
        <v>18</v>
      </c>
      <c r="S949" s="39" t="n">
        <v>753</v>
      </c>
      <c r="T949" s="39" t="n">
        <v>1</v>
      </c>
      <c r="U949" s="39" t="s">
        <v>1</v>
      </c>
      <c r="V949" s="39" t="s">
        <v>2</v>
      </c>
    </row>
    <row r="950" customFormat="false" ht="15" hidden="false" customHeight="false" outlineLevel="0" collapsed="false">
      <c r="C950" s="49" t="n">
        <f aca="false">IF(F950=F949,C949,IF(F950=(F949+10),C949,(C949+10)))</f>
        <v>1850</v>
      </c>
      <c r="D950" s="38" t="s">
        <v>381</v>
      </c>
      <c r="E950" s="51" t="n">
        <f aca="false">IF(C949=C950,IF(AND(L950&lt;&gt;"M",L950&lt;&gt;"m-up"),E949+10,E949),10)</f>
        <v>10</v>
      </c>
      <c r="F950" s="39" t="n">
        <f aca="false">R950+(Q950*60)+(P950*3600)</f>
        <v>66918</v>
      </c>
      <c r="G950" s="39" t="str">
        <f aca="false">CONCATENATE(M950,N950,O950)</f>
        <v>20171129</v>
      </c>
      <c r="H950" s="39" t="n">
        <v>0</v>
      </c>
      <c r="L950" s="39" t="s">
        <v>21</v>
      </c>
      <c r="M950" s="39" t="n">
        <v>2017</v>
      </c>
      <c r="N950" s="39" t="n">
        <v>11</v>
      </c>
      <c r="O950" s="39" t="n">
        <v>29</v>
      </c>
      <c r="P950" s="39" t="n">
        <v>18</v>
      </c>
      <c r="Q950" s="39" t="n">
        <v>35</v>
      </c>
      <c r="R950" s="39" t="n">
        <v>18</v>
      </c>
      <c r="S950" s="39" t="n">
        <v>778</v>
      </c>
      <c r="T950" s="39" t="n">
        <v>1</v>
      </c>
      <c r="U950" s="39" t="s">
        <v>1</v>
      </c>
      <c r="V950" s="39" t="s">
        <v>2</v>
      </c>
    </row>
    <row r="951" customFormat="false" ht="15" hidden="false" customHeight="false" outlineLevel="0" collapsed="false">
      <c r="C951" s="49" t="n">
        <f aca="false">IF(F951=F950,C950,IF(F951=(F950+10),C950,(C950+10)))</f>
        <v>1850</v>
      </c>
      <c r="D951" s="38" t="s">
        <v>381</v>
      </c>
      <c r="E951" s="51" t="n">
        <f aca="false">IF(C950=C951,IF(AND(L951&lt;&gt;"M",L951&lt;&gt;"m-up"),E950+10,E950),10)</f>
        <v>10</v>
      </c>
      <c r="F951" s="39" t="n">
        <f aca="false">R951+(Q951*60)+(P951*3600)</f>
        <v>66918</v>
      </c>
      <c r="G951" s="39" t="str">
        <f aca="false">CONCATENATE(M951,N951,O951)</f>
        <v>20171129</v>
      </c>
      <c r="H951" s="39" t="n">
        <v>0</v>
      </c>
      <c r="L951" s="39" t="s">
        <v>21</v>
      </c>
      <c r="M951" s="39" t="n">
        <v>2017</v>
      </c>
      <c r="N951" s="39" t="n">
        <v>11</v>
      </c>
      <c r="O951" s="39" t="n">
        <v>29</v>
      </c>
      <c r="P951" s="39" t="n">
        <v>18</v>
      </c>
      <c r="Q951" s="39" t="n">
        <v>35</v>
      </c>
      <c r="R951" s="39" t="n">
        <v>18</v>
      </c>
      <c r="S951" s="39" t="n">
        <v>797</v>
      </c>
      <c r="T951" s="39" t="n">
        <v>1</v>
      </c>
      <c r="U951" s="39" t="s">
        <v>1</v>
      </c>
      <c r="V951" s="39" t="s">
        <v>2</v>
      </c>
    </row>
    <row r="952" customFormat="false" ht="15" hidden="false" customHeight="false" outlineLevel="0" collapsed="false">
      <c r="C952" s="49" t="n">
        <f aca="false">IF(F952=F951,C951,IF(F952=(F951+10),C951,(C951+10)))</f>
        <v>1850</v>
      </c>
      <c r="D952" s="38" t="s">
        <v>381</v>
      </c>
      <c r="E952" s="51" t="n">
        <f aca="false">IF(C951=C952,IF(AND(L952&lt;&gt;"M",L952&lt;&gt;"m-up"),E951+10,E951),10)</f>
        <v>10</v>
      </c>
      <c r="F952" s="39" t="n">
        <f aca="false">R952+(Q952*60)+(P952*3600)</f>
        <v>66918</v>
      </c>
      <c r="G952" s="39" t="str">
        <f aca="false">CONCATENATE(M952,N952,O952)</f>
        <v>20171129</v>
      </c>
      <c r="H952" s="39" t="n">
        <v>0</v>
      </c>
      <c r="L952" s="39" t="s">
        <v>21</v>
      </c>
      <c r="M952" s="39" t="n">
        <v>2017</v>
      </c>
      <c r="N952" s="39" t="n">
        <v>11</v>
      </c>
      <c r="O952" s="39" t="n">
        <v>29</v>
      </c>
      <c r="P952" s="39" t="n">
        <v>18</v>
      </c>
      <c r="Q952" s="39" t="n">
        <v>35</v>
      </c>
      <c r="R952" s="39" t="n">
        <v>18</v>
      </c>
      <c r="S952" s="39" t="n">
        <v>810</v>
      </c>
      <c r="T952" s="39" t="n">
        <v>1</v>
      </c>
      <c r="U952" s="39" t="s">
        <v>1</v>
      </c>
      <c r="V952" s="39" t="s">
        <v>2</v>
      </c>
    </row>
    <row r="953" customFormat="false" ht="15" hidden="false" customHeight="false" outlineLevel="0" collapsed="false">
      <c r="C953" s="49" t="n">
        <f aca="false">IF(F953=F952,C952,IF(F953=(F952+10),C952,(C952+10)))</f>
        <v>1850</v>
      </c>
      <c r="D953" s="38" t="s">
        <v>381</v>
      </c>
      <c r="E953" s="51" t="n">
        <f aca="false">IF(C952=C953,IF(AND(L953&lt;&gt;"M",L953&lt;&gt;"m-up"),E952+10,E952),10)</f>
        <v>10</v>
      </c>
      <c r="F953" s="96" t="n">
        <f aca="false">R953+(Q953*60)+(P953*3600)</f>
        <v>66918</v>
      </c>
      <c r="G953" s="96" t="str">
        <f aca="false">CONCATENATE(M953,N953,O953)</f>
        <v>20171129</v>
      </c>
      <c r="H953" s="96" t="n">
        <v>0</v>
      </c>
      <c r="I953" s="96"/>
      <c r="J953" s="96"/>
      <c r="K953" s="96"/>
      <c r="L953" s="96" t="s">
        <v>21</v>
      </c>
      <c r="M953" s="96" t="n">
        <v>2017</v>
      </c>
      <c r="N953" s="96" t="n">
        <v>11</v>
      </c>
      <c r="O953" s="96" t="n">
        <v>29</v>
      </c>
      <c r="P953" s="96" t="n">
        <v>18</v>
      </c>
      <c r="Q953" s="96" t="n">
        <v>35</v>
      </c>
      <c r="R953" s="96" t="n">
        <v>18</v>
      </c>
      <c r="S953" s="96" t="n">
        <v>834</v>
      </c>
      <c r="T953" s="96" t="n">
        <v>1</v>
      </c>
      <c r="U953" s="96" t="s">
        <v>1</v>
      </c>
      <c r="V953" s="96" t="s">
        <v>2</v>
      </c>
      <c r="W953" s="96"/>
    </row>
    <row r="954" customFormat="false" ht="15" hidden="false" customHeight="false" outlineLevel="0" collapsed="false">
      <c r="C954" s="49" t="n">
        <f aca="false">IF(F954=F953,C953,IF(F954=(F953+10),C953,(C953+10)))</f>
        <v>1850</v>
      </c>
      <c r="D954" s="38" t="s">
        <v>381</v>
      </c>
      <c r="E954" s="51" t="n">
        <f aca="false">IF(C953=C954,IF(AND(L954&lt;&gt;"M",L954&lt;&gt;"m-up"),E953+10,E953),10)</f>
        <v>10</v>
      </c>
      <c r="F954" s="39" t="n">
        <f aca="false">R954+(Q954*60)+(P954*3600)</f>
        <v>66918</v>
      </c>
      <c r="G954" s="39" t="str">
        <f aca="false">CONCATENATE(M954,N954,O954)</f>
        <v>20171129</v>
      </c>
      <c r="H954" s="39" t="n">
        <v>0</v>
      </c>
      <c r="L954" s="39" t="s">
        <v>21</v>
      </c>
      <c r="M954" s="39" t="n">
        <v>2017</v>
      </c>
      <c r="N954" s="39" t="n">
        <v>11</v>
      </c>
      <c r="O954" s="39" t="n">
        <v>29</v>
      </c>
      <c r="P954" s="39" t="n">
        <v>18</v>
      </c>
      <c r="Q954" s="39" t="n">
        <v>35</v>
      </c>
      <c r="R954" s="39" t="n">
        <v>18</v>
      </c>
      <c r="S954" s="39" t="n">
        <v>844</v>
      </c>
      <c r="T954" s="39" t="n">
        <v>1</v>
      </c>
      <c r="U954" s="39" t="s">
        <v>1</v>
      </c>
      <c r="V954" s="39" t="s">
        <v>2</v>
      </c>
    </row>
    <row r="955" customFormat="false" ht="15" hidden="false" customHeight="false" outlineLevel="0" collapsed="false">
      <c r="C955" s="49" t="n">
        <f aca="false">IF(F955=F954,C954,IF(F955=(F954+10),C954,(C954+10)))</f>
        <v>1850</v>
      </c>
      <c r="D955" s="38" t="s">
        <v>381</v>
      </c>
      <c r="E955" s="51" t="n">
        <f aca="false">IF(C954=C955,IF(AND(L955&lt;&gt;"M",L955&lt;&gt;"m-up"),E954+10,E954),10)</f>
        <v>10</v>
      </c>
      <c r="F955" s="39" t="n">
        <f aca="false">R955+(Q955*60)+(P955*3600)</f>
        <v>66918</v>
      </c>
      <c r="G955" s="39" t="str">
        <f aca="false">CONCATENATE(M955,N955,O955)</f>
        <v>20171129</v>
      </c>
      <c r="H955" s="39" t="n">
        <v>0</v>
      </c>
      <c r="L955" s="39" t="s">
        <v>21</v>
      </c>
      <c r="M955" s="39" t="n">
        <v>2017</v>
      </c>
      <c r="N955" s="39" t="n">
        <v>11</v>
      </c>
      <c r="O955" s="39" t="n">
        <v>29</v>
      </c>
      <c r="P955" s="39" t="n">
        <v>18</v>
      </c>
      <c r="Q955" s="39" t="n">
        <v>35</v>
      </c>
      <c r="R955" s="39" t="n">
        <v>18</v>
      </c>
      <c r="S955" s="39" t="n">
        <v>852</v>
      </c>
      <c r="T955" s="39" t="n">
        <v>1</v>
      </c>
      <c r="U955" s="39" t="s">
        <v>1</v>
      </c>
      <c r="V955" s="39" t="s">
        <v>2</v>
      </c>
    </row>
    <row r="956" customFormat="false" ht="15" hidden="false" customHeight="false" outlineLevel="0" collapsed="false">
      <c r="C956" s="49" t="n">
        <f aca="false">IF(F956=F955,C955,IF(F956=(F955+10),C955,(C955+10)))</f>
        <v>1850</v>
      </c>
      <c r="D956" s="38" t="s">
        <v>381</v>
      </c>
      <c r="E956" s="51" t="n">
        <f aca="false">IF(C955=C956,IF(AND(L956&lt;&gt;"M",L956&lt;&gt;"m-up"),E955+10,E955),10)</f>
        <v>10</v>
      </c>
      <c r="F956" s="39" t="n">
        <f aca="false">R956+(Q956*60)+(P956*3600)</f>
        <v>66918</v>
      </c>
      <c r="G956" s="39" t="str">
        <f aca="false">CONCATENATE(M956,N956,O956)</f>
        <v>20171129</v>
      </c>
      <c r="H956" s="39" t="n">
        <v>0</v>
      </c>
      <c r="L956" s="39" t="s">
        <v>21</v>
      </c>
      <c r="M956" s="39" t="n">
        <v>2017</v>
      </c>
      <c r="N956" s="39" t="n">
        <v>11</v>
      </c>
      <c r="O956" s="39" t="n">
        <v>29</v>
      </c>
      <c r="P956" s="39" t="n">
        <v>18</v>
      </c>
      <c r="Q956" s="39" t="n">
        <v>35</v>
      </c>
      <c r="R956" s="39" t="n">
        <v>18</v>
      </c>
      <c r="S956" s="39" t="n">
        <v>863</v>
      </c>
      <c r="T956" s="39" t="n">
        <v>1</v>
      </c>
      <c r="U956" s="39" t="s">
        <v>1</v>
      </c>
      <c r="V956" s="39" t="s">
        <v>2</v>
      </c>
    </row>
    <row r="957" customFormat="false" ht="15" hidden="false" customHeight="false" outlineLevel="0" collapsed="false">
      <c r="C957" s="49" t="n">
        <f aca="false">IF(F957=F956,C956,IF(F957=(F956+10),C956,(C956+10)))</f>
        <v>1850</v>
      </c>
      <c r="D957" s="38" t="s">
        <v>381</v>
      </c>
      <c r="E957" s="51" t="n">
        <f aca="false">IF(C956=C957,IF(AND(L957&lt;&gt;"M",L957&lt;&gt;"m-up"),E956+10,E956),10)</f>
        <v>10</v>
      </c>
      <c r="F957" s="39" t="n">
        <f aca="false">R957+(Q957*60)+(P957*3600)</f>
        <v>66918</v>
      </c>
      <c r="G957" s="39" t="str">
        <f aca="false">CONCATENATE(M957,N957,O957)</f>
        <v>20171129</v>
      </c>
      <c r="H957" s="39" t="n">
        <v>0</v>
      </c>
      <c r="L957" s="39" t="s">
        <v>21</v>
      </c>
      <c r="M957" s="39" t="n">
        <v>2017</v>
      </c>
      <c r="N957" s="39" t="n">
        <v>11</v>
      </c>
      <c r="O957" s="39" t="n">
        <v>29</v>
      </c>
      <c r="P957" s="39" t="n">
        <v>18</v>
      </c>
      <c r="Q957" s="39" t="n">
        <v>35</v>
      </c>
      <c r="R957" s="39" t="n">
        <v>18</v>
      </c>
      <c r="S957" s="39" t="n">
        <v>867</v>
      </c>
      <c r="T957" s="39" t="n">
        <v>1</v>
      </c>
      <c r="U957" s="39" t="s">
        <v>1</v>
      </c>
      <c r="V957" s="39" t="s">
        <v>2</v>
      </c>
    </row>
    <row r="958" customFormat="false" ht="15" hidden="false" customHeight="false" outlineLevel="0" collapsed="false">
      <c r="C958" s="49" t="n">
        <f aca="false">IF(F958=F957,C957,IF(F958=(F957+10),C957,(C957+10)))</f>
        <v>1850</v>
      </c>
      <c r="D958" s="38" t="s">
        <v>381</v>
      </c>
      <c r="E958" s="51" t="n">
        <f aca="false">IF(C957=C958,IF(AND(L958&lt;&gt;"M",L958&lt;&gt;"m-up"),E957+10,E957),10)</f>
        <v>10</v>
      </c>
      <c r="F958" s="39" t="n">
        <f aca="false">R958+(Q958*60)+(P958*3600)</f>
        <v>66918</v>
      </c>
      <c r="G958" s="39" t="str">
        <f aca="false">CONCATENATE(M958,N958,O958)</f>
        <v>20171129</v>
      </c>
      <c r="H958" s="39" t="n">
        <v>0</v>
      </c>
      <c r="L958" s="39" t="s">
        <v>21</v>
      </c>
      <c r="M958" s="39" t="n">
        <v>2017</v>
      </c>
      <c r="N958" s="39" t="n">
        <v>11</v>
      </c>
      <c r="O958" s="39" t="n">
        <v>29</v>
      </c>
      <c r="P958" s="39" t="n">
        <v>18</v>
      </c>
      <c r="Q958" s="39" t="n">
        <v>35</v>
      </c>
      <c r="R958" s="39" t="n">
        <v>18</v>
      </c>
      <c r="S958" s="39" t="n">
        <v>876</v>
      </c>
      <c r="T958" s="39" t="n">
        <v>1</v>
      </c>
      <c r="U958" s="39" t="s">
        <v>1</v>
      </c>
      <c r="V958" s="39" t="s">
        <v>2</v>
      </c>
    </row>
    <row r="959" customFormat="false" ht="15" hidden="false" customHeight="false" outlineLevel="0" collapsed="false">
      <c r="C959" s="49" t="n">
        <f aca="false">IF(F959=F958,C958,IF(F959=(F958+10),C958,(C958+10)))</f>
        <v>1850</v>
      </c>
      <c r="D959" s="38" t="s">
        <v>381</v>
      </c>
      <c r="E959" s="51" t="n">
        <f aca="false">IF(C958=C959,IF(AND(L959&lt;&gt;"M",L959&lt;&gt;"m-up"),E958+10,E958),10)</f>
        <v>10</v>
      </c>
      <c r="F959" s="39" t="n">
        <f aca="false">R959+(Q959*60)+(P959*3600)</f>
        <v>66918</v>
      </c>
      <c r="G959" s="39" t="str">
        <f aca="false">CONCATENATE(M959,N959,O959)</f>
        <v>20171129</v>
      </c>
      <c r="H959" s="39" t="n">
        <v>0</v>
      </c>
      <c r="L959" s="39" t="s">
        <v>21</v>
      </c>
      <c r="M959" s="39" t="n">
        <v>2017</v>
      </c>
      <c r="N959" s="39" t="n">
        <v>11</v>
      </c>
      <c r="O959" s="39" t="n">
        <v>29</v>
      </c>
      <c r="P959" s="39" t="n">
        <v>18</v>
      </c>
      <c r="Q959" s="39" t="n">
        <v>35</v>
      </c>
      <c r="R959" s="39" t="n">
        <v>18</v>
      </c>
      <c r="S959" s="39" t="n">
        <v>878</v>
      </c>
      <c r="T959" s="39" t="n">
        <v>1</v>
      </c>
      <c r="U959" s="39" t="s">
        <v>1</v>
      </c>
      <c r="V959" s="39" t="s">
        <v>2</v>
      </c>
    </row>
    <row r="960" customFormat="false" ht="15" hidden="false" customHeight="false" outlineLevel="0" collapsed="false">
      <c r="C960" s="49" t="n">
        <f aca="false">IF(F960=F959,C959,IF(F960=(F959+10),C959,(C959+10)))</f>
        <v>1850</v>
      </c>
      <c r="D960" s="38" t="s">
        <v>381</v>
      </c>
      <c r="E960" s="51" t="n">
        <f aca="false">IF(C959=C960,IF(AND(L960&lt;&gt;"M",L960&lt;&gt;"m-up"),E959+10,E959),10)</f>
        <v>10</v>
      </c>
      <c r="F960" s="39" t="n">
        <f aca="false">R960+(Q960*60)+(P960*3600)</f>
        <v>66918</v>
      </c>
      <c r="G960" s="39" t="str">
        <f aca="false">CONCATENATE(M960,N960,O960)</f>
        <v>20171129</v>
      </c>
      <c r="H960" s="39" t="n">
        <v>0</v>
      </c>
      <c r="L960" s="39" t="s">
        <v>21</v>
      </c>
      <c r="M960" s="39" t="n">
        <v>2017</v>
      </c>
      <c r="N960" s="39" t="n">
        <v>11</v>
      </c>
      <c r="O960" s="39" t="n">
        <v>29</v>
      </c>
      <c r="P960" s="39" t="n">
        <v>18</v>
      </c>
      <c r="Q960" s="39" t="n">
        <v>35</v>
      </c>
      <c r="R960" s="39" t="n">
        <v>18</v>
      </c>
      <c r="S960" s="39" t="n">
        <v>886</v>
      </c>
      <c r="T960" s="39" t="n">
        <v>1</v>
      </c>
      <c r="U960" s="39" t="s">
        <v>1</v>
      </c>
      <c r="V960" s="39" t="s">
        <v>2</v>
      </c>
    </row>
    <row r="961" customFormat="false" ht="15" hidden="false" customHeight="false" outlineLevel="0" collapsed="false">
      <c r="C961" s="49" t="n">
        <f aca="false">IF(F961=F960,C960,IF(F961=(F960+10),C960,(C960+10)))</f>
        <v>1850</v>
      </c>
      <c r="D961" s="38" t="s">
        <v>381</v>
      </c>
      <c r="E961" s="51" t="n">
        <f aca="false">IF(C960=C961,IF(AND(L961&lt;&gt;"M",L961&lt;&gt;"m-up"),E960+10,E960),10)</f>
        <v>10</v>
      </c>
      <c r="F961" s="39" t="n">
        <f aca="false">R961+(Q961*60)+(P961*3600)</f>
        <v>66918</v>
      </c>
      <c r="G961" s="39" t="str">
        <f aca="false">CONCATENATE(M961,N961,O961)</f>
        <v>20171129</v>
      </c>
      <c r="H961" s="39" t="n">
        <v>0</v>
      </c>
      <c r="L961" s="39" t="s">
        <v>21</v>
      </c>
      <c r="M961" s="39" t="n">
        <v>2017</v>
      </c>
      <c r="N961" s="39" t="n">
        <v>11</v>
      </c>
      <c r="O961" s="39" t="n">
        <v>29</v>
      </c>
      <c r="P961" s="39" t="n">
        <v>18</v>
      </c>
      <c r="Q961" s="39" t="n">
        <v>35</v>
      </c>
      <c r="R961" s="39" t="n">
        <v>18</v>
      </c>
      <c r="S961" s="39" t="n">
        <v>893</v>
      </c>
      <c r="T961" s="39" t="n">
        <v>1</v>
      </c>
      <c r="U961" s="39" t="s">
        <v>1</v>
      </c>
      <c r="V961" s="39" t="s">
        <v>2</v>
      </c>
    </row>
    <row r="962" customFormat="false" ht="15" hidden="false" customHeight="false" outlineLevel="0" collapsed="false">
      <c r="C962" s="49" t="n">
        <f aca="false">IF(F962=F961,C961,IF(F962=(F961+10),C961,(C961+10)))</f>
        <v>1850</v>
      </c>
      <c r="D962" s="38" t="s">
        <v>381</v>
      </c>
      <c r="E962" s="51" t="n">
        <f aca="false">IF(C961=C962,IF(AND(L962&lt;&gt;"M",L962&lt;&gt;"m-up"),E961+10,E961),10)</f>
        <v>10</v>
      </c>
      <c r="F962" s="39" t="n">
        <f aca="false">R962+(Q962*60)+(P962*3600)</f>
        <v>66918</v>
      </c>
      <c r="G962" s="39" t="str">
        <f aca="false">CONCATENATE(M962,N962,O962)</f>
        <v>20171129</v>
      </c>
      <c r="H962" s="39" t="n">
        <v>0</v>
      </c>
      <c r="L962" s="39" t="s">
        <v>21</v>
      </c>
      <c r="M962" s="39" t="n">
        <v>2017</v>
      </c>
      <c r="N962" s="39" t="n">
        <v>11</v>
      </c>
      <c r="O962" s="39" t="n">
        <v>29</v>
      </c>
      <c r="P962" s="39" t="n">
        <v>18</v>
      </c>
      <c r="Q962" s="39" t="n">
        <v>35</v>
      </c>
      <c r="R962" s="39" t="n">
        <v>18</v>
      </c>
      <c r="S962" s="39" t="n">
        <v>905</v>
      </c>
      <c r="T962" s="39" t="n">
        <v>1</v>
      </c>
      <c r="U962" s="39" t="s">
        <v>1</v>
      </c>
      <c r="V962" s="39" t="s">
        <v>2</v>
      </c>
    </row>
    <row r="963" customFormat="false" ht="15" hidden="false" customHeight="false" outlineLevel="0" collapsed="false">
      <c r="C963" s="49" t="n">
        <f aca="false">IF(F963=F962,C962,IF(F963=(F962+10),C962,(C962+10)))</f>
        <v>1850</v>
      </c>
      <c r="D963" s="38" t="s">
        <v>381</v>
      </c>
      <c r="E963" s="51" t="n">
        <f aca="false">IF(C962=C963,IF(AND(L963&lt;&gt;"M",L963&lt;&gt;"m-up"),E962+10,E962),10)</f>
        <v>10</v>
      </c>
      <c r="F963" s="39" t="n">
        <f aca="false">R963+(Q963*60)+(P963*3600)</f>
        <v>66918</v>
      </c>
      <c r="G963" s="39" t="str">
        <f aca="false">CONCATENATE(M963,N963,O963)</f>
        <v>20171129</v>
      </c>
      <c r="H963" s="39" t="n">
        <v>0</v>
      </c>
      <c r="L963" s="39" t="s">
        <v>21</v>
      </c>
      <c r="M963" s="39" t="n">
        <v>2017</v>
      </c>
      <c r="N963" s="39" t="n">
        <v>11</v>
      </c>
      <c r="O963" s="39" t="n">
        <v>29</v>
      </c>
      <c r="P963" s="39" t="n">
        <v>18</v>
      </c>
      <c r="Q963" s="39" t="n">
        <v>35</v>
      </c>
      <c r="R963" s="39" t="n">
        <v>18</v>
      </c>
      <c r="S963" s="39" t="n">
        <v>910</v>
      </c>
      <c r="T963" s="39" t="n">
        <v>1</v>
      </c>
      <c r="U963" s="39" t="s">
        <v>1</v>
      </c>
      <c r="V963" s="39" t="s">
        <v>2</v>
      </c>
    </row>
    <row r="964" customFormat="false" ht="15" hidden="false" customHeight="false" outlineLevel="0" collapsed="false">
      <c r="C964" s="49" t="n">
        <f aca="false">IF(F964=F963,C963,IF(F964=(F963+10),C963,(C963+10)))</f>
        <v>1850</v>
      </c>
      <c r="D964" s="38" t="s">
        <v>381</v>
      </c>
      <c r="E964" s="51" t="n">
        <f aca="false">IF(C963=C964,IF(AND(L964&lt;&gt;"M",L964&lt;&gt;"m-up"),E963+10,E963),10)</f>
        <v>10</v>
      </c>
      <c r="F964" s="39" t="n">
        <f aca="false">R964+(Q964*60)+(P964*3600)</f>
        <v>66918</v>
      </c>
      <c r="G964" s="39" t="str">
        <f aca="false">CONCATENATE(M964,N964,O964)</f>
        <v>20171129</v>
      </c>
      <c r="H964" s="39" t="n">
        <v>0</v>
      </c>
      <c r="L964" s="39" t="s">
        <v>21</v>
      </c>
      <c r="M964" s="39" t="n">
        <v>2017</v>
      </c>
      <c r="N964" s="39" t="n">
        <v>11</v>
      </c>
      <c r="O964" s="39" t="n">
        <v>29</v>
      </c>
      <c r="P964" s="39" t="n">
        <v>18</v>
      </c>
      <c r="Q964" s="39" t="n">
        <v>35</v>
      </c>
      <c r="R964" s="39" t="n">
        <v>18</v>
      </c>
      <c r="S964" s="39" t="n">
        <v>920</v>
      </c>
      <c r="T964" s="39" t="n">
        <v>1</v>
      </c>
      <c r="U964" s="39" t="s">
        <v>1</v>
      </c>
      <c r="V964" s="39" t="s">
        <v>2</v>
      </c>
    </row>
    <row r="965" customFormat="false" ht="15" hidden="false" customHeight="false" outlineLevel="0" collapsed="false">
      <c r="C965" s="49" t="n">
        <f aca="false">IF(F965=F964,C964,IF(F965=(F964+10),C964,(C964+10)))</f>
        <v>1850</v>
      </c>
      <c r="D965" s="38" t="s">
        <v>381</v>
      </c>
      <c r="E965" s="51" t="n">
        <f aca="false">IF(C964=C965,IF(AND(L965&lt;&gt;"M",L965&lt;&gt;"m-up"),E964+10,E964),10)</f>
        <v>10</v>
      </c>
      <c r="F965" s="39" t="n">
        <f aca="false">R965+(Q965*60)+(P965*3600)</f>
        <v>66918</v>
      </c>
      <c r="G965" s="39" t="str">
        <f aca="false">CONCATENATE(M965,N965,O965)</f>
        <v>20171129</v>
      </c>
      <c r="H965" s="39" t="n">
        <v>0</v>
      </c>
      <c r="L965" s="39" t="s">
        <v>21</v>
      </c>
      <c r="M965" s="39" t="n">
        <v>2017</v>
      </c>
      <c r="N965" s="39" t="n">
        <v>11</v>
      </c>
      <c r="O965" s="39" t="n">
        <v>29</v>
      </c>
      <c r="P965" s="39" t="n">
        <v>18</v>
      </c>
      <c r="Q965" s="39" t="n">
        <v>35</v>
      </c>
      <c r="R965" s="39" t="n">
        <v>18</v>
      </c>
      <c r="S965" s="39" t="n">
        <v>932</v>
      </c>
      <c r="T965" s="39" t="n">
        <v>1</v>
      </c>
      <c r="U965" s="39" t="s">
        <v>1</v>
      </c>
      <c r="V965" s="39" t="s">
        <v>2</v>
      </c>
    </row>
    <row r="966" customFormat="false" ht="15" hidden="false" customHeight="false" outlineLevel="0" collapsed="false">
      <c r="C966" s="49" t="n">
        <f aca="false">IF(F966=F965,C965,IF(F966=(F965+10),C965,(C965+10)))</f>
        <v>1850</v>
      </c>
      <c r="D966" s="38" t="s">
        <v>381</v>
      </c>
      <c r="E966" s="51" t="n">
        <f aca="false">IF(C965=C966,IF(AND(L966&lt;&gt;"M",L966&lt;&gt;"m-up"),E965+10,E965),10)</f>
        <v>10</v>
      </c>
      <c r="F966" s="39" t="n">
        <f aca="false">R966+(Q966*60)+(P966*3600)</f>
        <v>66918</v>
      </c>
      <c r="G966" s="39" t="str">
        <f aca="false">CONCATENATE(M966,N966,O966)</f>
        <v>20171129</v>
      </c>
      <c r="H966" s="39" t="n">
        <v>0</v>
      </c>
      <c r="L966" s="39" t="s">
        <v>21</v>
      </c>
      <c r="M966" s="39" t="n">
        <v>2017</v>
      </c>
      <c r="N966" s="39" t="n">
        <v>11</v>
      </c>
      <c r="O966" s="39" t="n">
        <v>29</v>
      </c>
      <c r="P966" s="39" t="n">
        <v>18</v>
      </c>
      <c r="Q966" s="39" t="n">
        <v>35</v>
      </c>
      <c r="R966" s="39" t="n">
        <v>18</v>
      </c>
      <c r="S966" s="39" t="n">
        <v>953</v>
      </c>
      <c r="T966" s="39" t="n">
        <v>1</v>
      </c>
      <c r="U966" s="39" t="s">
        <v>1</v>
      </c>
      <c r="V966" s="39" t="s">
        <v>2</v>
      </c>
    </row>
    <row r="967" customFormat="false" ht="15" hidden="false" customHeight="false" outlineLevel="0" collapsed="false">
      <c r="C967" s="49" t="n">
        <f aca="false">IF(F967=F966,C966,IF(F967=(F966+10),C966,(C966+10)))</f>
        <v>1850</v>
      </c>
      <c r="D967" s="38" t="s">
        <v>381</v>
      </c>
      <c r="E967" s="51" t="n">
        <f aca="false">IF(C966=C967,IF(AND(L967&lt;&gt;"M",L967&lt;&gt;"m-up"),E966+10,E966),10)</f>
        <v>10</v>
      </c>
      <c r="F967" s="39" t="n">
        <f aca="false">R967+(Q967*60)+(P967*3600)</f>
        <v>66918</v>
      </c>
      <c r="G967" s="39" t="str">
        <f aca="false">CONCATENATE(M967,N967,O967)</f>
        <v>20171129</v>
      </c>
      <c r="H967" s="39" t="n">
        <v>0</v>
      </c>
      <c r="L967" s="39" t="s">
        <v>21</v>
      </c>
      <c r="M967" s="39" t="n">
        <v>2017</v>
      </c>
      <c r="N967" s="39" t="n">
        <v>11</v>
      </c>
      <c r="O967" s="39" t="n">
        <v>29</v>
      </c>
      <c r="P967" s="39" t="n">
        <v>18</v>
      </c>
      <c r="Q967" s="39" t="n">
        <v>35</v>
      </c>
      <c r="R967" s="39" t="n">
        <v>18</v>
      </c>
      <c r="S967" s="39" t="n">
        <v>961</v>
      </c>
      <c r="T967" s="39" t="n">
        <v>1</v>
      </c>
      <c r="U967" s="39" t="s">
        <v>1</v>
      </c>
      <c r="V967" s="39" t="s">
        <v>2</v>
      </c>
    </row>
    <row r="968" customFormat="false" ht="15" hidden="false" customHeight="false" outlineLevel="0" collapsed="false">
      <c r="C968" s="49" t="n">
        <f aca="false">IF(F968=F967,C967,IF(F968=(F967+10),C967,(C967+10)))</f>
        <v>1850</v>
      </c>
      <c r="D968" s="38" t="s">
        <v>381</v>
      </c>
      <c r="E968" s="51" t="n">
        <f aca="false">IF(C967=C968,IF(AND(L968&lt;&gt;"M",L968&lt;&gt;"m-up"),E967+10,E967),10)</f>
        <v>10</v>
      </c>
      <c r="F968" s="39" t="n">
        <f aca="false">R968+(Q968*60)+(P968*3600)</f>
        <v>66918</v>
      </c>
      <c r="G968" s="39" t="str">
        <f aca="false">CONCATENATE(M968,N968,O968)</f>
        <v>20171129</v>
      </c>
      <c r="H968" s="39" t="n">
        <v>0</v>
      </c>
      <c r="L968" s="39" t="s">
        <v>21</v>
      </c>
      <c r="M968" s="39" t="n">
        <v>2017</v>
      </c>
      <c r="N968" s="39" t="n">
        <v>11</v>
      </c>
      <c r="O968" s="39" t="n">
        <v>29</v>
      </c>
      <c r="P968" s="39" t="n">
        <v>18</v>
      </c>
      <c r="Q968" s="39" t="n">
        <v>35</v>
      </c>
      <c r="R968" s="39" t="n">
        <v>18</v>
      </c>
      <c r="S968" s="39" t="n">
        <v>964</v>
      </c>
      <c r="T968" s="39" t="n">
        <v>1</v>
      </c>
      <c r="U968" s="39" t="s">
        <v>1</v>
      </c>
      <c r="V968" s="39" t="s">
        <v>2</v>
      </c>
    </row>
    <row r="969" customFormat="false" ht="15" hidden="false" customHeight="false" outlineLevel="0" collapsed="false">
      <c r="C969" s="49" t="n">
        <f aca="false">IF(F969=F968,C968,IF(F969=(F968+10),C968,(C968+10)))</f>
        <v>1850</v>
      </c>
      <c r="D969" s="38" t="s">
        <v>381</v>
      </c>
      <c r="E969" s="51" t="n">
        <f aca="false">IF(C968=C969,IF(AND(L969&lt;&gt;"M",L969&lt;&gt;"m-up"),E968+10,E968),10)</f>
        <v>10</v>
      </c>
      <c r="F969" s="39" t="n">
        <f aca="false">R969+(Q969*60)+(P969*3600)</f>
        <v>66918</v>
      </c>
      <c r="G969" s="39" t="str">
        <f aca="false">CONCATENATE(M969,N969,O969)</f>
        <v>20171129</v>
      </c>
      <c r="H969" s="39" t="n">
        <v>0</v>
      </c>
      <c r="L969" s="39" t="s">
        <v>21</v>
      </c>
      <c r="M969" s="39" t="n">
        <v>2017</v>
      </c>
      <c r="N969" s="39" t="n">
        <v>11</v>
      </c>
      <c r="O969" s="39" t="n">
        <v>29</v>
      </c>
      <c r="P969" s="39" t="n">
        <v>18</v>
      </c>
      <c r="Q969" s="39" t="n">
        <v>35</v>
      </c>
      <c r="R969" s="39" t="n">
        <v>18</v>
      </c>
      <c r="S969" s="39" t="n">
        <v>974</v>
      </c>
      <c r="T969" s="39" t="n">
        <v>1</v>
      </c>
      <c r="U969" s="39" t="s">
        <v>1</v>
      </c>
      <c r="V969" s="39" t="s">
        <v>2</v>
      </c>
    </row>
    <row r="970" customFormat="false" ht="15" hidden="false" customHeight="false" outlineLevel="0" collapsed="false">
      <c r="C970" s="49" t="n">
        <f aca="false">IF(F970=F969,C969,IF(F970=(F969+10),C969,(C969+10)))</f>
        <v>1850</v>
      </c>
      <c r="D970" s="38" t="s">
        <v>381</v>
      </c>
      <c r="E970" s="51" t="n">
        <f aca="false">IF(C969=C970,IF(AND(L970&lt;&gt;"M",L970&lt;&gt;"m-up"),E969+10,E969),10)</f>
        <v>10</v>
      </c>
      <c r="F970" s="39" t="n">
        <f aca="false">R970+(Q970*60)+(P970*3600)</f>
        <v>66918</v>
      </c>
      <c r="G970" s="39" t="str">
        <f aca="false">CONCATENATE(M970,N970,O970)</f>
        <v>20171129</v>
      </c>
      <c r="H970" s="39" t="n">
        <v>0</v>
      </c>
      <c r="L970" s="39" t="s">
        <v>21</v>
      </c>
      <c r="M970" s="39" t="n">
        <v>2017</v>
      </c>
      <c r="N970" s="39" t="n">
        <v>11</v>
      </c>
      <c r="O970" s="39" t="n">
        <v>29</v>
      </c>
      <c r="P970" s="39" t="n">
        <v>18</v>
      </c>
      <c r="Q970" s="39" t="n">
        <v>35</v>
      </c>
      <c r="R970" s="39" t="n">
        <v>18</v>
      </c>
      <c r="S970" s="39" t="n">
        <v>979</v>
      </c>
      <c r="T970" s="39" t="n">
        <v>1</v>
      </c>
      <c r="U970" s="39" t="s">
        <v>1</v>
      </c>
      <c r="V970" s="39" t="s">
        <v>2</v>
      </c>
    </row>
    <row r="971" customFormat="false" ht="15" hidden="false" customHeight="false" outlineLevel="0" collapsed="false">
      <c r="C971" s="49" t="n">
        <f aca="false">IF(F971=F970,C970,IF(F971=(F970+10),C970,(C970+10)))</f>
        <v>1850</v>
      </c>
      <c r="D971" s="38" t="s">
        <v>381</v>
      </c>
      <c r="E971" s="51" t="n">
        <f aca="false">IF(C970=C971,IF(AND(L971&lt;&gt;"M",L971&lt;&gt;"m-up"),E970+10,E970),10)</f>
        <v>10</v>
      </c>
      <c r="F971" s="39" t="n">
        <f aca="false">R971+(Q971*60)+(P971*3600)</f>
        <v>66918</v>
      </c>
      <c r="G971" s="39" t="str">
        <f aca="false">CONCATENATE(M971,N971,O971)</f>
        <v>20171129</v>
      </c>
      <c r="H971" s="39" t="n">
        <v>0</v>
      </c>
      <c r="L971" s="39" t="s">
        <v>21</v>
      </c>
      <c r="M971" s="39" t="n">
        <v>2017</v>
      </c>
      <c r="N971" s="39" t="n">
        <v>11</v>
      </c>
      <c r="O971" s="39" t="n">
        <v>29</v>
      </c>
      <c r="P971" s="39" t="n">
        <v>18</v>
      </c>
      <c r="Q971" s="39" t="n">
        <v>35</v>
      </c>
      <c r="R971" s="39" t="n">
        <v>18</v>
      </c>
      <c r="S971" s="39" t="n">
        <v>982</v>
      </c>
      <c r="T971" s="39" t="n">
        <v>1</v>
      </c>
      <c r="U971" s="39" t="s">
        <v>1</v>
      </c>
      <c r="V971" s="39" t="s">
        <v>2</v>
      </c>
    </row>
    <row r="972" customFormat="false" ht="15" hidden="false" customHeight="false" outlineLevel="0" collapsed="false">
      <c r="C972" s="49" t="n">
        <f aca="false">IF(F972=F971,C971,IF(F972=(F971+10),C971,(C971+10)))</f>
        <v>1850</v>
      </c>
      <c r="D972" s="38" t="s">
        <v>381</v>
      </c>
      <c r="E972" s="51" t="n">
        <f aca="false">IF(C971=C972,IF(AND(L972&lt;&gt;"M",L972&lt;&gt;"m-up"),E971+10,E971),10)</f>
        <v>10</v>
      </c>
      <c r="F972" s="39" t="n">
        <f aca="false">R972+(Q972*60)+(P972*3600)</f>
        <v>66918</v>
      </c>
      <c r="G972" s="39" t="str">
        <f aca="false">CONCATENATE(M972,N972,O972)</f>
        <v>20171129</v>
      </c>
      <c r="H972" s="39" t="n">
        <v>0</v>
      </c>
      <c r="L972" s="39" t="s">
        <v>21</v>
      </c>
      <c r="M972" s="39" t="n">
        <v>2017</v>
      </c>
      <c r="N972" s="39" t="n">
        <v>11</v>
      </c>
      <c r="O972" s="39" t="n">
        <v>29</v>
      </c>
      <c r="P972" s="39" t="n">
        <v>18</v>
      </c>
      <c r="Q972" s="39" t="n">
        <v>35</v>
      </c>
      <c r="R972" s="39" t="n">
        <v>18</v>
      </c>
      <c r="S972" s="39" t="n">
        <v>995</v>
      </c>
      <c r="T972" s="39" t="n">
        <v>1</v>
      </c>
      <c r="U972" s="39" t="s">
        <v>1</v>
      </c>
      <c r="V972" s="39" t="s">
        <v>2</v>
      </c>
    </row>
    <row r="973" customFormat="false" ht="15" hidden="false" customHeight="false" outlineLevel="0" collapsed="false">
      <c r="C973" s="49" t="n">
        <f aca="false">IF(F973=F972,C972,IF(F973=(F972+10),C972,(C972+10)))</f>
        <v>1860</v>
      </c>
      <c r="D973" s="38" t="s">
        <v>381</v>
      </c>
      <c r="E973" s="51" t="n">
        <f aca="false">IF(C972=C973,IF(AND(L973&lt;&gt;"M",L973&lt;&gt;"m-up"),E972+10,E972),10)</f>
        <v>10</v>
      </c>
      <c r="F973" s="39" t="n">
        <f aca="false">R973+(Q973*60)+(P973*3600)</f>
        <v>66919</v>
      </c>
      <c r="G973" s="39" t="str">
        <f aca="false">CONCATENATE(M973,N973,O973)</f>
        <v>20171129</v>
      </c>
      <c r="H973" s="39" t="n">
        <v>0</v>
      </c>
      <c r="L973" s="39" t="s">
        <v>21</v>
      </c>
      <c r="M973" s="39" t="n">
        <v>2017</v>
      </c>
      <c r="N973" s="39" t="n">
        <v>11</v>
      </c>
      <c r="O973" s="39" t="n">
        <v>29</v>
      </c>
      <c r="P973" s="39" t="n">
        <v>18</v>
      </c>
      <c r="Q973" s="39" t="n">
        <v>35</v>
      </c>
      <c r="R973" s="39" t="n">
        <v>19</v>
      </c>
      <c r="S973" s="39" t="n">
        <v>0</v>
      </c>
      <c r="T973" s="39" t="n">
        <v>1</v>
      </c>
      <c r="U973" s="39" t="s">
        <v>1</v>
      </c>
      <c r="V973" s="39" t="s">
        <v>2</v>
      </c>
    </row>
    <row r="974" customFormat="false" ht="15" hidden="false" customHeight="false" outlineLevel="0" collapsed="false">
      <c r="C974" s="49" t="n">
        <f aca="false">IF(F974=F973,C973,IF(F974=(F973+10),C973,(C973+10)))</f>
        <v>1860</v>
      </c>
      <c r="D974" s="38" t="s">
        <v>381</v>
      </c>
      <c r="E974" s="51" t="n">
        <f aca="false">IF(C973=C974,IF(AND(L974&lt;&gt;"M",L974&lt;&gt;"m-up"),E973+10,E973),10)</f>
        <v>10</v>
      </c>
      <c r="F974" s="39" t="n">
        <f aca="false">R974+(Q974*60)+(P974*3600)</f>
        <v>66919</v>
      </c>
      <c r="G974" s="39" t="str">
        <f aca="false">CONCATENATE(M974,N974,O974)</f>
        <v>20171129</v>
      </c>
      <c r="H974" s="39" t="n">
        <v>0</v>
      </c>
      <c r="L974" s="39" t="s">
        <v>21</v>
      </c>
      <c r="M974" s="39" t="n">
        <v>2017</v>
      </c>
      <c r="N974" s="39" t="n">
        <v>11</v>
      </c>
      <c r="O974" s="39" t="n">
        <v>29</v>
      </c>
      <c r="P974" s="39" t="n">
        <v>18</v>
      </c>
      <c r="Q974" s="39" t="n">
        <v>35</v>
      </c>
      <c r="R974" s="39" t="n">
        <v>19</v>
      </c>
      <c r="S974" s="39" t="n">
        <v>8</v>
      </c>
      <c r="T974" s="39" t="n">
        <v>1</v>
      </c>
      <c r="U974" s="39" t="s">
        <v>1</v>
      </c>
      <c r="V974" s="39" t="s">
        <v>2</v>
      </c>
    </row>
    <row r="975" customFormat="false" ht="15" hidden="false" customHeight="false" outlineLevel="0" collapsed="false">
      <c r="C975" s="49" t="n">
        <f aca="false">IF(F975=F974,C974,IF(F975=(F974+10),C974,(C974+10)))</f>
        <v>1860</v>
      </c>
      <c r="D975" s="38" t="s">
        <v>381</v>
      </c>
      <c r="E975" s="51" t="n">
        <f aca="false">IF(C974=C975,IF(AND(L975&lt;&gt;"M",L975&lt;&gt;"m-up"),E974+10,E974),10)</f>
        <v>10</v>
      </c>
      <c r="F975" s="39" t="n">
        <f aca="false">R975+(Q975*60)+(P975*3600)</f>
        <v>66919</v>
      </c>
      <c r="G975" s="39" t="str">
        <f aca="false">CONCATENATE(M975,N975,O975)</f>
        <v>20171129</v>
      </c>
      <c r="H975" s="39" t="n">
        <v>0</v>
      </c>
      <c r="L975" s="39" t="s">
        <v>21</v>
      </c>
      <c r="M975" s="39" t="n">
        <v>2017</v>
      </c>
      <c r="N975" s="39" t="n">
        <v>11</v>
      </c>
      <c r="O975" s="39" t="n">
        <v>29</v>
      </c>
      <c r="P975" s="39" t="n">
        <v>18</v>
      </c>
      <c r="Q975" s="39" t="n">
        <v>35</v>
      </c>
      <c r="R975" s="39" t="n">
        <v>19</v>
      </c>
      <c r="S975" s="39" t="n">
        <v>15</v>
      </c>
      <c r="T975" s="39" t="n">
        <v>1</v>
      </c>
      <c r="U975" s="39" t="s">
        <v>1</v>
      </c>
      <c r="V975" s="39" t="s">
        <v>2</v>
      </c>
    </row>
    <row r="976" customFormat="false" ht="15" hidden="false" customHeight="false" outlineLevel="0" collapsed="false">
      <c r="C976" s="49" t="n">
        <f aca="false">IF(F976=F975,C975,IF(F976=(F975+10),C975,(C975+10)))</f>
        <v>1860</v>
      </c>
      <c r="D976" s="38" t="s">
        <v>381</v>
      </c>
      <c r="E976" s="51" t="n">
        <f aca="false">IF(C975=C976,IF(AND(L976&lt;&gt;"M",L976&lt;&gt;"m-up"),E975+10,E975),10)</f>
        <v>10</v>
      </c>
      <c r="F976" s="39" t="n">
        <f aca="false">R976+(Q976*60)+(P976*3600)</f>
        <v>66919</v>
      </c>
      <c r="G976" s="39" t="str">
        <f aca="false">CONCATENATE(M976,N976,O976)</f>
        <v>20171129</v>
      </c>
      <c r="H976" s="39" t="n">
        <v>0</v>
      </c>
      <c r="L976" s="39" t="s">
        <v>21</v>
      </c>
      <c r="M976" s="39" t="n">
        <v>2017</v>
      </c>
      <c r="N976" s="39" t="n">
        <v>11</v>
      </c>
      <c r="O976" s="39" t="n">
        <v>29</v>
      </c>
      <c r="P976" s="39" t="n">
        <v>18</v>
      </c>
      <c r="Q976" s="39" t="n">
        <v>35</v>
      </c>
      <c r="R976" s="39" t="n">
        <v>19</v>
      </c>
      <c r="S976" s="39" t="n">
        <v>18</v>
      </c>
      <c r="T976" s="39" t="n">
        <v>1</v>
      </c>
      <c r="U976" s="39" t="s">
        <v>1</v>
      </c>
      <c r="V976" s="39" t="s">
        <v>2</v>
      </c>
    </row>
    <row r="977" customFormat="false" ht="15" hidden="false" customHeight="false" outlineLevel="0" collapsed="false">
      <c r="C977" s="49" t="n">
        <f aca="false">IF(F977=F976,C976,IF(F977=(F976+10),C976,(C976+10)))</f>
        <v>1860</v>
      </c>
      <c r="D977" s="38" t="s">
        <v>381</v>
      </c>
      <c r="E977" s="51" t="n">
        <f aca="false">IF(C976=C977,IF(AND(L977&lt;&gt;"M",L977&lt;&gt;"m-up"),E976+10,E976),10)</f>
        <v>10</v>
      </c>
      <c r="F977" s="39" t="n">
        <f aca="false">R977+(Q977*60)+(P977*3600)</f>
        <v>66919</v>
      </c>
      <c r="G977" s="39" t="str">
        <f aca="false">CONCATENATE(M977,N977,O977)</f>
        <v>20171129</v>
      </c>
      <c r="H977" s="39" t="n">
        <v>0</v>
      </c>
      <c r="L977" s="39" t="s">
        <v>21</v>
      </c>
      <c r="M977" s="39" t="n">
        <v>2017</v>
      </c>
      <c r="N977" s="39" t="n">
        <v>11</v>
      </c>
      <c r="O977" s="39" t="n">
        <v>29</v>
      </c>
      <c r="P977" s="39" t="n">
        <v>18</v>
      </c>
      <c r="Q977" s="39" t="n">
        <v>35</v>
      </c>
      <c r="R977" s="39" t="n">
        <v>19</v>
      </c>
      <c r="S977" s="39" t="n">
        <v>21</v>
      </c>
      <c r="T977" s="39" t="n">
        <v>1</v>
      </c>
      <c r="U977" s="39" t="s">
        <v>1</v>
      </c>
      <c r="V977" s="39" t="s">
        <v>2</v>
      </c>
    </row>
    <row r="978" customFormat="false" ht="15" hidden="false" customHeight="false" outlineLevel="0" collapsed="false">
      <c r="C978" s="49" t="n">
        <f aca="false">IF(F978=F977,C977,IF(F978=(F977+10),C977,(C977+10)))</f>
        <v>1860</v>
      </c>
      <c r="D978" s="38" t="s">
        <v>381</v>
      </c>
      <c r="E978" s="51" t="n">
        <f aca="false">IF(C977=C978,IF(AND(L978&lt;&gt;"M",L978&lt;&gt;"m-up"),E977+10,E977),10)</f>
        <v>10</v>
      </c>
      <c r="F978" s="39" t="n">
        <f aca="false">R978+(Q978*60)+(P978*3600)</f>
        <v>66919</v>
      </c>
      <c r="G978" s="39" t="str">
        <f aca="false">CONCATENATE(M978,N978,O978)</f>
        <v>20171129</v>
      </c>
      <c r="H978" s="39" t="n">
        <v>0</v>
      </c>
      <c r="L978" s="39" t="s">
        <v>21</v>
      </c>
      <c r="M978" s="39" t="n">
        <v>2017</v>
      </c>
      <c r="N978" s="39" t="n">
        <v>11</v>
      </c>
      <c r="O978" s="39" t="n">
        <v>29</v>
      </c>
      <c r="P978" s="39" t="n">
        <v>18</v>
      </c>
      <c r="Q978" s="39" t="n">
        <v>35</v>
      </c>
      <c r="R978" s="39" t="n">
        <v>19</v>
      </c>
      <c r="S978" s="39" t="n">
        <v>25</v>
      </c>
      <c r="T978" s="39" t="n">
        <v>1</v>
      </c>
      <c r="U978" s="39" t="s">
        <v>1</v>
      </c>
      <c r="V978" s="39" t="s">
        <v>2</v>
      </c>
    </row>
    <row r="979" customFormat="false" ht="15" hidden="false" customHeight="false" outlineLevel="0" collapsed="false">
      <c r="C979" s="49" t="n">
        <f aca="false">IF(F979=F978,C978,IF(F979=(F978+10),C978,(C978+10)))</f>
        <v>1860</v>
      </c>
      <c r="D979" s="38" t="s">
        <v>381</v>
      </c>
      <c r="E979" s="51" t="n">
        <f aca="false">IF(C978=C979,IF(AND(L979&lt;&gt;"M",L979&lt;&gt;"m-up"),E978+10,E978),10)</f>
        <v>10</v>
      </c>
      <c r="F979" s="39" t="n">
        <f aca="false">R979+(Q979*60)+(P979*3600)</f>
        <v>66919</v>
      </c>
      <c r="G979" s="39" t="str">
        <f aca="false">CONCATENATE(M979,N979,O979)</f>
        <v>20171129</v>
      </c>
      <c r="H979" s="39" t="n">
        <v>0</v>
      </c>
      <c r="L979" s="39" t="s">
        <v>21</v>
      </c>
      <c r="M979" s="39" t="n">
        <v>2017</v>
      </c>
      <c r="N979" s="39" t="n">
        <v>11</v>
      </c>
      <c r="O979" s="39" t="n">
        <v>29</v>
      </c>
      <c r="P979" s="39" t="n">
        <v>18</v>
      </c>
      <c r="Q979" s="39" t="n">
        <v>35</v>
      </c>
      <c r="R979" s="39" t="n">
        <v>19</v>
      </c>
      <c r="S979" s="39" t="n">
        <v>29</v>
      </c>
      <c r="T979" s="39" t="n">
        <v>1</v>
      </c>
      <c r="U979" s="39" t="s">
        <v>1</v>
      </c>
      <c r="V979" s="39" t="s">
        <v>2</v>
      </c>
    </row>
    <row r="980" customFormat="false" ht="15" hidden="false" customHeight="false" outlineLevel="0" collapsed="false">
      <c r="C980" s="49" t="n">
        <f aca="false">IF(F980=F979,C979,IF(F980=(F979+10),C979,(C979+10)))</f>
        <v>1860</v>
      </c>
      <c r="D980" s="38" t="s">
        <v>381</v>
      </c>
      <c r="E980" s="51" t="n">
        <f aca="false">IF(C979=C980,IF(AND(L980&lt;&gt;"M",L980&lt;&gt;"m-up"),E979+10,E979),10)</f>
        <v>10</v>
      </c>
      <c r="F980" s="39" t="n">
        <f aca="false">R980+(Q980*60)+(P980*3600)</f>
        <v>66919</v>
      </c>
      <c r="G980" s="39" t="str">
        <f aca="false">CONCATENATE(M980,N980,O980)</f>
        <v>20171129</v>
      </c>
      <c r="H980" s="39" t="n">
        <v>0</v>
      </c>
      <c r="L980" s="39" t="s">
        <v>21</v>
      </c>
      <c r="M980" s="39" t="n">
        <v>2017</v>
      </c>
      <c r="N980" s="39" t="n">
        <v>11</v>
      </c>
      <c r="O980" s="39" t="n">
        <v>29</v>
      </c>
      <c r="P980" s="39" t="n">
        <v>18</v>
      </c>
      <c r="Q980" s="39" t="n">
        <v>35</v>
      </c>
      <c r="R980" s="39" t="n">
        <v>19</v>
      </c>
      <c r="S980" s="39" t="n">
        <v>34</v>
      </c>
      <c r="T980" s="39" t="n">
        <v>1</v>
      </c>
      <c r="U980" s="39" t="s">
        <v>1</v>
      </c>
      <c r="V980" s="39" t="s">
        <v>2</v>
      </c>
    </row>
    <row r="981" customFormat="false" ht="15" hidden="false" customHeight="false" outlineLevel="0" collapsed="false">
      <c r="C981" s="49" t="n">
        <f aca="false">IF(F981=F980,C980,IF(F981=(F980+10),C980,(C980+10)))</f>
        <v>1860</v>
      </c>
      <c r="D981" s="38" t="s">
        <v>381</v>
      </c>
      <c r="E981" s="51" t="n">
        <f aca="false">IF(C980=C981,IF(AND(L981&lt;&gt;"M",L981&lt;&gt;"m-up"),E980+10,E980),10)</f>
        <v>10</v>
      </c>
      <c r="F981" s="39" t="n">
        <f aca="false">R981+(Q981*60)+(P981*3600)</f>
        <v>66919</v>
      </c>
      <c r="G981" s="39" t="str">
        <f aca="false">CONCATENATE(M981,N981,O981)</f>
        <v>20171129</v>
      </c>
      <c r="H981" s="39" t="n">
        <v>0</v>
      </c>
      <c r="L981" s="39" t="s">
        <v>21</v>
      </c>
      <c r="M981" s="39" t="n">
        <v>2017</v>
      </c>
      <c r="N981" s="39" t="n">
        <v>11</v>
      </c>
      <c r="O981" s="39" t="n">
        <v>29</v>
      </c>
      <c r="P981" s="39" t="n">
        <v>18</v>
      </c>
      <c r="Q981" s="39" t="n">
        <v>35</v>
      </c>
      <c r="R981" s="39" t="n">
        <v>19</v>
      </c>
      <c r="S981" s="39" t="n">
        <v>42</v>
      </c>
      <c r="T981" s="39" t="n">
        <v>1</v>
      </c>
      <c r="U981" s="39" t="s">
        <v>1</v>
      </c>
      <c r="V981" s="39" t="s">
        <v>2</v>
      </c>
    </row>
    <row r="982" customFormat="false" ht="15" hidden="false" customHeight="false" outlineLevel="0" collapsed="false">
      <c r="C982" s="49" t="n">
        <f aca="false">IF(F982=F981,C981,IF(F982=(F981+10),C981,(C981+10)))</f>
        <v>1860</v>
      </c>
      <c r="D982" s="38" t="s">
        <v>381</v>
      </c>
      <c r="E982" s="51" t="n">
        <f aca="false">IF(C981=C982,IF(AND(L982&lt;&gt;"M",L982&lt;&gt;"m-up"),E981+10,E981),10)</f>
        <v>10</v>
      </c>
      <c r="F982" s="39" t="n">
        <f aca="false">R982+(Q982*60)+(P982*3600)</f>
        <v>66919</v>
      </c>
      <c r="G982" s="39" t="str">
        <f aca="false">CONCATENATE(M982,N982,O982)</f>
        <v>20171129</v>
      </c>
      <c r="H982" s="39" t="n">
        <v>0</v>
      </c>
      <c r="L982" s="39" t="s">
        <v>21</v>
      </c>
      <c r="M982" s="39" t="n">
        <v>2017</v>
      </c>
      <c r="N982" s="39" t="n">
        <v>11</v>
      </c>
      <c r="O982" s="39" t="n">
        <v>29</v>
      </c>
      <c r="P982" s="39" t="n">
        <v>18</v>
      </c>
      <c r="Q982" s="39" t="n">
        <v>35</v>
      </c>
      <c r="R982" s="39" t="n">
        <v>19</v>
      </c>
      <c r="S982" s="39" t="n">
        <v>62</v>
      </c>
      <c r="T982" s="39" t="n">
        <v>1</v>
      </c>
      <c r="U982" s="39" t="s">
        <v>1</v>
      </c>
      <c r="V982" s="39" t="s">
        <v>2</v>
      </c>
    </row>
    <row r="983" customFormat="false" ht="15" hidden="false" customHeight="false" outlineLevel="0" collapsed="false">
      <c r="C983" s="49" t="n">
        <f aca="false">IF(F983=F982,C982,IF(F983=(F982+10),C982,(C982+10)))</f>
        <v>1860</v>
      </c>
      <c r="D983" s="38" t="s">
        <v>381</v>
      </c>
      <c r="E983" s="51" t="n">
        <f aca="false">IF(C982=C983,IF(AND(L983&lt;&gt;"M",L983&lt;&gt;"m-up"),E982+10,E982),10)</f>
        <v>10</v>
      </c>
      <c r="F983" s="39" t="n">
        <f aca="false">R983+(Q983*60)+(P983*3600)</f>
        <v>66919</v>
      </c>
      <c r="G983" s="39" t="str">
        <f aca="false">CONCATENATE(M983,N983,O983)</f>
        <v>20171129</v>
      </c>
      <c r="H983" s="39" t="n">
        <v>0</v>
      </c>
      <c r="L983" s="39" t="s">
        <v>21</v>
      </c>
      <c r="M983" s="39" t="n">
        <v>2017</v>
      </c>
      <c r="N983" s="39" t="n">
        <v>11</v>
      </c>
      <c r="O983" s="39" t="n">
        <v>29</v>
      </c>
      <c r="P983" s="39" t="n">
        <v>18</v>
      </c>
      <c r="Q983" s="39" t="n">
        <v>35</v>
      </c>
      <c r="R983" s="39" t="n">
        <v>19</v>
      </c>
      <c r="S983" s="39" t="n">
        <v>65</v>
      </c>
      <c r="T983" s="39" t="n">
        <v>1</v>
      </c>
      <c r="U983" s="39" t="s">
        <v>1</v>
      </c>
      <c r="V983" s="39" t="s">
        <v>2</v>
      </c>
    </row>
    <row r="984" customFormat="false" ht="15" hidden="false" customHeight="false" outlineLevel="0" collapsed="false">
      <c r="C984" s="49" t="n">
        <f aca="false">IF(F984=F983,C983,IF(F984=(F983+10),C983,(C983+10)))</f>
        <v>1860</v>
      </c>
      <c r="D984" s="38" t="s">
        <v>381</v>
      </c>
      <c r="E984" s="51" t="n">
        <f aca="false">IF(C983=C984,IF(AND(L984&lt;&gt;"M",L984&lt;&gt;"m-up"),E983+10,E983),10)</f>
        <v>10</v>
      </c>
      <c r="F984" s="39" t="n">
        <f aca="false">R984+(Q984*60)+(P984*3600)</f>
        <v>66919</v>
      </c>
      <c r="G984" s="39" t="str">
        <f aca="false">CONCATENATE(M984,N984,O984)</f>
        <v>20171129</v>
      </c>
      <c r="H984" s="39" t="n">
        <v>0</v>
      </c>
      <c r="L984" s="39" t="s">
        <v>21</v>
      </c>
      <c r="M984" s="39" t="n">
        <v>2017</v>
      </c>
      <c r="N984" s="39" t="n">
        <v>11</v>
      </c>
      <c r="O984" s="39" t="n">
        <v>29</v>
      </c>
      <c r="P984" s="39" t="n">
        <v>18</v>
      </c>
      <c r="Q984" s="39" t="n">
        <v>35</v>
      </c>
      <c r="R984" s="39" t="n">
        <v>19</v>
      </c>
      <c r="S984" s="39" t="n">
        <v>97</v>
      </c>
      <c r="T984" s="39" t="n">
        <v>1</v>
      </c>
      <c r="U984" s="39" t="s">
        <v>1</v>
      </c>
      <c r="V984" s="39" t="s">
        <v>2</v>
      </c>
    </row>
    <row r="985" customFormat="false" ht="15" hidden="false" customHeight="false" outlineLevel="0" collapsed="false">
      <c r="C985" s="49" t="n">
        <f aca="false">IF(F985=F984,C984,IF(F985=(F984+10),C984,(C984+10)))</f>
        <v>1860</v>
      </c>
      <c r="D985" s="38" t="s">
        <v>381</v>
      </c>
      <c r="E985" s="51" t="n">
        <f aca="false">IF(C984=C985,IF(AND(L985&lt;&gt;"M",L985&lt;&gt;"m-up"),E984+10,E984),10)</f>
        <v>10</v>
      </c>
      <c r="F985" s="39" t="n">
        <f aca="false">R985+(Q985*60)+(P985*3600)</f>
        <v>66919</v>
      </c>
      <c r="G985" s="39" t="str">
        <f aca="false">CONCATENATE(M985,N985,O985)</f>
        <v>20171129</v>
      </c>
      <c r="H985" s="39" t="n">
        <v>0</v>
      </c>
      <c r="L985" s="39" t="s">
        <v>21</v>
      </c>
      <c r="M985" s="39" t="n">
        <v>2017</v>
      </c>
      <c r="N985" s="39" t="n">
        <v>11</v>
      </c>
      <c r="O985" s="39" t="n">
        <v>29</v>
      </c>
      <c r="P985" s="39" t="n">
        <v>18</v>
      </c>
      <c r="Q985" s="39" t="n">
        <v>35</v>
      </c>
      <c r="R985" s="39" t="n">
        <v>19</v>
      </c>
      <c r="S985" s="39" t="n">
        <v>118</v>
      </c>
      <c r="T985" s="39" t="n">
        <v>1</v>
      </c>
      <c r="U985" s="39" t="s">
        <v>1</v>
      </c>
      <c r="V985" s="39" t="s">
        <v>2</v>
      </c>
    </row>
    <row r="986" customFormat="false" ht="15" hidden="false" customHeight="false" outlineLevel="0" collapsed="false">
      <c r="C986" s="49" t="n">
        <f aca="false">IF(F986=F985,C985,IF(F986=(F985+10),C985,(C985+10)))</f>
        <v>1860</v>
      </c>
      <c r="D986" s="38" t="s">
        <v>381</v>
      </c>
      <c r="E986" s="51" t="n">
        <f aca="false">IF(C985=C986,IF(AND(L986&lt;&gt;"M",L986&lt;&gt;"m-up"),E985+10,E985),10)</f>
        <v>10</v>
      </c>
      <c r="F986" s="39" t="n">
        <f aca="false">R986+(Q986*60)+(P986*3600)</f>
        <v>66919</v>
      </c>
      <c r="G986" s="39" t="str">
        <f aca="false">CONCATENATE(M986,N986,O986)</f>
        <v>20171129</v>
      </c>
      <c r="H986" s="39" t="n">
        <v>0</v>
      </c>
      <c r="L986" s="39" t="s">
        <v>21</v>
      </c>
      <c r="M986" s="39" t="n">
        <v>2017</v>
      </c>
      <c r="N986" s="39" t="n">
        <v>11</v>
      </c>
      <c r="O986" s="39" t="n">
        <v>29</v>
      </c>
      <c r="P986" s="39" t="n">
        <v>18</v>
      </c>
      <c r="Q986" s="39" t="n">
        <v>35</v>
      </c>
      <c r="R986" s="39" t="n">
        <v>19</v>
      </c>
      <c r="S986" s="39" t="n">
        <v>140</v>
      </c>
      <c r="T986" s="39" t="n">
        <v>1</v>
      </c>
      <c r="U986" s="39" t="s">
        <v>1</v>
      </c>
      <c r="V986" s="39" t="s">
        <v>2</v>
      </c>
    </row>
    <row r="987" customFormat="false" ht="15" hidden="false" customHeight="false" outlineLevel="0" collapsed="false">
      <c r="C987" s="49" t="n">
        <f aca="false">IF(F987=F986,C986,IF(F987=(F986+10),C986,(C986+10)))</f>
        <v>1860</v>
      </c>
      <c r="D987" s="38" t="s">
        <v>381</v>
      </c>
      <c r="E987" s="51" t="n">
        <f aca="false">IF(C986=C987,IF(AND(L987&lt;&gt;"M",L987&lt;&gt;"m-up"),E986+10,E986),10)</f>
        <v>10</v>
      </c>
      <c r="F987" s="39" t="n">
        <f aca="false">R987+(Q987*60)+(P987*3600)</f>
        <v>66919</v>
      </c>
      <c r="G987" s="39" t="str">
        <f aca="false">CONCATENATE(M987,N987,O987)</f>
        <v>20171129</v>
      </c>
      <c r="H987" s="39" t="n">
        <v>0</v>
      </c>
      <c r="L987" s="39" t="s">
        <v>21</v>
      </c>
      <c r="M987" s="39" t="n">
        <v>2017</v>
      </c>
      <c r="N987" s="39" t="n">
        <v>11</v>
      </c>
      <c r="O987" s="39" t="n">
        <v>29</v>
      </c>
      <c r="P987" s="39" t="n">
        <v>18</v>
      </c>
      <c r="Q987" s="39" t="n">
        <v>35</v>
      </c>
      <c r="R987" s="39" t="n">
        <v>19</v>
      </c>
      <c r="S987" s="39" t="n">
        <v>156</v>
      </c>
      <c r="T987" s="39" t="n">
        <v>1</v>
      </c>
      <c r="U987" s="39" t="s">
        <v>1</v>
      </c>
      <c r="V987" s="39" t="s">
        <v>2</v>
      </c>
    </row>
    <row r="988" customFormat="false" ht="15" hidden="false" customHeight="false" outlineLevel="0" collapsed="false">
      <c r="C988" s="49" t="n">
        <f aca="false">IF(F988=F987,C987,IF(F988=(F987+10),C987,(C987+10)))</f>
        <v>1860</v>
      </c>
      <c r="D988" s="38" t="s">
        <v>381</v>
      </c>
      <c r="E988" s="51" t="n">
        <f aca="false">IF(C987=C988,IF(AND(L988&lt;&gt;"M",L988&lt;&gt;"m-up"),E987+10,E987),10)</f>
        <v>10</v>
      </c>
      <c r="F988" s="39" t="n">
        <f aca="false">R988+(Q988*60)+(P988*3600)</f>
        <v>66919</v>
      </c>
      <c r="G988" s="39" t="str">
        <f aca="false">CONCATENATE(M988,N988,O988)</f>
        <v>20171129</v>
      </c>
      <c r="H988" s="39" t="n">
        <v>0</v>
      </c>
      <c r="L988" s="39" t="s">
        <v>21</v>
      </c>
      <c r="M988" s="39" t="n">
        <v>2017</v>
      </c>
      <c r="N988" s="39" t="n">
        <v>11</v>
      </c>
      <c r="O988" s="39" t="n">
        <v>29</v>
      </c>
      <c r="P988" s="39" t="n">
        <v>18</v>
      </c>
      <c r="Q988" s="39" t="n">
        <v>35</v>
      </c>
      <c r="R988" s="39" t="n">
        <v>19</v>
      </c>
      <c r="S988" s="39" t="n">
        <v>179</v>
      </c>
      <c r="T988" s="39" t="n">
        <v>1</v>
      </c>
      <c r="U988" s="39" t="s">
        <v>1</v>
      </c>
      <c r="V988" s="39" t="s">
        <v>2</v>
      </c>
    </row>
    <row r="989" customFormat="false" ht="15" hidden="false" customHeight="false" outlineLevel="0" collapsed="false">
      <c r="C989" s="49" t="n">
        <f aca="false">IF(F989=F988,C988,IF(F989=(F988+10),C988,(C988+10)))</f>
        <v>1860</v>
      </c>
      <c r="D989" s="38" t="s">
        <v>381</v>
      </c>
      <c r="E989" s="51" t="n">
        <f aca="false">IF(C988=C989,IF(AND(L989&lt;&gt;"M",L989&lt;&gt;"m-up"),E988+10,E988),10)</f>
        <v>10</v>
      </c>
      <c r="F989" s="39" t="n">
        <f aca="false">R989+(Q989*60)+(P989*3600)</f>
        <v>66919</v>
      </c>
      <c r="G989" s="39" t="str">
        <f aca="false">CONCATENATE(M989,N989,O989)</f>
        <v>20171129</v>
      </c>
      <c r="H989" s="39" t="n">
        <v>0</v>
      </c>
      <c r="L989" s="39" t="s">
        <v>21</v>
      </c>
      <c r="M989" s="39" t="n">
        <v>2017</v>
      </c>
      <c r="N989" s="39" t="n">
        <v>11</v>
      </c>
      <c r="O989" s="39" t="n">
        <v>29</v>
      </c>
      <c r="P989" s="39" t="n">
        <v>18</v>
      </c>
      <c r="Q989" s="39" t="n">
        <v>35</v>
      </c>
      <c r="R989" s="39" t="n">
        <v>19</v>
      </c>
      <c r="S989" s="39" t="n">
        <v>187</v>
      </c>
      <c r="T989" s="39" t="n">
        <v>1</v>
      </c>
      <c r="U989" s="39" t="s">
        <v>1</v>
      </c>
      <c r="V989" s="39" t="s">
        <v>2</v>
      </c>
    </row>
    <row r="990" customFormat="false" ht="15" hidden="false" customHeight="false" outlineLevel="0" collapsed="false">
      <c r="A990" s="69"/>
      <c r="B990" s="69"/>
      <c r="C990" s="49" t="n">
        <f aca="false">IF(F990=F989,C989,IF(F990=(F989+10),C989,(C989+10)))</f>
        <v>1870</v>
      </c>
      <c r="D990" s="70" t="s">
        <v>382</v>
      </c>
      <c r="E990" s="51" t="n">
        <f aca="false">IF(C989=C990,IF(AND(L990&lt;&gt;"M",L990&lt;&gt;"m-up"),E989+10,E989),10)</f>
        <v>10</v>
      </c>
      <c r="F990" s="71" t="n">
        <f aca="false">R990+(Q990*60)+(P990*3600)</f>
        <v>67376</v>
      </c>
      <c r="G990" s="71" t="str">
        <f aca="false">CONCATENATE(M990,N990,O990)</f>
        <v>20171129</v>
      </c>
      <c r="H990" s="71" t="n">
        <f aca="false">258-113</f>
        <v>145</v>
      </c>
      <c r="I990" s="71"/>
      <c r="J990" s="71"/>
      <c r="K990" s="71"/>
      <c r="L990" s="71" t="s">
        <v>17</v>
      </c>
      <c r="M990" s="71" t="n">
        <v>2017</v>
      </c>
      <c r="N990" s="71" t="n">
        <v>11</v>
      </c>
      <c r="O990" s="71" t="n">
        <v>29</v>
      </c>
      <c r="P990" s="71" t="n">
        <v>18</v>
      </c>
      <c r="Q990" s="71" t="n">
        <v>42</v>
      </c>
      <c r="R990" s="71" t="n">
        <v>56</v>
      </c>
      <c r="S990" s="71" t="n">
        <v>113</v>
      </c>
      <c r="T990" s="71" t="n">
        <v>1</v>
      </c>
      <c r="U990" s="71" t="s">
        <v>1</v>
      </c>
      <c r="V990" s="71" t="s">
        <v>2</v>
      </c>
      <c r="W990" s="71"/>
      <c r="X990" s="72" t="s">
        <v>237</v>
      </c>
      <c r="WK990" s="72"/>
      <c r="WL990" s="72"/>
      <c r="WM990" s="72"/>
      <c r="WN990" s="72"/>
      <c r="WO990" s="72"/>
      <c r="WP990" s="72"/>
      <c r="WQ990" s="72"/>
      <c r="WR990" s="72"/>
      <c r="WS990" s="72"/>
      <c r="WT990" s="72"/>
      <c r="WU990" s="72"/>
      <c r="WV990" s="72"/>
      <c r="WW990" s="72"/>
      <c r="WX990" s="72"/>
      <c r="WY990" s="72"/>
      <c r="WZ990" s="72"/>
      <c r="XA990" s="72"/>
      <c r="XB990" s="72"/>
      <c r="XC990" s="72"/>
      <c r="XD990" s="72"/>
      <c r="XE990" s="72"/>
      <c r="XF990" s="72"/>
      <c r="XG990" s="72"/>
      <c r="XH990" s="72"/>
      <c r="XI990" s="72"/>
      <c r="XJ990" s="72"/>
      <c r="XK990" s="72"/>
      <c r="XL990" s="72"/>
      <c r="XM990" s="72"/>
      <c r="XN990" s="72"/>
      <c r="XO990" s="72"/>
      <c r="XP990" s="72"/>
      <c r="XQ990" s="72"/>
      <c r="XR990" s="72"/>
      <c r="XS990" s="72"/>
      <c r="XT990" s="72"/>
      <c r="XU990" s="72"/>
      <c r="XV990" s="72"/>
      <c r="XW990" s="72"/>
      <c r="XX990" s="72"/>
      <c r="XY990" s="72"/>
      <c r="XZ990" s="72"/>
      <c r="YA990" s="72"/>
      <c r="YB990" s="72"/>
      <c r="YC990" s="72"/>
      <c r="YD990" s="72"/>
      <c r="YE990" s="72"/>
      <c r="YF990" s="72"/>
      <c r="YG990" s="72"/>
      <c r="YH990" s="72"/>
      <c r="YI990" s="72"/>
      <c r="YJ990" s="72"/>
      <c r="YK990" s="72"/>
      <c r="YL990" s="72"/>
      <c r="YM990" s="72"/>
      <c r="YN990" s="72"/>
      <c r="YO990" s="72"/>
      <c r="YP990" s="72"/>
      <c r="YQ990" s="72"/>
      <c r="YR990" s="72"/>
      <c r="YS990" s="72"/>
      <c r="YT990" s="72"/>
      <c r="YU990" s="72"/>
      <c r="YV990" s="72"/>
      <c r="YW990" s="72"/>
      <c r="YX990" s="72"/>
      <c r="YY990" s="72"/>
      <c r="YZ990" s="72"/>
      <c r="ZA990" s="72"/>
      <c r="ZB990" s="72"/>
      <c r="ZC990" s="72"/>
      <c r="ZD990" s="72"/>
      <c r="ZE990" s="72"/>
      <c r="ZF990" s="72"/>
      <c r="ZG990" s="72"/>
      <c r="ZH990" s="72"/>
      <c r="ZI990" s="72"/>
      <c r="ZJ990" s="72"/>
      <c r="ZK990" s="72"/>
      <c r="ZL990" s="72"/>
      <c r="ZM990" s="72"/>
      <c r="ZN990" s="72"/>
      <c r="ZO990" s="72"/>
      <c r="ZP990" s="72"/>
      <c r="ZQ990" s="72"/>
      <c r="ZR990" s="72"/>
      <c r="ZS990" s="72"/>
      <c r="ZT990" s="72"/>
      <c r="ZU990" s="72"/>
      <c r="ZV990" s="72"/>
      <c r="ZW990" s="72"/>
      <c r="ZX990" s="72"/>
      <c r="ZY990" s="72"/>
      <c r="ZZ990" s="72"/>
      <c r="AAA990" s="72"/>
      <c r="AAB990" s="72"/>
      <c r="AAC990" s="72"/>
      <c r="AAD990" s="72"/>
      <c r="AAE990" s="72"/>
      <c r="AAF990" s="72"/>
      <c r="AAG990" s="72"/>
      <c r="AAH990" s="72"/>
      <c r="AAI990" s="72"/>
      <c r="AAJ990" s="72"/>
      <c r="AAK990" s="72"/>
      <c r="AAL990" s="72"/>
      <c r="AAM990" s="72"/>
      <c r="AAN990" s="72"/>
      <c r="AAO990" s="72"/>
      <c r="AAP990" s="72"/>
      <c r="AAQ990" s="72"/>
      <c r="AAR990" s="72"/>
      <c r="AAS990" s="72"/>
      <c r="AAT990" s="72"/>
      <c r="AAU990" s="72"/>
      <c r="AAV990" s="72"/>
      <c r="AAW990" s="72"/>
      <c r="AAX990" s="72"/>
      <c r="AAY990" s="72"/>
      <c r="AAZ990" s="72"/>
      <c r="ABA990" s="72"/>
      <c r="ABB990" s="72"/>
      <c r="ABC990" s="72"/>
      <c r="ABD990" s="72"/>
      <c r="ABE990" s="72"/>
      <c r="ABF990" s="72"/>
      <c r="ABG990" s="72"/>
      <c r="ABH990" s="72"/>
      <c r="ABI990" s="72"/>
      <c r="ABJ990" s="72"/>
      <c r="ABK990" s="72"/>
      <c r="ABL990" s="72"/>
      <c r="ABM990" s="72"/>
      <c r="ABN990" s="72"/>
      <c r="ABO990" s="72"/>
      <c r="ABP990" s="72"/>
      <c r="ABQ990" s="72"/>
      <c r="ABR990" s="72"/>
      <c r="ABS990" s="72"/>
      <c r="ABT990" s="72"/>
      <c r="ABU990" s="72"/>
      <c r="ABV990" s="72"/>
      <c r="ABW990" s="72"/>
      <c r="ABX990" s="72"/>
      <c r="ABY990" s="72"/>
      <c r="ABZ990" s="72"/>
      <c r="ACA990" s="72"/>
      <c r="ACB990" s="72"/>
      <c r="ACC990" s="72"/>
      <c r="ACD990" s="72"/>
      <c r="ACE990" s="72"/>
      <c r="ACF990" s="72"/>
      <c r="ACG990" s="72"/>
      <c r="ACH990" s="72"/>
      <c r="ACI990" s="72"/>
      <c r="ACJ990" s="72"/>
      <c r="ACK990" s="72"/>
      <c r="ACL990" s="72"/>
      <c r="ACM990" s="72"/>
      <c r="ACN990" s="72"/>
      <c r="ACO990" s="72"/>
      <c r="ACP990" s="72"/>
      <c r="ACQ990" s="72"/>
      <c r="ACR990" s="72"/>
      <c r="ACS990" s="72"/>
      <c r="ACT990" s="72"/>
      <c r="ACU990" s="72"/>
      <c r="ACV990" s="72"/>
      <c r="ACW990" s="72"/>
      <c r="ACX990" s="72"/>
      <c r="ACY990" s="72"/>
      <c r="ACZ990" s="72"/>
      <c r="ADA990" s="72"/>
      <c r="ADB990" s="72"/>
      <c r="ADC990" s="72"/>
      <c r="ADD990" s="72"/>
      <c r="ADE990" s="72"/>
      <c r="ADF990" s="72"/>
      <c r="ADG990" s="72"/>
      <c r="ADH990" s="72"/>
      <c r="ADI990" s="72"/>
      <c r="ADJ990" s="72"/>
      <c r="ADK990" s="72"/>
      <c r="ADL990" s="72"/>
      <c r="ADM990" s="72"/>
      <c r="ADN990" s="72"/>
      <c r="ADO990" s="72"/>
      <c r="ADP990" s="72"/>
      <c r="ADQ990" s="72"/>
      <c r="ADR990" s="72"/>
      <c r="ADS990" s="72"/>
      <c r="ADT990" s="72"/>
      <c r="ADU990" s="72"/>
      <c r="ADV990" s="72"/>
      <c r="ADW990" s="72"/>
      <c r="ADX990" s="72"/>
      <c r="ADY990" s="72"/>
      <c r="ADZ990" s="72"/>
      <c r="AEA990" s="72"/>
      <c r="AEB990" s="72"/>
      <c r="AEC990" s="72"/>
      <c r="AED990" s="72"/>
      <c r="AEE990" s="72"/>
      <c r="AEF990" s="72"/>
      <c r="AEG990" s="72"/>
      <c r="AEH990" s="72"/>
      <c r="AEI990" s="72"/>
      <c r="AEJ990" s="72"/>
      <c r="AEK990" s="72"/>
      <c r="AEL990" s="72"/>
      <c r="AEM990" s="72"/>
      <c r="AEN990" s="72"/>
      <c r="AEO990" s="72"/>
      <c r="AEP990" s="72"/>
      <c r="AEQ990" s="72"/>
      <c r="AER990" s="72"/>
      <c r="AES990" s="72"/>
      <c r="AET990" s="72"/>
      <c r="AEU990" s="72"/>
      <c r="AEV990" s="72"/>
      <c r="AEW990" s="72"/>
      <c r="AEX990" s="72"/>
      <c r="AEY990" s="72"/>
      <c r="AEZ990" s="72"/>
      <c r="AFA990" s="72"/>
      <c r="AFB990" s="72"/>
      <c r="AFC990" s="72"/>
      <c r="AFD990" s="72"/>
      <c r="AFE990" s="72"/>
      <c r="AFF990" s="72"/>
      <c r="AFG990" s="72"/>
      <c r="AFH990" s="72"/>
      <c r="AFI990" s="72"/>
      <c r="AFJ990" s="72"/>
      <c r="AFK990" s="72"/>
      <c r="AFL990" s="72"/>
      <c r="AFM990" s="72"/>
      <c r="AFN990" s="72"/>
      <c r="AFO990" s="72"/>
      <c r="AFP990" s="72"/>
      <c r="AFQ990" s="72"/>
      <c r="AFR990" s="72"/>
      <c r="AFS990" s="72"/>
      <c r="AFT990" s="72"/>
      <c r="AFU990" s="72"/>
      <c r="AFV990" s="72"/>
      <c r="AFW990" s="72"/>
      <c r="AFX990" s="72"/>
      <c r="AFY990" s="72"/>
      <c r="AFZ990" s="72"/>
      <c r="AGA990" s="72"/>
      <c r="AGB990" s="72"/>
      <c r="AGC990" s="72"/>
      <c r="AGD990" s="72"/>
      <c r="AGE990" s="72"/>
      <c r="AGF990" s="72"/>
      <c r="AGG990" s="72"/>
      <c r="AGH990" s="72"/>
      <c r="AGI990" s="72"/>
      <c r="AGJ990" s="72"/>
      <c r="AGK990" s="72"/>
      <c r="AGL990" s="72"/>
      <c r="AGM990" s="72"/>
      <c r="AGN990" s="72"/>
      <c r="AGO990" s="72"/>
      <c r="AGP990" s="72"/>
      <c r="AGQ990" s="72"/>
      <c r="AGR990" s="72"/>
      <c r="AGS990" s="72"/>
      <c r="AGT990" s="72"/>
      <c r="AGU990" s="72"/>
      <c r="AGV990" s="72"/>
      <c r="AGW990" s="72"/>
      <c r="AGX990" s="72"/>
      <c r="AGY990" s="72"/>
      <c r="AGZ990" s="72"/>
      <c r="AHA990" s="72"/>
      <c r="AHB990" s="72"/>
      <c r="AHC990" s="72"/>
      <c r="AHD990" s="72"/>
      <c r="AHE990" s="72"/>
      <c r="AHF990" s="72"/>
      <c r="AHG990" s="72"/>
      <c r="AHH990" s="72"/>
      <c r="AHI990" s="72"/>
      <c r="AHJ990" s="72"/>
      <c r="AHK990" s="72"/>
      <c r="AHL990" s="72"/>
      <c r="AHM990" s="72"/>
      <c r="AHN990" s="72"/>
      <c r="AHO990" s="72"/>
      <c r="AHP990" s="72"/>
      <c r="AHQ990" s="72"/>
      <c r="AHR990" s="72"/>
      <c r="AHS990" s="72"/>
      <c r="AHT990" s="72"/>
      <c r="AHU990" s="72"/>
      <c r="AHV990" s="72"/>
      <c r="AHW990" s="72"/>
      <c r="AHX990" s="72"/>
      <c r="AHY990" s="72"/>
      <c r="AHZ990" s="72"/>
      <c r="AIA990" s="72"/>
      <c r="AIB990" s="72"/>
      <c r="AIC990" s="72"/>
      <c r="AID990" s="72"/>
      <c r="AIE990" s="72"/>
      <c r="AIF990" s="72"/>
      <c r="AIG990" s="72"/>
      <c r="AIH990" s="72"/>
      <c r="AII990" s="72"/>
      <c r="AIJ990" s="72"/>
      <c r="AIK990" s="72"/>
      <c r="AIL990" s="72"/>
      <c r="AIM990" s="72"/>
      <c r="AIN990" s="72"/>
      <c r="AIO990" s="72"/>
      <c r="AIP990" s="72"/>
      <c r="AIQ990" s="72"/>
      <c r="AIR990" s="72"/>
      <c r="AIS990" s="72"/>
      <c r="AIT990" s="72"/>
      <c r="AIU990" s="72"/>
      <c r="AIV990" s="72"/>
      <c r="AIW990" s="72"/>
      <c r="AIX990" s="72"/>
      <c r="AIY990" s="72"/>
      <c r="AIZ990" s="72"/>
      <c r="AJA990" s="72"/>
      <c r="AJB990" s="72"/>
      <c r="AJC990" s="72"/>
      <c r="AJD990" s="72"/>
      <c r="AJE990" s="72"/>
      <c r="AJF990" s="72"/>
      <c r="AJG990" s="72"/>
      <c r="AJH990" s="72"/>
      <c r="AJI990" s="72"/>
      <c r="AJJ990" s="72"/>
      <c r="AJK990" s="72"/>
      <c r="AJL990" s="72"/>
      <c r="AJM990" s="72"/>
      <c r="AJN990" s="72"/>
      <c r="AJO990" s="72"/>
      <c r="AJP990" s="72"/>
      <c r="AJQ990" s="72"/>
      <c r="AJR990" s="72"/>
      <c r="AJS990" s="72"/>
      <c r="AJT990" s="72"/>
      <c r="AJU990" s="72"/>
      <c r="AJV990" s="72"/>
      <c r="AJW990" s="72"/>
      <c r="AJX990" s="72"/>
      <c r="AJY990" s="72"/>
      <c r="AJZ990" s="72"/>
      <c r="AKA990" s="72"/>
      <c r="AKB990" s="72"/>
      <c r="AKC990" s="72"/>
      <c r="AKD990" s="72"/>
      <c r="AKE990" s="72"/>
      <c r="AKF990" s="72"/>
      <c r="AKG990" s="72"/>
      <c r="AKH990" s="72"/>
      <c r="AKI990" s="72"/>
      <c r="AKJ990" s="72"/>
      <c r="AKK990" s="72"/>
      <c r="AKL990" s="72"/>
      <c r="AKM990" s="72"/>
      <c r="AKN990" s="72"/>
      <c r="AKO990" s="72"/>
      <c r="AKP990" s="72"/>
      <c r="AKQ990" s="72"/>
      <c r="AKR990" s="72"/>
      <c r="AKS990" s="72"/>
      <c r="AKT990" s="72"/>
      <c r="AKU990" s="72"/>
      <c r="AKV990" s="72"/>
      <c r="AKW990" s="72"/>
      <c r="AKX990" s="72"/>
      <c r="AKY990" s="72"/>
      <c r="AKZ990" s="72"/>
      <c r="ALA990" s="72"/>
      <c r="ALB990" s="72"/>
      <c r="ALC990" s="72"/>
      <c r="ALD990" s="72"/>
      <c r="ALE990" s="72"/>
      <c r="ALF990" s="72"/>
      <c r="ALG990" s="72"/>
      <c r="ALH990" s="72"/>
      <c r="ALI990" s="72"/>
      <c r="ALJ990" s="72"/>
      <c r="ALK990" s="72"/>
      <c r="ALL990" s="72"/>
      <c r="ALM990" s="72"/>
      <c r="ALN990" s="72"/>
      <c r="ALO990" s="72"/>
      <c r="ALP990" s="72"/>
      <c r="ALQ990" s="72"/>
      <c r="ALR990" s="72"/>
      <c r="ALS990" s="72"/>
      <c r="ALT990" s="72"/>
      <c r="ALU990" s="72"/>
      <c r="ALV990" s="72"/>
      <c r="ALW990" s="72"/>
      <c r="ALX990" s="72"/>
      <c r="ALY990" s="72"/>
      <c r="ALZ990" s="72"/>
      <c r="AMA990" s="72"/>
      <c r="AMB990" s="72"/>
      <c r="AMC990" s="72"/>
      <c r="AMD990" s="72"/>
      <c r="AME990" s="72"/>
      <c r="AMF990" s="72"/>
      <c r="AMG990" s="72"/>
      <c r="AMH990" s="72"/>
      <c r="AMI990" s="72"/>
      <c r="AMJ990" s="72"/>
    </row>
    <row r="991" customFormat="false" ht="15" hidden="false" customHeight="false" outlineLevel="0" collapsed="false">
      <c r="A991" s="73"/>
      <c r="B991" s="73"/>
      <c r="C991" s="49" t="n">
        <f aca="false">IF(F991=F990,C990,IF(F991=(F990+10),C990,(C990+10)))</f>
        <v>1880</v>
      </c>
      <c r="D991" s="74" t="s">
        <v>383</v>
      </c>
      <c r="E991" s="51" t="n">
        <f aca="false">IF(C990=C991,IF(AND(L991&lt;&gt;"M",L991&lt;&gt;"m-up"),E990+10,E990),10)</f>
        <v>10</v>
      </c>
      <c r="F991" s="75" t="n">
        <f aca="false">R991+(Q991*60)+(P991*3600)</f>
        <v>67479</v>
      </c>
      <c r="G991" s="75" t="str">
        <f aca="false">CONCATENATE(M991,N991,O991)</f>
        <v>20171129</v>
      </c>
      <c r="H991" s="75" t="n">
        <v>364</v>
      </c>
      <c r="I991" s="75"/>
      <c r="J991" s="75"/>
      <c r="K991" s="75"/>
      <c r="L991" s="75" t="s">
        <v>17</v>
      </c>
      <c r="M991" s="75" t="n">
        <v>2017</v>
      </c>
      <c r="N991" s="75" t="n">
        <v>11</v>
      </c>
      <c r="O991" s="75" t="n">
        <v>29</v>
      </c>
      <c r="P991" s="75" t="n">
        <v>18</v>
      </c>
      <c r="Q991" s="75" t="n">
        <v>44</v>
      </c>
      <c r="R991" s="75" t="n">
        <v>39</v>
      </c>
      <c r="S991" s="75" t="n">
        <v>335</v>
      </c>
      <c r="T991" s="75" t="n">
        <v>1</v>
      </c>
      <c r="U991" s="75" t="s">
        <v>1</v>
      </c>
      <c r="V991" s="75" t="s">
        <v>2</v>
      </c>
      <c r="W991" s="75"/>
      <c r="X991" s="60" t="s">
        <v>40</v>
      </c>
      <c r="WK991" s="60"/>
      <c r="WL991" s="60"/>
      <c r="WM991" s="60"/>
      <c r="WN991" s="60"/>
      <c r="WO991" s="60"/>
      <c r="WP991" s="60"/>
      <c r="WQ991" s="60"/>
      <c r="WR991" s="60"/>
      <c r="WS991" s="60"/>
      <c r="WT991" s="60"/>
      <c r="WU991" s="60"/>
      <c r="WV991" s="60"/>
      <c r="WW991" s="60"/>
      <c r="WX991" s="60"/>
      <c r="WY991" s="60"/>
      <c r="WZ991" s="60"/>
      <c r="XA991" s="60"/>
      <c r="XB991" s="60"/>
      <c r="XC991" s="60"/>
      <c r="XD991" s="60"/>
      <c r="XE991" s="60"/>
      <c r="XF991" s="60"/>
      <c r="XG991" s="60"/>
      <c r="XH991" s="60"/>
      <c r="XI991" s="60"/>
      <c r="XJ991" s="60"/>
      <c r="XK991" s="60"/>
      <c r="XL991" s="60"/>
      <c r="XM991" s="60"/>
      <c r="XN991" s="60"/>
      <c r="XO991" s="60"/>
      <c r="XP991" s="60"/>
      <c r="XQ991" s="60"/>
      <c r="XR991" s="60"/>
      <c r="XS991" s="60"/>
      <c r="XT991" s="60"/>
      <c r="XU991" s="60"/>
      <c r="XV991" s="60"/>
      <c r="XW991" s="60"/>
      <c r="XX991" s="60"/>
      <c r="XY991" s="60"/>
      <c r="XZ991" s="60"/>
      <c r="YA991" s="60"/>
      <c r="YB991" s="60"/>
      <c r="YC991" s="60"/>
      <c r="YD991" s="60"/>
      <c r="YE991" s="60"/>
      <c r="YF991" s="60"/>
      <c r="YG991" s="60"/>
      <c r="YH991" s="60"/>
      <c r="YI991" s="60"/>
      <c r="YJ991" s="60"/>
      <c r="YK991" s="60"/>
      <c r="YL991" s="60"/>
      <c r="YM991" s="60"/>
      <c r="YN991" s="60"/>
      <c r="YO991" s="60"/>
      <c r="YP991" s="60"/>
      <c r="YQ991" s="60"/>
      <c r="YR991" s="60"/>
      <c r="YS991" s="60"/>
      <c r="YT991" s="60"/>
      <c r="YU991" s="60"/>
      <c r="YV991" s="60"/>
      <c r="YW991" s="60"/>
      <c r="YX991" s="60"/>
      <c r="YY991" s="60"/>
      <c r="YZ991" s="60"/>
      <c r="ZA991" s="60"/>
      <c r="ZB991" s="60"/>
      <c r="ZC991" s="60"/>
      <c r="ZD991" s="60"/>
      <c r="ZE991" s="60"/>
      <c r="ZF991" s="60"/>
      <c r="ZG991" s="60"/>
      <c r="ZH991" s="60"/>
      <c r="ZI991" s="60"/>
      <c r="ZJ991" s="60"/>
      <c r="ZK991" s="60"/>
      <c r="ZL991" s="60"/>
      <c r="ZM991" s="60"/>
      <c r="ZN991" s="60"/>
      <c r="ZO991" s="60"/>
      <c r="ZP991" s="60"/>
      <c r="ZQ991" s="60"/>
      <c r="ZR991" s="60"/>
      <c r="ZS991" s="60"/>
      <c r="ZT991" s="60"/>
      <c r="ZU991" s="60"/>
      <c r="ZV991" s="60"/>
      <c r="ZW991" s="60"/>
      <c r="ZX991" s="60"/>
      <c r="ZY991" s="60"/>
      <c r="ZZ991" s="60"/>
      <c r="AAA991" s="60"/>
      <c r="AAB991" s="60"/>
      <c r="AAC991" s="60"/>
      <c r="AAD991" s="60"/>
      <c r="AAE991" s="60"/>
      <c r="AAF991" s="60"/>
      <c r="AAG991" s="60"/>
      <c r="AAH991" s="60"/>
      <c r="AAI991" s="60"/>
      <c r="AAJ991" s="60"/>
      <c r="AAK991" s="60"/>
      <c r="AAL991" s="60"/>
      <c r="AAM991" s="60"/>
      <c r="AAN991" s="60"/>
      <c r="AAO991" s="60"/>
      <c r="AAP991" s="60"/>
      <c r="AAQ991" s="60"/>
      <c r="AAR991" s="60"/>
      <c r="AAS991" s="60"/>
      <c r="AAT991" s="60"/>
      <c r="AAU991" s="60"/>
      <c r="AAV991" s="60"/>
      <c r="AAW991" s="60"/>
      <c r="AAX991" s="60"/>
      <c r="AAY991" s="60"/>
      <c r="AAZ991" s="60"/>
      <c r="ABA991" s="60"/>
      <c r="ABB991" s="60"/>
      <c r="ABC991" s="60"/>
      <c r="ABD991" s="60"/>
      <c r="ABE991" s="60"/>
      <c r="ABF991" s="60"/>
      <c r="ABG991" s="60"/>
      <c r="ABH991" s="60"/>
      <c r="ABI991" s="60"/>
      <c r="ABJ991" s="60"/>
      <c r="ABK991" s="60"/>
      <c r="ABL991" s="60"/>
      <c r="ABM991" s="60"/>
      <c r="ABN991" s="60"/>
      <c r="ABO991" s="60"/>
      <c r="ABP991" s="60"/>
      <c r="ABQ991" s="60"/>
      <c r="ABR991" s="60"/>
      <c r="ABS991" s="60"/>
      <c r="ABT991" s="60"/>
      <c r="ABU991" s="60"/>
      <c r="ABV991" s="60"/>
      <c r="ABW991" s="60"/>
      <c r="ABX991" s="60"/>
      <c r="ABY991" s="60"/>
      <c r="ABZ991" s="60"/>
      <c r="ACA991" s="60"/>
      <c r="ACB991" s="60"/>
      <c r="ACC991" s="60"/>
      <c r="ACD991" s="60"/>
      <c r="ACE991" s="60"/>
      <c r="ACF991" s="60"/>
      <c r="ACG991" s="60"/>
      <c r="ACH991" s="60"/>
      <c r="ACI991" s="60"/>
      <c r="ACJ991" s="60"/>
      <c r="ACK991" s="60"/>
      <c r="ACL991" s="60"/>
      <c r="ACM991" s="60"/>
      <c r="ACN991" s="60"/>
      <c r="ACO991" s="60"/>
      <c r="ACP991" s="60"/>
      <c r="ACQ991" s="60"/>
      <c r="ACR991" s="60"/>
      <c r="ACS991" s="60"/>
      <c r="ACT991" s="60"/>
      <c r="ACU991" s="60"/>
      <c r="ACV991" s="60"/>
      <c r="ACW991" s="60"/>
      <c r="ACX991" s="60"/>
      <c r="ACY991" s="60"/>
      <c r="ACZ991" s="60"/>
      <c r="ADA991" s="60"/>
      <c r="ADB991" s="60"/>
      <c r="ADC991" s="60"/>
      <c r="ADD991" s="60"/>
      <c r="ADE991" s="60"/>
      <c r="ADF991" s="60"/>
      <c r="ADG991" s="60"/>
      <c r="ADH991" s="60"/>
      <c r="ADI991" s="60"/>
      <c r="ADJ991" s="60"/>
      <c r="ADK991" s="60"/>
      <c r="ADL991" s="60"/>
      <c r="ADM991" s="60"/>
      <c r="ADN991" s="60"/>
      <c r="ADO991" s="60"/>
      <c r="ADP991" s="60"/>
      <c r="ADQ991" s="60"/>
      <c r="ADR991" s="60"/>
      <c r="ADS991" s="60"/>
      <c r="ADT991" s="60"/>
      <c r="ADU991" s="60"/>
      <c r="ADV991" s="60"/>
      <c r="ADW991" s="60"/>
      <c r="ADX991" s="60"/>
      <c r="ADY991" s="60"/>
      <c r="ADZ991" s="60"/>
      <c r="AEA991" s="60"/>
      <c r="AEB991" s="60"/>
      <c r="AEC991" s="60"/>
      <c r="AED991" s="60"/>
      <c r="AEE991" s="60"/>
      <c r="AEF991" s="60"/>
      <c r="AEG991" s="60"/>
      <c r="AEH991" s="60"/>
      <c r="AEI991" s="60"/>
      <c r="AEJ991" s="60"/>
      <c r="AEK991" s="60"/>
      <c r="AEL991" s="60"/>
      <c r="AEM991" s="60"/>
      <c r="AEN991" s="60"/>
      <c r="AEO991" s="60"/>
      <c r="AEP991" s="60"/>
      <c r="AEQ991" s="60"/>
      <c r="AER991" s="60"/>
      <c r="AES991" s="60"/>
      <c r="AET991" s="60"/>
      <c r="AEU991" s="60"/>
      <c r="AEV991" s="60"/>
      <c r="AEW991" s="60"/>
      <c r="AEX991" s="60"/>
      <c r="AEY991" s="60"/>
      <c r="AEZ991" s="60"/>
      <c r="AFA991" s="60"/>
      <c r="AFB991" s="60"/>
      <c r="AFC991" s="60"/>
      <c r="AFD991" s="60"/>
      <c r="AFE991" s="60"/>
      <c r="AFF991" s="60"/>
      <c r="AFG991" s="60"/>
      <c r="AFH991" s="60"/>
      <c r="AFI991" s="60"/>
      <c r="AFJ991" s="60"/>
      <c r="AFK991" s="60"/>
      <c r="AFL991" s="60"/>
      <c r="AFM991" s="60"/>
      <c r="AFN991" s="60"/>
      <c r="AFO991" s="60"/>
      <c r="AFP991" s="60"/>
      <c r="AFQ991" s="60"/>
      <c r="AFR991" s="60"/>
      <c r="AFS991" s="60"/>
      <c r="AFT991" s="60"/>
      <c r="AFU991" s="60"/>
      <c r="AFV991" s="60"/>
      <c r="AFW991" s="60"/>
      <c r="AFX991" s="60"/>
      <c r="AFY991" s="60"/>
      <c r="AFZ991" s="60"/>
      <c r="AGA991" s="60"/>
      <c r="AGB991" s="60"/>
      <c r="AGC991" s="60"/>
      <c r="AGD991" s="60"/>
      <c r="AGE991" s="60"/>
      <c r="AGF991" s="60"/>
      <c r="AGG991" s="60"/>
      <c r="AGH991" s="60"/>
      <c r="AGI991" s="60"/>
      <c r="AGJ991" s="60"/>
      <c r="AGK991" s="60"/>
      <c r="AGL991" s="60"/>
      <c r="AGM991" s="60"/>
      <c r="AGN991" s="60"/>
      <c r="AGO991" s="60"/>
      <c r="AGP991" s="60"/>
      <c r="AGQ991" s="60"/>
      <c r="AGR991" s="60"/>
      <c r="AGS991" s="60"/>
      <c r="AGT991" s="60"/>
      <c r="AGU991" s="60"/>
      <c r="AGV991" s="60"/>
      <c r="AGW991" s="60"/>
      <c r="AGX991" s="60"/>
      <c r="AGY991" s="60"/>
      <c r="AGZ991" s="60"/>
      <c r="AHA991" s="60"/>
      <c r="AHB991" s="60"/>
      <c r="AHC991" s="60"/>
      <c r="AHD991" s="60"/>
      <c r="AHE991" s="60"/>
      <c r="AHF991" s="60"/>
      <c r="AHG991" s="60"/>
      <c r="AHH991" s="60"/>
      <c r="AHI991" s="60"/>
      <c r="AHJ991" s="60"/>
      <c r="AHK991" s="60"/>
      <c r="AHL991" s="60"/>
      <c r="AHM991" s="60"/>
      <c r="AHN991" s="60"/>
      <c r="AHO991" s="60"/>
      <c r="AHP991" s="60"/>
      <c r="AHQ991" s="60"/>
      <c r="AHR991" s="60"/>
      <c r="AHS991" s="60"/>
      <c r="AHT991" s="60"/>
      <c r="AHU991" s="60"/>
      <c r="AHV991" s="60"/>
      <c r="AHW991" s="60"/>
      <c r="AHX991" s="60"/>
      <c r="AHY991" s="60"/>
      <c r="AHZ991" s="60"/>
      <c r="AIA991" s="60"/>
      <c r="AIB991" s="60"/>
      <c r="AIC991" s="60"/>
      <c r="AID991" s="60"/>
      <c r="AIE991" s="60"/>
      <c r="AIF991" s="60"/>
      <c r="AIG991" s="60"/>
      <c r="AIH991" s="60"/>
      <c r="AII991" s="60"/>
      <c r="AIJ991" s="60"/>
      <c r="AIK991" s="60"/>
      <c r="AIL991" s="60"/>
      <c r="AIM991" s="60"/>
      <c r="AIN991" s="60"/>
      <c r="AIO991" s="60"/>
      <c r="AIP991" s="60"/>
      <c r="AIQ991" s="60"/>
      <c r="AIR991" s="60"/>
      <c r="AIS991" s="60"/>
      <c r="AIT991" s="60"/>
      <c r="AIU991" s="60"/>
      <c r="AIV991" s="60"/>
      <c r="AIW991" s="60"/>
      <c r="AIX991" s="60"/>
      <c r="AIY991" s="60"/>
      <c r="AIZ991" s="60"/>
      <c r="AJA991" s="60"/>
      <c r="AJB991" s="60"/>
      <c r="AJC991" s="60"/>
      <c r="AJD991" s="60"/>
      <c r="AJE991" s="60"/>
      <c r="AJF991" s="60"/>
      <c r="AJG991" s="60"/>
      <c r="AJH991" s="60"/>
      <c r="AJI991" s="60"/>
      <c r="AJJ991" s="60"/>
      <c r="AJK991" s="60"/>
      <c r="AJL991" s="60"/>
      <c r="AJM991" s="60"/>
      <c r="AJN991" s="60"/>
      <c r="AJO991" s="60"/>
      <c r="AJP991" s="60"/>
      <c r="AJQ991" s="60"/>
      <c r="AJR991" s="60"/>
      <c r="AJS991" s="60"/>
      <c r="AJT991" s="60"/>
      <c r="AJU991" s="60"/>
      <c r="AJV991" s="60"/>
      <c r="AJW991" s="60"/>
      <c r="AJX991" s="60"/>
      <c r="AJY991" s="60"/>
      <c r="AJZ991" s="60"/>
      <c r="AKA991" s="60"/>
      <c r="AKB991" s="60"/>
      <c r="AKC991" s="60"/>
      <c r="AKD991" s="60"/>
      <c r="AKE991" s="60"/>
      <c r="AKF991" s="60"/>
      <c r="AKG991" s="60"/>
      <c r="AKH991" s="60"/>
      <c r="AKI991" s="60"/>
      <c r="AKJ991" s="60"/>
      <c r="AKK991" s="60"/>
      <c r="AKL991" s="60"/>
      <c r="AKM991" s="60"/>
      <c r="AKN991" s="60"/>
      <c r="AKO991" s="60"/>
      <c r="AKP991" s="60"/>
      <c r="AKQ991" s="60"/>
      <c r="AKR991" s="60"/>
      <c r="AKS991" s="60"/>
      <c r="AKT991" s="60"/>
      <c r="AKU991" s="60"/>
      <c r="AKV991" s="60"/>
      <c r="AKW991" s="60"/>
      <c r="AKX991" s="60"/>
      <c r="AKY991" s="60"/>
      <c r="AKZ991" s="60"/>
      <c r="ALA991" s="60"/>
      <c r="ALB991" s="60"/>
      <c r="ALC991" s="60"/>
      <c r="ALD991" s="60"/>
      <c r="ALE991" s="60"/>
      <c r="ALF991" s="60"/>
      <c r="ALG991" s="60"/>
      <c r="ALH991" s="60"/>
      <c r="ALI991" s="60"/>
      <c r="ALJ991" s="60"/>
      <c r="ALK991" s="60"/>
      <c r="ALL991" s="60"/>
      <c r="ALM991" s="60"/>
      <c r="ALN991" s="60"/>
      <c r="ALO991" s="60"/>
      <c r="ALP991" s="60"/>
      <c r="ALQ991" s="60"/>
      <c r="ALR991" s="60"/>
      <c r="ALS991" s="60"/>
      <c r="ALT991" s="60"/>
      <c r="ALU991" s="60"/>
      <c r="ALV991" s="60"/>
      <c r="ALW991" s="60"/>
      <c r="ALX991" s="60"/>
      <c r="ALY991" s="60"/>
      <c r="ALZ991" s="60"/>
      <c r="AMA991" s="60"/>
      <c r="AMB991" s="60"/>
      <c r="AMC991" s="60"/>
      <c r="AMD991" s="60"/>
      <c r="AME991" s="60"/>
      <c r="AMF991" s="60"/>
      <c r="AMG991" s="60"/>
      <c r="AMH991" s="60"/>
      <c r="AMI991" s="60"/>
      <c r="AMJ991" s="60"/>
    </row>
    <row r="992" customFormat="false" ht="15" hidden="false" customHeight="false" outlineLevel="0" collapsed="false">
      <c r="A992" s="118"/>
      <c r="B992" s="118"/>
      <c r="C992" s="49" t="n">
        <f aca="false">IF(F992=F991,C991,IF(F992=(F991+10),C991,(C991+10)))</f>
        <v>1880</v>
      </c>
      <c r="D992" s="38" t="s">
        <v>383</v>
      </c>
      <c r="E992" s="51" t="n">
        <f aca="false">IF(C991=C992,IF(AND(L992&lt;&gt;"M",L992&lt;&gt;"m-up"),E991+10,E991),10)</f>
        <v>20</v>
      </c>
      <c r="F992" s="39" t="n">
        <f aca="false">R992+(Q992*60)+(P992*3600)</f>
        <v>67479</v>
      </c>
      <c r="G992" s="39" t="str">
        <f aca="false">CONCATENATE(M992,N992,O992)</f>
        <v>20171129</v>
      </c>
      <c r="H992" s="39" t="n">
        <v>212</v>
      </c>
      <c r="L992" s="39" t="s">
        <v>17</v>
      </c>
      <c r="M992" s="39" t="n">
        <v>2017</v>
      </c>
      <c r="N992" s="39" t="n">
        <v>11</v>
      </c>
      <c r="O992" s="39" t="n">
        <v>29</v>
      </c>
      <c r="P992" s="39" t="n">
        <v>18</v>
      </c>
      <c r="Q992" s="39" t="n">
        <v>44</v>
      </c>
      <c r="R992" s="39" t="n">
        <v>39</v>
      </c>
      <c r="S992" s="39" t="n">
        <v>347</v>
      </c>
      <c r="T992" s="39" t="n">
        <v>2</v>
      </c>
      <c r="U992" s="39" t="s">
        <v>1</v>
      </c>
      <c r="V992" s="39" t="s">
        <v>2</v>
      </c>
      <c r="WK992" s="119"/>
      <c r="WL992" s="119"/>
      <c r="WM992" s="119"/>
      <c r="WN992" s="119"/>
      <c r="WO992" s="119"/>
      <c r="WP992" s="119"/>
      <c r="WQ992" s="119"/>
      <c r="WR992" s="119"/>
      <c r="WS992" s="119"/>
      <c r="WT992" s="119"/>
      <c r="WU992" s="119"/>
      <c r="WV992" s="119"/>
      <c r="WW992" s="119"/>
      <c r="WX992" s="119"/>
      <c r="WY992" s="119"/>
      <c r="WZ992" s="119"/>
      <c r="XA992" s="119"/>
      <c r="XB992" s="119"/>
      <c r="XC992" s="119"/>
      <c r="XD992" s="119"/>
      <c r="XE992" s="119"/>
      <c r="XF992" s="119"/>
      <c r="XG992" s="119"/>
      <c r="XH992" s="119"/>
      <c r="XI992" s="119"/>
      <c r="XJ992" s="119"/>
      <c r="XK992" s="119"/>
      <c r="XL992" s="119"/>
      <c r="XM992" s="119"/>
      <c r="XN992" s="119"/>
      <c r="XO992" s="119"/>
      <c r="XP992" s="119"/>
      <c r="XQ992" s="119"/>
      <c r="XR992" s="119"/>
      <c r="XS992" s="119"/>
      <c r="XT992" s="119"/>
      <c r="XU992" s="119"/>
      <c r="XV992" s="119"/>
      <c r="XW992" s="119"/>
      <c r="XX992" s="119"/>
      <c r="XY992" s="119"/>
      <c r="XZ992" s="119"/>
      <c r="YA992" s="119"/>
      <c r="YB992" s="119"/>
      <c r="YC992" s="119"/>
      <c r="YD992" s="119"/>
      <c r="YE992" s="119"/>
      <c r="YF992" s="119"/>
      <c r="YG992" s="119"/>
      <c r="YH992" s="119"/>
      <c r="YI992" s="119"/>
      <c r="YJ992" s="119"/>
      <c r="YK992" s="119"/>
      <c r="YL992" s="119"/>
      <c r="YM992" s="119"/>
      <c r="YN992" s="119"/>
      <c r="YO992" s="119"/>
      <c r="YP992" s="119"/>
      <c r="YQ992" s="119"/>
      <c r="YR992" s="119"/>
      <c r="YS992" s="119"/>
      <c r="YT992" s="119"/>
      <c r="YU992" s="119"/>
      <c r="YV992" s="119"/>
      <c r="YW992" s="119"/>
      <c r="YX992" s="119"/>
      <c r="YY992" s="119"/>
      <c r="YZ992" s="119"/>
      <c r="ZA992" s="119"/>
      <c r="ZB992" s="119"/>
      <c r="ZC992" s="119"/>
      <c r="ZD992" s="119"/>
      <c r="ZE992" s="119"/>
      <c r="ZF992" s="119"/>
      <c r="ZG992" s="119"/>
      <c r="ZH992" s="119"/>
      <c r="ZI992" s="119"/>
      <c r="ZJ992" s="119"/>
      <c r="ZK992" s="119"/>
      <c r="ZL992" s="119"/>
      <c r="ZM992" s="119"/>
      <c r="ZN992" s="119"/>
      <c r="ZO992" s="119"/>
      <c r="ZP992" s="119"/>
      <c r="ZQ992" s="119"/>
      <c r="ZR992" s="119"/>
      <c r="ZS992" s="119"/>
      <c r="ZT992" s="119"/>
      <c r="ZU992" s="119"/>
      <c r="ZV992" s="119"/>
      <c r="ZW992" s="119"/>
      <c r="ZX992" s="119"/>
      <c r="ZY992" s="119"/>
      <c r="ZZ992" s="119"/>
      <c r="AAA992" s="119"/>
      <c r="AAB992" s="119"/>
      <c r="AAC992" s="119"/>
      <c r="AAD992" s="119"/>
      <c r="AAE992" s="119"/>
      <c r="AAF992" s="119"/>
      <c r="AAG992" s="119"/>
      <c r="AAH992" s="119"/>
      <c r="AAI992" s="119"/>
      <c r="AAJ992" s="119"/>
      <c r="AAK992" s="119"/>
      <c r="AAL992" s="119"/>
      <c r="AAM992" s="119"/>
      <c r="AAN992" s="119"/>
      <c r="AAO992" s="119"/>
      <c r="AAP992" s="119"/>
      <c r="AAQ992" s="119"/>
      <c r="AAR992" s="119"/>
      <c r="AAS992" s="119"/>
      <c r="AAT992" s="119"/>
      <c r="AAU992" s="119"/>
      <c r="AAV992" s="119"/>
      <c r="AAW992" s="119"/>
      <c r="AAX992" s="119"/>
      <c r="AAY992" s="119"/>
      <c r="AAZ992" s="119"/>
      <c r="ABA992" s="119"/>
      <c r="ABB992" s="119"/>
      <c r="ABC992" s="119"/>
      <c r="ABD992" s="119"/>
      <c r="ABE992" s="119"/>
      <c r="ABF992" s="119"/>
      <c r="ABG992" s="119"/>
      <c r="ABH992" s="119"/>
      <c r="ABI992" s="119"/>
      <c r="ABJ992" s="119"/>
      <c r="ABK992" s="119"/>
      <c r="ABL992" s="119"/>
      <c r="ABM992" s="119"/>
      <c r="ABN992" s="119"/>
      <c r="ABO992" s="119"/>
      <c r="ABP992" s="119"/>
      <c r="ABQ992" s="119"/>
      <c r="ABR992" s="119"/>
      <c r="ABS992" s="119"/>
      <c r="ABT992" s="119"/>
      <c r="ABU992" s="119"/>
      <c r="ABV992" s="119"/>
      <c r="ABW992" s="119"/>
      <c r="ABX992" s="119"/>
      <c r="ABY992" s="119"/>
      <c r="ABZ992" s="119"/>
      <c r="ACA992" s="119"/>
      <c r="ACB992" s="119"/>
      <c r="ACC992" s="119"/>
      <c r="ACD992" s="119"/>
      <c r="ACE992" s="119"/>
      <c r="ACF992" s="119"/>
      <c r="ACG992" s="119"/>
      <c r="ACH992" s="119"/>
      <c r="ACI992" s="119"/>
      <c r="ACJ992" s="119"/>
      <c r="ACK992" s="119"/>
      <c r="ACL992" s="119"/>
      <c r="ACM992" s="119"/>
      <c r="ACN992" s="119"/>
      <c r="ACO992" s="119"/>
      <c r="ACP992" s="119"/>
      <c r="ACQ992" s="119"/>
      <c r="ACR992" s="119"/>
      <c r="ACS992" s="119"/>
      <c r="ACT992" s="119"/>
      <c r="ACU992" s="119"/>
      <c r="ACV992" s="119"/>
      <c r="ACW992" s="119"/>
      <c r="ACX992" s="119"/>
      <c r="ACY992" s="119"/>
      <c r="ACZ992" s="119"/>
      <c r="ADA992" s="119"/>
      <c r="ADB992" s="119"/>
      <c r="ADC992" s="119"/>
      <c r="ADD992" s="119"/>
      <c r="ADE992" s="119"/>
      <c r="ADF992" s="119"/>
      <c r="ADG992" s="119"/>
      <c r="ADH992" s="119"/>
      <c r="ADI992" s="119"/>
      <c r="ADJ992" s="119"/>
      <c r="ADK992" s="119"/>
      <c r="ADL992" s="119"/>
      <c r="ADM992" s="119"/>
      <c r="ADN992" s="119"/>
      <c r="ADO992" s="119"/>
      <c r="ADP992" s="119"/>
      <c r="ADQ992" s="119"/>
      <c r="ADR992" s="119"/>
      <c r="ADS992" s="119"/>
      <c r="ADT992" s="119"/>
      <c r="ADU992" s="119"/>
      <c r="ADV992" s="119"/>
      <c r="ADW992" s="119"/>
      <c r="ADX992" s="119"/>
      <c r="ADY992" s="119"/>
      <c r="ADZ992" s="119"/>
      <c r="AEA992" s="119"/>
      <c r="AEB992" s="119"/>
      <c r="AEC992" s="119"/>
      <c r="AED992" s="119"/>
      <c r="AEE992" s="119"/>
      <c r="AEF992" s="119"/>
      <c r="AEG992" s="119"/>
      <c r="AEH992" s="119"/>
      <c r="AEI992" s="119"/>
      <c r="AEJ992" s="119"/>
      <c r="AEK992" s="119"/>
      <c r="AEL992" s="119"/>
      <c r="AEM992" s="119"/>
      <c r="AEN992" s="119"/>
      <c r="AEO992" s="119"/>
      <c r="AEP992" s="119"/>
      <c r="AEQ992" s="119"/>
      <c r="AER992" s="119"/>
      <c r="AES992" s="119"/>
      <c r="AET992" s="119"/>
      <c r="AEU992" s="119"/>
      <c r="AEV992" s="119"/>
      <c r="AEW992" s="119"/>
      <c r="AEX992" s="119"/>
      <c r="AEY992" s="119"/>
      <c r="AEZ992" s="119"/>
      <c r="AFA992" s="119"/>
      <c r="AFB992" s="119"/>
      <c r="AFC992" s="119"/>
      <c r="AFD992" s="119"/>
      <c r="AFE992" s="119"/>
      <c r="AFF992" s="119"/>
      <c r="AFG992" s="119"/>
      <c r="AFH992" s="119"/>
      <c r="AFI992" s="119"/>
      <c r="AFJ992" s="119"/>
      <c r="AFK992" s="119"/>
      <c r="AFL992" s="119"/>
      <c r="AFM992" s="119"/>
      <c r="AFN992" s="119"/>
      <c r="AFO992" s="119"/>
      <c r="AFP992" s="119"/>
      <c r="AFQ992" s="119"/>
      <c r="AFR992" s="119"/>
      <c r="AFS992" s="119"/>
      <c r="AFT992" s="119"/>
      <c r="AFU992" s="119"/>
      <c r="AFV992" s="119"/>
      <c r="AFW992" s="119"/>
      <c r="AFX992" s="119"/>
      <c r="AFY992" s="119"/>
      <c r="AFZ992" s="119"/>
      <c r="AGA992" s="119"/>
      <c r="AGB992" s="119"/>
      <c r="AGC992" s="119"/>
      <c r="AGD992" s="119"/>
      <c r="AGE992" s="119"/>
      <c r="AGF992" s="119"/>
      <c r="AGG992" s="119"/>
      <c r="AGH992" s="119"/>
      <c r="AGI992" s="119"/>
      <c r="AGJ992" s="119"/>
      <c r="AGK992" s="119"/>
      <c r="AGL992" s="119"/>
      <c r="AGM992" s="119"/>
      <c r="AGN992" s="119"/>
      <c r="AGO992" s="119"/>
      <c r="AGP992" s="119"/>
      <c r="AGQ992" s="119"/>
      <c r="AGR992" s="119"/>
      <c r="AGS992" s="119"/>
      <c r="AGT992" s="119"/>
      <c r="AGU992" s="119"/>
      <c r="AGV992" s="119"/>
      <c r="AGW992" s="119"/>
      <c r="AGX992" s="119"/>
      <c r="AGY992" s="119"/>
      <c r="AGZ992" s="119"/>
      <c r="AHA992" s="119"/>
      <c r="AHB992" s="119"/>
      <c r="AHC992" s="119"/>
      <c r="AHD992" s="119"/>
      <c r="AHE992" s="119"/>
      <c r="AHF992" s="119"/>
      <c r="AHG992" s="119"/>
      <c r="AHH992" s="119"/>
      <c r="AHI992" s="119"/>
      <c r="AHJ992" s="119"/>
      <c r="AHK992" s="119"/>
      <c r="AHL992" s="119"/>
      <c r="AHM992" s="119"/>
      <c r="AHN992" s="119"/>
      <c r="AHO992" s="119"/>
      <c r="AHP992" s="119"/>
      <c r="AHQ992" s="119"/>
      <c r="AHR992" s="119"/>
      <c r="AHS992" s="119"/>
      <c r="AHT992" s="119"/>
      <c r="AHU992" s="119"/>
      <c r="AHV992" s="119"/>
      <c r="AHW992" s="119"/>
      <c r="AHX992" s="119"/>
      <c r="AHY992" s="119"/>
      <c r="AHZ992" s="119"/>
      <c r="AIA992" s="119"/>
      <c r="AIB992" s="119"/>
      <c r="AIC992" s="119"/>
      <c r="AID992" s="119"/>
      <c r="AIE992" s="119"/>
      <c r="AIF992" s="119"/>
      <c r="AIG992" s="119"/>
      <c r="AIH992" s="119"/>
      <c r="AII992" s="119"/>
      <c r="AIJ992" s="119"/>
      <c r="AIK992" s="119"/>
      <c r="AIL992" s="119"/>
      <c r="AIM992" s="119"/>
      <c r="AIN992" s="119"/>
      <c r="AIO992" s="119"/>
      <c r="AIP992" s="119"/>
      <c r="AIQ992" s="119"/>
      <c r="AIR992" s="119"/>
      <c r="AIS992" s="119"/>
      <c r="AIT992" s="119"/>
      <c r="AIU992" s="119"/>
      <c r="AIV992" s="119"/>
      <c r="AIW992" s="119"/>
      <c r="AIX992" s="119"/>
      <c r="AIY992" s="119"/>
      <c r="AIZ992" s="119"/>
      <c r="AJA992" s="119"/>
      <c r="AJB992" s="119"/>
      <c r="AJC992" s="119"/>
      <c r="AJD992" s="119"/>
      <c r="AJE992" s="119"/>
      <c r="AJF992" s="119"/>
      <c r="AJG992" s="119"/>
      <c r="AJH992" s="119"/>
      <c r="AJI992" s="119"/>
      <c r="AJJ992" s="119"/>
      <c r="AJK992" s="119"/>
      <c r="AJL992" s="119"/>
      <c r="AJM992" s="119"/>
      <c r="AJN992" s="119"/>
      <c r="AJO992" s="119"/>
      <c r="AJP992" s="119"/>
      <c r="AJQ992" s="119"/>
      <c r="AJR992" s="119"/>
      <c r="AJS992" s="119"/>
      <c r="AJT992" s="119"/>
      <c r="AJU992" s="119"/>
      <c r="AJV992" s="119"/>
      <c r="AJW992" s="119"/>
      <c r="AJX992" s="119"/>
      <c r="AJY992" s="119"/>
      <c r="AJZ992" s="119"/>
      <c r="AKA992" s="119"/>
      <c r="AKB992" s="119"/>
      <c r="AKC992" s="119"/>
      <c r="AKD992" s="119"/>
      <c r="AKE992" s="119"/>
      <c r="AKF992" s="119"/>
      <c r="AKG992" s="119"/>
      <c r="AKH992" s="119"/>
      <c r="AKI992" s="119"/>
      <c r="AKJ992" s="119"/>
      <c r="AKK992" s="119"/>
      <c r="AKL992" s="119"/>
      <c r="AKM992" s="119"/>
      <c r="AKN992" s="119"/>
      <c r="AKO992" s="119"/>
      <c r="AKP992" s="119"/>
      <c r="AKQ992" s="119"/>
      <c r="AKR992" s="119"/>
      <c r="AKS992" s="119"/>
      <c r="AKT992" s="119"/>
      <c r="AKU992" s="119"/>
      <c r="AKV992" s="119"/>
      <c r="AKW992" s="119"/>
      <c r="AKX992" s="119"/>
      <c r="AKY992" s="119"/>
      <c r="AKZ992" s="119"/>
      <c r="ALA992" s="119"/>
      <c r="ALB992" s="119"/>
      <c r="ALC992" s="119"/>
      <c r="ALD992" s="119"/>
      <c r="ALE992" s="119"/>
      <c r="ALF992" s="119"/>
      <c r="ALG992" s="119"/>
      <c r="ALH992" s="119"/>
      <c r="ALI992" s="119"/>
      <c r="ALJ992" s="119"/>
      <c r="ALK992" s="119"/>
      <c r="ALL992" s="119"/>
      <c r="ALM992" s="119"/>
      <c r="ALN992" s="119"/>
      <c r="ALO992" s="119"/>
      <c r="ALP992" s="119"/>
      <c r="ALQ992" s="119"/>
      <c r="ALR992" s="119"/>
      <c r="ALS992" s="119"/>
      <c r="ALT992" s="119"/>
      <c r="ALU992" s="119"/>
      <c r="ALV992" s="119"/>
      <c r="ALW992" s="119"/>
      <c r="ALX992" s="119"/>
      <c r="ALY992" s="119"/>
      <c r="ALZ992" s="119"/>
      <c r="AMA992" s="119"/>
      <c r="AMB992" s="119"/>
      <c r="AMC992" s="119"/>
      <c r="AMD992" s="119"/>
      <c r="AME992" s="119"/>
      <c r="AMF992" s="119"/>
      <c r="AMG992" s="119"/>
      <c r="AMH992" s="119"/>
      <c r="AMI992" s="119"/>
      <c r="AMJ992" s="119"/>
    </row>
    <row r="993" customFormat="false" ht="15" hidden="false" customHeight="false" outlineLevel="0" collapsed="false">
      <c r="A993" s="118"/>
      <c r="B993" s="118"/>
      <c r="C993" s="49" t="n">
        <f aca="false">IF(F993=F992,C992,IF(F993=(F992+10),C992,(C992+10)))</f>
        <v>1880</v>
      </c>
      <c r="D993" s="38" t="s">
        <v>383</v>
      </c>
      <c r="E993" s="51" t="n">
        <f aca="false">IF(C992=C993,IF(AND(L993&lt;&gt;"M",L993&lt;&gt;"m-up"),E992+10,E992),10)</f>
        <v>30</v>
      </c>
      <c r="F993" s="39" t="n">
        <f aca="false">R993+(Q993*60)+(P993*3600)</f>
        <v>67479</v>
      </c>
      <c r="G993" s="39" t="str">
        <f aca="false">CONCATENATE(M993,N993,O993)</f>
        <v>20171129</v>
      </c>
      <c r="H993" s="39" t="n">
        <v>0</v>
      </c>
      <c r="L993" s="39" t="s">
        <v>100</v>
      </c>
      <c r="M993" s="39" t="n">
        <v>2017</v>
      </c>
      <c r="N993" s="39" t="n">
        <v>11</v>
      </c>
      <c r="O993" s="39" t="n">
        <v>29</v>
      </c>
      <c r="P993" s="39" t="n">
        <v>18</v>
      </c>
      <c r="Q993" s="39" t="n">
        <v>44</v>
      </c>
      <c r="R993" s="39" t="n">
        <v>39</v>
      </c>
      <c r="S993" s="39" t="n">
        <v>365</v>
      </c>
      <c r="T993" s="39" t="n">
        <v>1</v>
      </c>
      <c r="U993" s="39" t="s">
        <v>1</v>
      </c>
      <c r="V993" s="39" t="s">
        <v>2</v>
      </c>
      <c r="WK993" s="119"/>
      <c r="WL993" s="119"/>
      <c r="WM993" s="119"/>
      <c r="WN993" s="119"/>
      <c r="WO993" s="119"/>
      <c r="WP993" s="119"/>
      <c r="WQ993" s="119"/>
      <c r="WR993" s="119"/>
      <c r="WS993" s="119"/>
      <c r="WT993" s="119"/>
      <c r="WU993" s="119"/>
      <c r="WV993" s="119"/>
      <c r="WW993" s="119"/>
      <c r="WX993" s="119"/>
      <c r="WY993" s="119"/>
      <c r="WZ993" s="119"/>
      <c r="XA993" s="119"/>
      <c r="XB993" s="119"/>
      <c r="XC993" s="119"/>
      <c r="XD993" s="119"/>
      <c r="XE993" s="119"/>
      <c r="XF993" s="119"/>
      <c r="XG993" s="119"/>
      <c r="XH993" s="119"/>
      <c r="XI993" s="119"/>
      <c r="XJ993" s="119"/>
      <c r="XK993" s="119"/>
      <c r="XL993" s="119"/>
      <c r="XM993" s="119"/>
      <c r="XN993" s="119"/>
      <c r="XO993" s="119"/>
      <c r="XP993" s="119"/>
      <c r="XQ993" s="119"/>
      <c r="XR993" s="119"/>
      <c r="XS993" s="119"/>
      <c r="XT993" s="119"/>
      <c r="XU993" s="119"/>
      <c r="XV993" s="119"/>
      <c r="XW993" s="119"/>
      <c r="XX993" s="119"/>
      <c r="XY993" s="119"/>
      <c r="XZ993" s="119"/>
      <c r="YA993" s="119"/>
      <c r="YB993" s="119"/>
      <c r="YC993" s="119"/>
      <c r="YD993" s="119"/>
      <c r="YE993" s="119"/>
      <c r="YF993" s="119"/>
      <c r="YG993" s="119"/>
      <c r="YH993" s="119"/>
      <c r="YI993" s="119"/>
      <c r="YJ993" s="119"/>
      <c r="YK993" s="119"/>
      <c r="YL993" s="119"/>
      <c r="YM993" s="119"/>
      <c r="YN993" s="119"/>
      <c r="YO993" s="119"/>
      <c r="YP993" s="119"/>
      <c r="YQ993" s="119"/>
      <c r="YR993" s="119"/>
      <c r="YS993" s="119"/>
      <c r="YT993" s="119"/>
      <c r="YU993" s="119"/>
      <c r="YV993" s="119"/>
      <c r="YW993" s="119"/>
      <c r="YX993" s="119"/>
      <c r="YY993" s="119"/>
      <c r="YZ993" s="119"/>
      <c r="ZA993" s="119"/>
      <c r="ZB993" s="119"/>
      <c r="ZC993" s="119"/>
      <c r="ZD993" s="119"/>
      <c r="ZE993" s="119"/>
      <c r="ZF993" s="119"/>
      <c r="ZG993" s="119"/>
      <c r="ZH993" s="119"/>
      <c r="ZI993" s="119"/>
      <c r="ZJ993" s="119"/>
      <c r="ZK993" s="119"/>
      <c r="ZL993" s="119"/>
      <c r="ZM993" s="119"/>
      <c r="ZN993" s="119"/>
      <c r="ZO993" s="119"/>
      <c r="ZP993" s="119"/>
      <c r="ZQ993" s="119"/>
      <c r="ZR993" s="119"/>
      <c r="ZS993" s="119"/>
      <c r="ZT993" s="119"/>
      <c r="ZU993" s="119"/>
      <c r="ZV993" s="119"/>
      <c r="ZW993" s="119"/>
      <c r="ZX993" s="119"/>
      <c r="ZY993" s="119"/>
      <c r="ZZ993" s="119"/>
      <c r="AAA993" s="119"/>
      <c r="AAB993" s="119"/>
      <c r="AAC993" s="119"/>
      <c r="AAD993" s="119"/>
      <c r="AAE993" s="119"/>
      <c r="AAF993" s="119"/>
      <c r="AAG993" s="119"/>
      <c r="AAH993" s="119"/>
      <c r="AAI993" s="119"/>
      <c r="AAJ993" s="119"/>
      <c r="AAK993" s="119"/>
      <c r="AAL993" s="119"/>
      <c r="AAM993" s="119"/>
      <c r="AAN993" s="119"/>
      <c r="AAO993" s="119"/>
      <c r="AAP993" s="119"/>
      <c r="AAQ993" s="119"/>
      <c r="AAR993" s="119"/>
      <c r="AAS993" s="119"/>
      <c r="AAT993" s="119"/>
      <c r="AAU993" s="119"/>
      <c r="AAV993" s="119"/>
      <c r="AAW993" s="119"/>
      <c r="AAX993" s="119"/>
      <c r="AAY993" s="119"/>
      <c r="AAZ993" s="119"/>
      <c r="ABA993" s="119"/>
      <c r="ABB993" s="119"/>
      <c r="ABC993" s="119"/>
      <c r="ABD993" s="119"/>
      <c r="ABE993" s="119"/>
      <c r="ABF993" s="119"/>
      <c r="ABG993" s="119"/>
      <c r="ABH993" s="119"/>
      <c r="ABI993" s="119"/>
      <c r="ABJ993" s="119"/>
      <c r="ABK993" s="119"/>
      <c r="ABL993" s="119"/>
      <c r="ABM993" s="119"/>
      <c r="ABN993" s="119"/>
      <c r="ABO993" s="119"/>
      <c r="ABP993" s="119"/>
      <c r="ABQ993" s="119"/>
      <c r="ABR993" s="119"/>
      <c r="ABS993" s="119"/>
      <c r="ABT993" s="119"/>
      <c r="ABU993" s="119"/>
      <c r="ABV993" s="119"/>
      <c r="ABW993" s="119"/>
      <c r="ABX993" s="119"/>
      <c r="ABY993" s="119"/>
      <c r="ABZ993" s="119"/>
      <c r="ACA993" s="119"/>
      <c r="ACB993" s="119"/>
      <c r="ACC993" s="119"/>
      <c r="ACD993" s="119"/>
      <c r="ACE993" s="119"/>
      <c r="ACF993" s="119"/>
      <c r="ACG993" s="119"/>
      <c r="ACH993" s="119"/>
      <c r="ACI993" s="119"/>
      <c r="ACJ993" s="119"/>
      <c r="ACK993" s="119"/>
      <c r="ACL993" s="119"/>
      <c r="ACM993" s="119"/>
      <c r="ACN993" s="119"/>
      <c r="ACO993" s="119"/>
      <c r="ACP993" s="119"/>
      <c r="ACQ993" s="119"/>
      <c r="ACR993" s="119"/>
      <c r="ACS993" s="119"/>
      <c r="ACT993" s="119"/>
      <c r="ACU993" s="119"/>
      <c r="ACV993" s="119"/>
      <c r="ACW993" s="119"/>
      <c r="ACX993" s="119"/>
      <c r="ACY993" s="119"/>
      <c r="ACZ993" s="119"/>
      <c r="ADA993" s="119"/>
      <c r="ADB993" s="119"/>
      <c r="ADC993" s="119"/>
      <c r="ADD993" s="119"/>
      <c r="ADE993" s="119"/>
      <c r="ADF993" s="119"/>
      <c r="ADG993" s="119"/>
      <c r="ADH993" s="119"/>
      <c r="ADI993" s="119"/>
      <c r="ADJ993" s="119"/>
      <c r="ADK993" s="119"/>
      <c r="ADL993" s="119"/>
      <c r="ADM993" s="119"/>
      <c r="ADN993" s="119"/>
      <c r="ADO993" s="119"/>
      <c r="ADP993" s="119"/>
      <c r="ADQ993" s="119"/>
      <c r="ADR993" s="119"/>
      <c r="ADS993" s="119"/>
      <c r="ADT993" s="119"/>
      <c r="ADU993" s="119"/>
      <c r="ADV993" s="119"/>
      <c r="ADW993" s="119"/>
      <c r="ADX993" s="119"/>
      <c r="ADY993" s="119"/>
      <c r="ADZ993" s="119"/>
      <c r="AEA993" s="119"/>
      <c r="AEB993" s="119"/>
      <c r="AEC993" s="119"/>
      <c r="AED993" s="119"/>
      <c r="AEE993" s="119"/>
      <c r="AEF993" s="119"/>
      <c r="AEG993" s="119"/>
      <c r="AEH993" s="119"/>
      <c r="AEI993" s="119"/>
      <c r="AEJ993" s="119"/>
      <c r="AEK993" s="119"/>
      <c r="AEL993" s="119"/>
      <c r="AEM993" s="119"/>
      <c r="AEN993" s="119"/>
      <c r="AEO993" s="119"/>
      <c r="AEP993" s="119"/>
      <c r="AEQ993" s="119"/>
      <c r="AER993" s="119"/>
      <c r="AES993" s="119"/>
      <c r="AET993" s="119"/>
      <c r="AEU993" s="119"/>
      <c r="AEV993" s="119"/>
      <c r="AEW993" s="119"/>
      <c r="AEX993" s="119"/>
      <c r="AEY993" s="119"/>
      <c r="AEZ993" s="119"/>
      <c r="AFA993" s="119"/>
      <c r="AFB993" s="119"/>
      <c r="AFC993" s="119"/>
      <c r="AFD993" s="119"/>
      <c r="AFE993" s="119"/>
      <c r="AFF993" s="119"/>
      <c r="AFG993" s="119"/>
      <c r="AFH993" s="119"/>
      <c r="AFI993" s="119"/>
      <c r="AFJ993" s="119"/>
      <c r="AFK993" s="119"/>
      <c r="AFL993" s="119"/>
      <c r="AFM993" s="119"/>
      <c r="AFN993" s="119"/>
      <c r="AFO993" s="119"/>
      <c r="AFP993" s="119"/>
      <c r="AFQ993" s="119"/>
      <c r="AFR993" s="119"/>
      <c r="AFS993" s="119"/>
      <c r="AFT993" s="119"/>
      <c r="AFU993" s="119"/>
      <c r="AFV993" s="119"/>
      <c r="AFW993" s="119"/>
      <c r="AFX993" s="119"/>
      <c r="AFY993" s="119"/>
      <c r="AFZ993" s="119"/>
      <c r="AGA993" s="119"/>
      <c r="AGB993" s="119"/>
      <c r="AGC993" s="119"/>
      <c r="AGD993" s="119"/>
      <c r="AGE993" s="119"/>
      <c r="AGF993" s="119"/>
      <c r="AGG993" s="119"/>
      <c r="AGH993" s="119"/>
      <c r="AGI993" s="119"/>
      <c r="AGJ993" s="119"/>
      <c r="AGK993" s="119"/>
      <c r="AGL993" s="119"/>
      <c r="AGM993" s="119"/>
      <c r="AGN993" s="119"/>
      <c r="AGO993" s="119"/>
      <c r="AGP993" s="119"/>
      <c r="AGQ993" s="119"/>
      <c r="AGR993" s="119"/>
      <c r="AGS993" s="119"/>
      <c r="AGT993" s="119"/>
      <c r="AGU993" s="119"/>
      <c r="AGV993" s="119"/>
      <c r="AGW993" s="119"/>
      <c r="AGX993" s="119"/>
      <c r="AGY993" s="119"/>
      <c r="AGZ993" s="119"/>
      <c r="AHA993" s="119"/>
      <c r="AHB993" s="119"/>
      <c r="AHC993" s="119"/>
      <c r="AHD993" s="119"/>
      <c r="AHE993" s="119"/>
      <c r="AHF993" s="119"/>
      <c r="AHG993" s="119"/>
      <c r="AHH993" s="119"/>
      <c r="AHI993" s="119"/>
      <c r="AHJ993" s="119"/>
      <c r="AHK993" s="119"/>
      <c r="AHL993" s="119"/>
      <c r="AHM993" s="119"/>
      <c r="AHN993" s="119"/>
      <c r="AHO993" s="119"/>
      <c r="AHP993" s="119"/>
      <c r="AHQ993" s="119"/>
      <c r="AHR993" s="119"/>
      <c r="AHS993" s="119"/>
      <c r="AHT993" s="119"/>
      <c r="AHU993" s="119"/>
      <c r="AHV993" s="119"/>
      <c r="AHW993" s="119"/>
      <c r="AHX993" s="119"/>
      <c r="AHY993" s="119"/>
      <c r="AHZ993" s="119"/>
      <c r="AIA993" s="119"/>
      <c r="AIB993" s="119"/>
      <c r="AIC993" s="119"/>
      <c r="AID993" s="119"/>
      <c r="AIE993" s="119"/>
      <c r="AIF993" s="119"/>
      <c r="AIG993" s="119"/>
      <c r="AIH993" s="119"/>
      <c r="AII993" s="119"/>
      <c r="AIJ993" s="119"/>
      <c r="AIK993" s="119"/>
      <c r="AIL993" s="119"/>
      <c r="AIM993" s="119"/>
      <c r="AIN993" s="119"/>
      <c r="AIO993" s="119"/>
      <c r="AIP993" s="119"/>
      <c r="AIQ993" s="119"/>
      <c r="AIR993" s="119"/>
      <c r="AIS993" s="119"/>
      <c r="AIT993" s="119"/>
      <c r="AIU993" s="119"/>
      <c r="AIV993" s="119"/>
      <c r="AIW993" s="119"/>
      <c r="AIX993" s="119"/>
      <c r="AIY993" s="119"/>
      <c r="AIZ993" s="119"/>
      <c r="AJA993" s="119"/>
      <c r="AJB993" s="119"/>
      <c r="AJC993" s="119"/>
      <c r="AJD993" s="119"/>
      <c r="AJE993" s="119"/>
      <c r="AJF993" s="119"/>
      <c r="AJG993" s="119"/>
      <c r="AJH993" s="119"/>
      <c r="AJI993" s="119"/>
      <c r="AJJ993" s="119"/>
      <c r="AJK993" s="119"/>
      <c r="AJL993" s="119"/>
      <c r="AJM993" s="119"/>
      <c r="AJN993" s="119"/>
      <c r="AJO993" s="119"/>
      <c r="AJP993" s="119"/>
      <c r="AJQ993" s="119"/>
      <c r="AJR993" s="119"/>
      <c r="AJS993" s="119"/>
      <c r="AJT993" s="119"/>
      <c r="AJU993" s="119"/>
      <c r="AJV993" s="119"/>
      <c r="AJW993" s="119"/>
      <c r="AJX993" s="119"/>
      <c r="AJY993" s="119"/>
      <c r="AJZ993" s="119"/>
      <c r="AKA993" s="119"/>
      <c r="AKB993" s="119"/>
      <c r="AKC993" s="119"/>
      <c r="AKD993" s="119"/>
      <c r="AKE993" s="119"/>
      <c r="AKF993" s="119"/>
      <c r="AKG993" s="119"/>
      <c r="AKH993" s="119"/>
      <c r="AKI993" s="119"/>
      <c r="AKJ993" s="119"/>
      <c r="AKK993" s="119"/>
      <c r="AKL993" s="119"/>
      <c r="AKM993" s="119"/>
      <c r="AKN993" s="119"/>
      <c r="AKO993" s="119"/>
      <c r="AKP993" s="119"/>
      <c r="AKQ993" s="119"/>
      <c r="AKR993" s="119"/>
      <c r="AKS993" s="119"/>
      <c r="AKT993" s="119"/>
      <c r="AKU993" s="119"/>
      <c r="AKV993" s="119"/>
      <c r="AKW993" s="119"/>
      <c r="AKX993" s="119"/>
      <c r="AKY993" s="119"/>
      <c r="AKZ993" s="119"/>
      <c r="ALA993" s="119"/>
      <c r="ALB993" s="119"/>
      <c r="ALC993" s="119"/>
      <c r="ALD993" s="119"/>
      <c r="ALE993" s="119"/>
      <c r="ALF993" s="119"/>
      <c r="ALG993" s="119"/>
      <c r="ALH993" s="119"/>
      <c r="ALI993" s="119"/>
      <c r="ALJ993" s="119"/>
      <c r="ALK993" s="119"/>
      <c r="ALL993" s="119"/>
      <c r="ALM993" s="119"/>
      <c r="ALN993" s="119"/>
      <c r="ALO993" s="119"/>
      <c r="ALP993" s="119"/>
      <c r="ALQ993" s="119"/>
      <c r="ALR993" s="119"/>
      <c r="ALS993" s="119"/>
      <c r="ALT993" s="119"/>
      <c r="ALU993" s="119"/>
      <c r="ALV993" s="119"/>
      <c r="ALW993" s="119"/>
      <c r="ALX993" s="119"/>
      <c r="ALY993" s="119"/>
      <c r="ALZ993" s="119"/>
      <c r="AMA993" s="119"/>
      <c r="AMB993" s="119"/>
      <c r="AMC993" s="119"/>
      <c r="AMD993" s="119"/>
      <c r="AME993" s="119"/>
      <c r="AMF993" s="119"/>
      <c r="AMG993" s="119"/>
      <c r="AMH993" s="119"/>
      <c r="AMI993" s="119"/>
      <c r="AMJ993" s="119"/>
    </row>
    <row r="994" customFormat="false" ht="15" hidden="false" customHeight="false" outlineLevel="0" collapsed="false">
      <c r="A994" s="118"/>
      <c r="B994" s="118"/>
      <c r="C994" s="49" t="n">
        <f aca="false">IF(F994=F993,C993,IF(F994=(F993+10),C993,(C993+10)))</f>
        <v>1880</v>
      </c>
      <c r="D994" s="38" t="s">
        <v>383</v>
      </c>
      <c r="E994" s="51" t="n">
        <f aca="false">IF(C993=C994,IF(AND(L994&lt;&gt;"M",L994&lt;&gt;"m-up"),E993+10,E993),10)</f>
        <v>40</v>
      </c>
      <c r="F994" s="39" t="n">
        <f aca="false">R994+(Q994*60)+(P994*3600)</f>
        <v>67479</v>
      </c>
      <c r="G994" s="39" t="str">
        <f aca="false">CONCATENATE(M994,N994,O994)</f>
        <v>20171129</v>
      </c>
      <c r="L994" s="39" t="s">
        <v>0</v>
      </c>
      <c r="M994" s="39" t="n">
        <v>2017</v>
      </c>
      <c r="N994" s="39" t="n">
        <v>11</v>
      </c>
      <c r="O994" s="39" t="n">
        <v>29</v>
      </c>
      <c r="P994" s="39" t="n">
        <v>18</v>
      </c>
      <c r="Q994" s="39" t="n">
        <v>44</v>
      </c>
      <c r="R994" s="39" t="n">
        <v>39</v>
      </c>
      <c r="S994" s="39" t="n">
        <v>426</v>
      </c>
      <c r="T994" s="39" t="n">
        <v>3</v>
      </c>
      <c r="U994" s="39" t="s">
        <v>29</v>
      </c>
      <c r="V994" s="39" t="s">
        <v>3</v>
      </c>
      <c r="X994" s="98" t="s">
        <v>305</v>
      </c>
      <c r="Y994" s="40" t="s">
        <v>384</v>
      </c>
      <c r="Z994" s="40" t="s">
        <v>385</v>
      </c>
      <c r="AA994" s="40" t="s">
        <v>386</v>
      </c>
      <c r="AB994" s="40" t="n">
        <v>27</v>
      </c>
      <c r="WK994" s="119"/>
      <c r="WL994" s="119"/>
      <c r="WM994" s="119"/>
      <c r="WN994" s="119"/>
      <c r="WO994" s="119"/>
      <c r="WP994" s="119"/>
      <c r="WQ994" s="119"/>
      <c r="WR994" s="119"/>
      <c r="WS994" s="119"/>
      <c r="WT994" s="119"/>
      <c r="WU994" s="119"/>
      <c r="WV994" s="119"/>
      <c r="WW994" s="119"/>
      <c r="WX994" s="119"/>
      <c r="WY994" s="119"/>
      <c r="WZ994" s="119"/>
      <c r="XA994" s="119"/>
      <c r="XB994" s="119"/>
      <c r="XC994" s="119"/>
      <c r="XD994" s="119"/>
      <c r="XE994" s="119"/>
      <c r="XF994" s="119"/>
      <c r="XG994" s="119"/>
      <c r="XH994" s="119"/>
      <c r="XI994" s="119"/>
      <c r="XJ994" s="119"/>
      <c r="XK994" s="119"/>
      <c r="XL994" s="119"/>
      <c r="XM994" s="119"/>
      <c r="XN994" s="119"/>
      <c r="XO994" s="119"/>
      <c r="XP994" s="119"/>
      <c r="XQ994" s="119"/>
      <c r="XR994" s="119"/>
      <c r="XS994" s="119"/>
      <c r="XT994" s="119"/>
      <c r="XU994" s="119"/>
      <c r="XV994" s="119"/>
      <c r="XW994" s="119"/>
      <c r="XX994" s="119"/>
      <c r="XY994" s="119"/>
      <c r="XZ994" s="119"/>
      <c r="YA994" s="119"/>
      <c r="YB994" s="119"/>
      <c r="YC994" s="119"/>
      <c r="YD994" s="119"/>
      <c r="YE994" s="119"/>
      <c r="YF994" s="119"/>
      <c r="YG994" s="119"/>
      <c r="YH994" s="119"/>
      <c r="YI994" s="119"/>
      <c r="YJ994" s="119"/>
      <c r="YK994" s="119"/>
      <c r="YL994" s="119"/>
      <c r="YM994" s="119"/>
      <c r="YN994" s="119"/>
      <c r="YO994" s="119"/>
      <c r="YP994" s="119"/>
      <c r="YQ994" s="119"/>
      <c r="YR994" s="119"/>
      <c r="YS994" s="119"/>
      <c r="YT994" s="119"/>
      <c r="YU994" s="119"/>
      <c r="YV994" s="119"/>
      <c r="YW994" s="119"/>
      <c r="YX994" s="119"/>
      <c r="YY994" s="119"/>
      <c r="YZ994" s="119"/>
      <c r="ZA994" s="119"/>
      <c r="ZB994" s="119"/>
      <c r="ZC994" s="119"/>
      <c r="ZD994" s="119"/>
      <c r="ZE994" s="119"/>
      <c r="ZF994" s="119"/>
      <c r="ZG994" s="119"/>
      <c r="ZH994" s="119"/>
      <c r="ZI994" s="119"/>
      <c r="ZJ994" s="119"/>
      <c r="ZK994" s="119"/>
      <c r="ZL994" s="119"/>
      <c r="ZM994" s="119"/>
      <c r="ZN994" s="119"/>
      <c r="ZO994" s="119"/>
      <c r="ZP994" s="119"/>
      <c r="ZQ994" s="119"/>
      <c r="ZR994" s="119"/>
      <c r="ZS994" s="119"/>
      <c r="ZT994" s="119"/>
      <c r="ZU994" s="119"/>
      <c r="ZV994" s="119"/>
      <c r="ZW994" s="119"/>
      <c r="ZX994" s="119"/>
      <c r="ZY994" s="119"/>
      <c r="ZZ994" s="119"/>
      <c r="AAA994" s="119"/>
      <c r="AAB994" s="119"/>
      <c r="AAC994" s="119"/>
      <c r="AAD994" s="119"/>
      <c r="AAE994" s="119"/>
      <c r="AAF994" s="119"/>
      <c r="AAG994" s="119"/>
      <c r="AAH994" s="119"/>
      <c r="AAI994" s="119"/>
      <c r="AAJ994" s="119"/>
      <c r="AAK994" s="119"/>
      <c r="AAL994" s="119"/>
      <c r="AAM994" s="119"/>
      <c r="AAN994" s="119"/>
      <c r="AAO994" s="119"/>
      <c r="AAP994" s="119"/>
      <c r="AAQ994" s="119"/>
      <c r="AAR994" s="119"/>
      <c r="AAS994" s="119"/>
      <c r="AAT994" s="119"/>
      <c r="AAU994" s="119"/>
      <c r="AAV994" s="119"/>
      <c r="AAW994" s="119"/>
      <c r="AAX994" s="119"/>
      <c r="AAY994" s="119"/>
      <c r="AAZ994" s="119"/>
      <c r="ABA994" s="119"/>
      <c r="ABB994" s="119"/>
      <c r="ABC994" s="119"/>
      <c r="ABD994" s="119"/>
      <c r="ABE994" s="119"/>
      <c r="ABF994" s="119"/>
      <c r="ABG994" s="119"/>
      <c r="ABH994" s="119"/>
      <c r="ABI994" s="119"/>
      <c r="ABJ994" s="119"/>
      <c r="ABK994" s="119"/>
      <c r="ABL994" s="119"/>
      <c r="ABM994" s="119"/>
      <c r="ABN994" s="119"/>
      <c r="ABO994" s="119"/>
      <c r="ABP994" s="119"/>
      <c r="ABQ994" s="119"/>
      <c r="ABR994" s="119"/>
      <c r="ABS994" s="119"/>
      <c r="ABT994" s="119"/>
      <c r="ABU994" s="119"/>
      <c r="ABV994" s="119"/>
      <c r="ABW994" s="119"/>
      <c r="ABX994" s="119"/>
      <c r="ABY994" s="119"/>
      <c r="ABZ994" s="119"/>
      <c r="ACA994" s="119"/>
      <c r="ACB994" s="119"/>
      <c r="ACC994" s="119"/>
      <c r="ACD994" s="119"/>
      <c r="ACE994" s="119"/>
      <c r="ACF994" s="119"/>
      <c r="ACG994" s="119"/>
      <c r="ACH994" s="119"/>
      <c r="ACI994" s="119"/>
      <c r="ACJ994" s="119"/>
      <c r="ACK994" s="119"/>
      <c r="ACL994" s="119"/>
      <c r="ACM994" s="119"/>
      <c r="ACN994" s="119"/>
      <c r="ACO994" s="119"/>
      <c r="ACP994" s="119"/>
      <c r="ACQ994" s="119"/>
      <c r="ACR994" s="119"/>
      <c r="ACS994" s="119"/>
      <c r="ACT994" s="119"/>
      <c r="ACU994" s="119"/>
      <c r="ACV994" s="119"/>
      <c r="ACW994" s="119"/>
      <c r="ACX994" s="119"/>
      <c r="ACY994" s="119"/>
      <c r="ACZ994" s="119"/>
      <c r="ADA994" s="119"/>
      <c r="ADB994" s="119"/>
      <c r="ADC994" s="119"/>
      <c r="ADD994" s="119"/>
      <c r="ADE994" s="119"/>
      <c r="ADF994" s="119"/>
      <c r="ADG994" s="119"/>
      <c r="ADH994" s="119"/>
      <c r="ADI994" s="119"/>
      <c r="ADJ994" s="119"/>
      <c r="ADK994" s="119"/>
      <c r="ADL994" s="119"/>
      <c r="ADM994" s="119"/>
      <c r="ADN994" s="119"/>
      <c r="ADO994" s="119"/>
      <c r="ADP994" s="119"/>
      <c r="ADQ994" s="119"/>
      <c r="ADR994" s="119"/>
      <c r="ADS994" s="119"/>
      <c r="ADT994" s="119"/>
      <c r="ADU994" s="119"/>
      <c r="ADV994" s="119"/>
      <c r="ADW994" s="119"/>
      <c r="ADX994" s="119"/>
      <c r="ADY994" s="119"/>
      <c r="ADZ994" s="119"/>
      <c r="AEA994" s="119"/>
      <c r="AEB994" s="119"/>
      <c r="AEC994" s="119"/>
      <c r="AED994" s="119"/>
      <c r="AEE994" s="119"/>
      <c r="AEF994" s="119"/>
      <c r="AEG994" s="119"/>
      <c r="AEH994" s="119"/>
      <c r="AEI994" s="119"/>
      <c r="AEJ994" s="119"/>
      <c r="AEK994" s="119"/>
      <c r="AEL994" s="119"/>
      <c r="AEM994" s="119"/>
      <c r="AEN994" s="119"/>
      <c r="AEO994" s="119"/>
      <c r="AEP994" s="119"/>
      <c r="AEQ994" s="119"/>
      <c r="AER994" s="119"/>
      <c r="AES994" s="119"/>
      <c r="AET994" s="119"/>
      <c r="AEU994" s="119"/>
      <c r="AEV994" s="119"/>
      <c r="AEW994" s="119"/>
      <c r="AEX994" s="119"/>
      <c r="AEY994" s="119"/>
      <c r="AEZ994" s="119"/>
      <c r="AFA994" s="119"/>
      <c r="AFB994" s="119"/>
      <c r="AFC994" s="119"/>
      <c r="AFD994" s="119"/>
      <c r="AFE994" s="119"/>
      <c r="AFF994" s="119"/>
      <c r="AFG994" s="119"/>
      <c r="AFH994" s="119"/>
      <c r="AFI994" s="119"/>
      <c r="AFJ994" s="119"/>
      <c r="AFK994" s="119"/>
      <c r="AFL994" s="119"/>
      <c r="AFM994" s="119"/>
      <c r="AFN994" s="119"/>
      <c r="AFO994" s="119"/>
      <c r="AFP994" s="119"/>
      <c r="AFQ994" s="119"/>
      <c r="AFR994" s="119"/>
      <c r="AFS994" s="119"/>
      <c r="AFT994" s="119"/>
      <c r="AFU994" s="119"/>
      <c r="AFV994" s="119"/>
      <c r="AFW994" s="119"/>
      <c r="AFX994" s="119"/>
      <c r="AFY994" s="119"/>
      <c r="AFZ994" s="119"/>
      <c r="AGA994" s="119"/>
      <c r="AGB994" s="119"/>
      <c r="AGC994" s="119"/>
      <c r="AGD994" s="119"/>
      <c r="AGE994" s="119"/>
      <c r="AGF994" s="119"/>
      <c r="AGG994" s="119"/>
      <c r="AGH994" s="119"/>
      <c r="AGI994" s="119"/>
      <c r="AGJ994" s="119"/>
      <c r="AGK994" s="119"/>
      <c r="AGL994" s="119"/>
      <c r="AGM994" s="119"/>
      <c r="AGN994" s="119"/>
      <c r="AGO994" s="119"/>
      <c r="AGP994" s="119"/>
      <c r="AGQ994" s="119"/>
      <c r="AGR994" s="119"/>
      <c r="AGS994" s="119"/>
      <c r="AGT994" s="119"/>
      <c r="AGU994" s="119"/>
      <c r="AGV994" s="119"/>
      <c r="AGW994" s="119"/>
      <c r="AGX994" s="119"/>
      <c r="AGY994" s="119"/>
      <c r="AGZ994" s="119"/>
      <c r="AHA994" s="119"/>
      <c r="AHB994" s="119"/>
      <c r="AHC994" s="119"/>
      <c r="AHD994" s="119"/>
      <c r="AHE994" s="119"/>
      <c r="AHF994" s="119"/>
      <c r="AHG994" s="119"/>
      <c r="AHH994" s="119"/>
      <c r="AHI994" s="119"/>
      <c r="AHJ994" s="119"/>
      <c r="AHK994" s="119"/>
      <c r="AHL994" s="119"/>
      <c r="AHM994" s="119"/>
      <c r="AHN994" s="119"/>
      <c r="AHO994" s="119"/>
      <c r="AHP994" s="119"/>
      <c r="AHQ994" s="119"/>
      <c r="AHR994" s="119"/>
      <c r="AHS994" s="119"/>
      <c r="AHT994" s="119"/>
      <c r="AHU994" s="119"/>
      <c r="AHV994" s="119"/>
      <c r="AHW994" s="119"/>
      <c r="AHX994" s="119"/>
      <c r="AHY994" s="119"/>
      <c r="AHZ994" s="119"/>
      <c r="AIA994" s="119"/>
      <c r="AIB994" s="119"/>
      <c r="AIC994" s="119"/>
      <c r="AID994" s="119"/>
      <c r="AIE994" s="119"/>
      <c r="AIF994" s="119"/>
      <c r="AIG994" s="119"/>
      <c r="AIH994" s="119"/>
      <c r="AII994" s="119"/>
      <c r="AIJ994" s="119"/>
      <c r="AIK994" s="119"/>
      <c r="AIL994" s="119"/>
      <c r="AIM994" s="119"/>
      <c r="AIN994" s="119"/>
      <c r="AIO994" s="119"/>
      <c r="AIP994" s="119"/>
      <c r="AIQ994" s="119"/>
      <c r="AIR994" s="119"/>
      <c r="AIS994" s="119"/>
      <c r="AIT994" s="119"/>
      <c r="AIU994" s="119"/>
      <c r="AIV994" s="119"/>
      <c r="AIW994" s="119"/>
      <c r="AIX994" s="119"/>
      <c r="AIY994" s="119"/>
      <c r="AIZ994" s="119"/>
      <c r="AJA994" s="119"/>
      <c r="AJB994" s="119"/>
      <c r="AJC994" s="119"/>
      <c r="AJD994" s="119"/>
      <c r="AJE994" s="119"/>
      <c r="AJF994" s="119"/>
      <c r="AJG994" s="119"/>
      <c r="AJH994" s="119"/>
      <c r="AJI994" s="119"/>
      <c r="AJJ994" s="119"/>
      <c r="AJK994" s="119"/>
      <c r="AJL994" s="119"/>
      <c r="AJM994" s="119"/>
      <c r="AJN994" s="119"/>
      <c r="AJO994" s="119"/>
      <c r="AJP994" s="119"/>
      <c r="AJQ994" s="119"/>
      <c r="AJR994" s="119"/>
      <c r="AJS994" s="119"/>
      <c r="AJT994" s="119"/>
      <c r="AJU994" s="119"/>
      <c r="AJV994" s="119"/>
      <c r="AJW994" s="119"/>
      <c r="AJX994" s="119"/>
      <c r="AJY994" s="119"/>
      <c r="AJZ994" s="119"/>
      <c r="AKA994" s="119"/>
      <c r="AKB994" s="119"/>
      <c r="AKC994" s="119"/>
      <c r="AKD994" s="119"/>
      <c r="AKE994" s="119"/>
      <c r="AKF994" s="119"/>
      <c r="AKG994" s="119"/>
      <c r="AKH994" s="119"/>
      <c r="AKI994" s="119"/>
      <c r="AKJ994" s="119"/>
      <c r="AKK994" s="119"/>
      <c r="AKL994" s="119"/>
      <c r="AKM994" s="119"/>
      <c r="AKN994" s="119"/>
      <c r="AKO994" s="119"/>
      <c r="AKP994" s="119"/>
      <c r="AKQ994" s="119"/>
      <c r="AKR994" s="119"/>
      <c r="AKS994" s="119"/>
      <c r="AKT994" s="119"/>
      <c r="AKU994" s="119"/>
      <c r="AKV994" s="119"/>
      <c r="AKW994" s="119"/>
      <c r="AKX994" s="119"/>
      <c r="AKY994" s="119"/>
      <c r="AKZ994" s="119"/>
      <c r="ALA994" s="119"/>
      <c r="ALB994" s="119"/>
      <c r="ALC994" s="119"/>
      <c r="ALD994" s="119"/>
      <c r="ALE994" s="119"/>
      <c r="ALF994" s="119"/>
      <c r="ALG994" s="119"/>
      <c r="ALH994" s="119"/>
      <c r="ALI994" s="119"/>
      <c r="ALJ994" s="119"/>
      <c r="ALK994" s="119"/>
      <c r="ALL994" s="119"/>
      <c r="ALM994" s="119"/>
      <c r="ALN994" s="119"/>
      <c r="ALO994" s="119"/>
      <c r="ALP994" s="119"/>
      <c r="ALQ994" s="119"/>
      <c r="ALR994" s="119"/>
      <c r="ALS994" s="119"/>
      <c r="ALT994" s="119"/>
      <c r="ALU994" s="119"/>
      <c r="ALV994" s="119"/>
      <c r="ALW994" s="119"/>
      <c r="ALX994" s="119"/>
      <c r="ALY994" s="119"/>
      <c r="ALZ994" s="119"/>
      <c r="AMA994" s="119"/>
      <c r="AMB994" s="119"/>
      <c r="AMC994" s="119"/>
      <c r="AMD994" s="119"/>
      <c r="AME994" s="119"/>
      <c r="AMF994" s="119"/>
      <c r="AMG994" s="119"/>
      <c r="AMH994" s="119"/>
      <c r="AMI994" s="119"/>
      <c r="AMJ994" s="119"/>
    </row>
    <row r="995" customFormat="false" ht="15" hidden="false" customHeight="false" outlineLevel="0" collapsed="false">
      <c r="A995" s="118"/>
      <c r="B995" s="118"/>
      <c r="C995" s="49" t="n">
        <f aca="false">IF(F995=F994,C994,IF(F995=(F994+10),C994,(C994+10)))</f>
        <v>1880</v>
      </c>
      <c r="D995" s="38" t="s">
        <v>383</v>
      </c>
      <c r="E995" s="51" t="n">
        <f aca="false">IF(C994=C995,IF(AND(L995&lt;&gt;"M",L995&lt;&gt;"m-up"),E994+10,E994),10)</f>
        <v>40</v>
      </c>
      <c r="F995" s="39" t="n">
        <f aca="false">R995+(Q995*60)+(P995*3600)</f>
        <v>67479</v>
      </c>
      <c r="G995" s="39" t="str">
        <f aca="false">CONCATENATE(M995,N995,O995)</f>
        <v>20171129</v>
      </c>
      <c r="H995" s="39" t="n">
        <v>0</v>
      </c>
      <c r="L995" s="39" t="s">
        <v>21</v>
      </c>
      <c r="M995" s="39" t="n">
        <v>2017</v>
      </c>
      <c r="N995" s="39" t="n">
        <v>11</v>
      </c>
      <c r="O995" s="39" t="n">
        <v>29</v>
      </c>
      <c r="P995" s="39" t="n">
        <v>18</v>
      </c>
      <c r="Q995" s="39" t="n">
        <v>44</v>
      </c>
      <c r="R995" s="39" t="n">
        <v>39</v>
      </c>
      <c r="S995" s="39" t="n">
        <v>594</v>
      </c>
      <c r="T995" s="39" t="n">
        <v>1</v>
      </c>
      <c r="U995" s="39" t="s">
        <v>1</v>
      </c>
      <c r="V995" s="39" t="s">
        <v>2</v>
      </c>
      <c r="WK995" s="119"/>
      <c r="WL995" s="119"/>
      <c r="WM995" s="119"/>
      <c r="WN995" s="119"/>
      <c r="WO995" s="119"/>
      <c r="WP995" s="119"/>
      <c r="WQ995" s="119"/>
      <c r="WR995" s="119"/>
      <c r="WS995" s="119"/>
      <c r="WT995" s="119"/>
      <c r="WU995" s="119"/>
      <c r="WV995" s="119"/>
      <c r="WW995" s="119"/>
      <c r="WX995" s="119"/>
      <c r="WY995" s="119"/>
      <c r="WZ995" s="119"/>
      <c r="XA995" s="119"/>
      <c r="XB995" s="119"/>
      <c r="XC995" s="119"/>
      <c r="XD995" s="119"/>
      <c r="XE995" s="119"/>
      <c r="XF995" s="119"/>
      <c r="XG995" s="119"/>
      <c r="XH995" s="119"/>
      <c r="XI995" s="119"/>
      <c r="XJ995" s="119"/>
      <c r="XK995" s="119"/>
      <c r="XL995" s="119"/>
      <c r="XM995" s="119"/>
      <c r="XN995" s="119"/>
      <c r="XO995" s="119"/>
      <c r="XP995" s="119"/>
      <c r="XQ995" s="119"/>
      <c r="XR995" s="119"/>
      <c r="XS995" s="119"/>
      <c r="XT995" s="119"/>
      <c r="XU995" s="119"/>
      <c r="XV995" s="119"/>
      <c r="XW995" s="119"/>
      <c r="XX995" s="119"/>
      <c r="XY995" s="119"/>
      <c r="XZ995" s="119"/>
      <c r="YA995" s="119"/>
      <c r="YB995" s="119"/>
      <c r="YC995" s="119"/>
      <c r="YD995" s="119"/>
      <c r="YE995" s="119"/>
      <c r="YF995" s="119"/>
      <c r="YG995" s="119"/>
      <c r="YH995" s="119"/>
      <c r="YI995" s="119"/>
      <c r="YJ995" s="119"/>
      <c r="YK995" s="119"/>
      <c r="YL995" s="119"/>
      <c r="YM995" s="119"/>
      <c r="YN995" s="119"/>
      <c r="YO995" s="119"/>
      <c r="YP995" s="119"/>
      <c r="YQ995" s="119"/>
      <c r="YR995" s="119"/>
      <c r="YS995" s="119"/>
      <c r="YT995" s="119"/>
      <c r="YU995" s="119"/>
      <c r="YV995" s="119"/>
      <c r="YW995" s="119"/>
      <c r="YX995" s="119"/>
      <c r="YY995" s="119"/>
      <c r="YZ995" s="119"/>
      <c r="ZA995" s="119"/>
      <c r="ZB995" s="119"/>
      <c r="ZC995" s="119"/>
      <c r="ZD995" s="119"/>
      <c r="ZE995" s="119"/>
      <c r="ZF995" s="119"/>
      <c r="ZG995" s="119"/>
      <c r="ZH995" s="119"/>
      <c r="ZI995" s="119"/>
      <c r="ZJ995" s="119"/>
      <c r="ZK995" s="119"/>
      <c r="ZL995" s="119"/>
      <c r="ZM995" s="119"/>
      <c r="ZN995" s="119"/>
      <c r="ZO995" s="119"/>
      <c r="ZP995" s="119"/>
      <c r="ZQ995" s="119"/>
      <c r="ZR995" s="119"/>
      <c r="ZS995" s="119"/>
      <c r="ZT995" s="119"/>
      <c r="ZU995" s="119"/>
      <c r="ZV995" s="119"/>
      <c r="ZW995" s="119"/>
      <c r="ZX995" s="119"/>
      <c r="ZY995" s="119"/>
      <c r="ZZ995" s="119"/>
      <c r="AAA995" s="119"/>
      <c r="AAB995" s="119"/>
      <c r="AAC995" s="119"/>
      <c r="AAD995" s="119"/>
      <c r="AAE995" s="119"/>
      <c r="AAF995" s="119"/>
      <c r="AAG995" s="119"/>
      <c r="AAH995" s="119"/>
      <c r="AAI995" s="119"/>
      <c r="AAJ995" s="119"/>
      <c r="AAK995" s="119"/>
      <c r="AAL995" s="119"/>
      <c r="AAM995" s="119"/>
      <c r="AAN995" s="119"/>
      <c r="AAO995" s="119"/>
      <c r="AAP995" s="119"/>
      <c r="AAQ995" s="119"/>
      <c r="AAR995" s="119"/>
      <c r="AAS995" s="119"/>
      <c r="AAT995" s="119"/>
      <c r="AAU995" s="119"/>
      <c r="AAV995" s="119"/>
      <c r="AAW995" s="119"/>
      <c r="AAX995" s="119"/>
      <c r="AAY995" s="119"/>
      <c r="AAZ995" s="119"/>
      <c r="ABA995" s="119"/>
      <c r="ABB995" s="119"/>
      <c r="ABC995" s="119"/>
      <c r="ABD995" s="119"/>
      <c r="ABE995" s="119"/>
      <c r="ABF995" s="119"/>
      <c r="ABG995" s="119"/>
      <c r="ABH995" s="119"/>
      <c r="ABI995" s="119"/>
      <c r="ABJ995" s="119"/>
      <c r="ABK995" s="119"/>
      <c r="ABL995" s="119"/>
      <c r="ABM995" s="119"/>
      <c r="ABN995" s="119"/>
      <c r="ABO995" s="119"/>
      <c r="ABP995" s="119"/>
      <c r="ABQ995" s="119"/>
      <c r="ABR995" s="119"/>
      <c r="ABS995" s="119"/>
      <c r="ABT995" s="119"/>
      <c r="ABU995" s="119"/>
      <c r="ABV995" s="119"/>
      <c r="ABW995" s="119"/>
      <c r="ABX995" s="119"/>
      <c r="ABY995" s="119"/>
      <c r="ABZ995" s="119"/>
      <c r="ACA995" s="119"/>
      <c r="ACB995" s="119"/>
      <c r="ACC995" s="119"/>
      <c r="ACD995" s="119"/>
      <c r="ACE995" s="119"/>
      <c r="ACF995" s="119"/>
      <c r="ACG995" s="119"/>
      <c r="ACH995" s="119"/>
      <c r="ACI995" s="119"/>
      <c r="ACJ995" s="119"/>
      <c r="ACK995" s="119"/>
      <c r="ACL995" s="119"/>
      <c r="ACM995" s="119"/>
      <c r="ACN995" s="119"/>
      <c r="ACO995" s="119"/>
      <c r="ACP995" s="119"/>
      <c r="ACQ995" s="119"/>
      <c r="ACR995" s="119"/>
      <c r="ACS995" s="119"/>
      <c r="ACT995" s="119"/>
      <c r="ACU995" s="119"/>
      <c r="ACV995" s="119"/>
      <c r="ACW995" s="119"/>
      <c r="ACX995" s="119"/>
      <c r="ACY995" s="119"/>
      <c r="ACZ995" s="119"/>
      <c r="ADA995" s="119"/>
      <c r="ADB995" s="119"/>
      <c r="ADC995" s="119"/>
      <c r="ADD995" s="119"/>
      <c r="ADE995" s="119"/>
      <c r="ADF995" s="119"/>
      <c r="ADG995" s="119"/>
      <c r="ADH995" s="119"/>
      <c r="ADI995" s="119"/>
      <c r="ADJ995" s="119"/>
      <c r="ADK995" s="119"/>
      <c r="ADL995" s="119"/>
      <c r="ADM995" s="119"/>
      <c r="ADN995" s="119"/>
      <c r="ADO995" s="119"/>
      <c r="ADP995" s="119"/>
      <c r="ADQ995" s="119"/>
      <c r="ADR995" s="119"/>
      <c r="ADS995" s="119"/>
      <c r="ADT995" s="119"/>
      <c r="ADU995" s="119"/>
      <c r="ADV995" s="119"/>
      <c r="ADW995" s="119"/>
      <c r="ADX995" s="119"/>
      <c r="ADY995" s="119"/>
      <c r="ADZ995" s="119"/>
      <c r="AEA995" s="119"/>
      <c r="AEB995" s="119"/>
      <c r="AEC995" s="119"/>
      <c r="AED995" s="119"/>
      <c r="AEE995" s="119"/>
      <c r="AEF995" s="119"/>
      <c r="AEG995" s="119"/>
      <c r="AEH995" s="119"/>
      <c r="AEI995" s="119"/>
      <c r="AEJ995" s="119"/>
      <c r="AEK995" s="119"/>
      <c r="AEL995" s="119"/>
      <c r="AEM995" s="119"/>
      <c r="AEN995" s="119"/>
      <c r="AEO995" s="119"/>
      <c r="AEP995" s="119"/>
      <c r="AEQ995" s="119"/>
      <c r="AER995" s="119"/>
      <c r="AES995" s="119"/>
      <c r="AET995" s="119"/>
      <c r="AEU995" s="119"/>
      <c r="AEV995" s="119"/>
      <c r="AEW995" s="119"/>
      <c r="AEX995" s="119"/>
      <c r="AEY995" s="119"/>
      <c r="AEZ995" s="119"/>
      <c r="AFA995" s="119"/>
      <c r="AFB995" s="119"/>
      <c r="AFC995" s="119"/>
      <c r="AFD995" s="119"/>
      <c r="AFE995" s="119"/>
      <c r="AFF995" s="119"/>
      <c r="AFG995" s="119"/>
      <c r="AFH995" s="119"/>
      <c r="AFI995" s="119"/>
      <c r="AFJ995" s="119"/>
      <c r="AFK995" s="119"/>
      <c r="AFL995" s="119"/>
      <c r="AFM995" s="119"/>
      <c r="AFN995" s="119"/>
      <c r="AFO995" s="119"/>
      <c r="AFP995" s="119"/>
      <c r="AFQ995" s="119"/>
      <c r="AFR995" s="119"/>
      <c r="AFS995" s="119"/>
      <c r="AFT995" s="119"/>
      <c r="AFU995" s="119"/>
      <c r="AFV995" s="119"/>
      <c r="AFW995" s="119"/>
      <c r="AFX995" s="119"/>
      <c r="AFY995" s="119"/>
      <c r="AFZ995" s="119"/>
      <c r="AGA995" s="119"/>
      <c r="AGB995" s="119"/>
      <c r="AGC995" s="119"/>
      <c r="AGD995" s="119"/>
      <c r="AGE995" s="119"/>
      <c r="AGF995" s="119"/>
      <c r="AGG995" s="119"/>
      <c r="AGH995" s="119"/>
      <c r="AGI995" s="119"/>
      <c r="AGJ995" s="119"/>
      <c r="AGK995" s="119"/>
      <c r="AGL995" s="119"/>
      <c r="AGM995" s="119"/>
      <c r="AGN995" s="119"/>
      <c r="AGO995" s="119"/>
      <c r="AGP995" s="119"/>
      <c r="AGQ995" s="119"/>
      <c r="AGR995" s="119"/>
      <c r="AGS995" s="119"/>
      <c r="AGT995" s="119"/>
      <c r="AGU995" s="119"/>
      <c r="AGV995" s="119"/>
      <c r="AGW995" s="119"/>
      <c r="AGX995" s="119"/>
      <c r="AGY995" s="119"/>
      <c r="AGZ995" s="119"/>
      <c r="AHA995" s="119"/>
      <c r="AHB995" s="119"/>
      <c r="AHC995" s="119"/>
      <c r="AHD995" s="119"/>
      <c r="AHE995" s="119"/>
      <c r="AHF995" s="119"/>
      <c r="AHG995" s="119"/>
      <c r="AHH995" s="119"/>
      <c r="AHI995" s="119"/>
      <c r="AHJ995" s="119"/>
      <c r="AHK995" s="119"/>
      <c r="AHL995" s="119"/>
      <c r="AHM995" s="119"/>
      <c r="AHN995" s="119"/>
      <c r="AHO995" s="119"/>
      <c r="AHP995" s="119"/>
      <c r="AHQ995" s="119"/>
      <c r="AHR995" s="119"/>
      <c r="AHS995" s="119"/>
      <c r="AHT995" s="119"/>
      <c r="AHU995" s="119"/>
      <c r="AHV995" s="119"/>
      <c r="AHW995" s="119"/>
      <c r="AHX995" s="119"/>
      <c r="AHY995" s="119"/>
      <c r="AHZ995" s="119"/>
      <c r="AIA995" s="119"/>
      <c r="AIB995" s="119"/>
      <c r="AIC995" s="119"/>
      <c r="AID995" s="119"/>
      <c r="AIE995" s="119"/>
      <c r="AIF995" s="119"/>
      <c r="AIG995" s="119"/>
      <c r="AIH995" s="119"/>
      <c r="AII995" s="119"/>
      <c r="AIJ995" s="119"/>
      <c r="AIK995" s="119"/>
      <c r="AIL995" s="119"/>
      <c r="AIM995" s="119"/>
      <c r="AIN995" s="119"/>
      <c r="AIO995" s="119"/>
      <c r="AIP995" s="119"/>
      <c r="AIQ995" s="119"/>
      <c r="AIR995" s="119"/>
      <c r="AIS995" s="119"/>
      <c r="AIT995" s="119"/>
      <c r="AIU995" s="119"/>
      <c r="AIV995" s="119"/>
      <c r="AIW995" s="119"/>
      <c r="AIX995" s="119"/>
      <c r="AIY995" s="119"/>
      <c r="AIZ995" s="119"/>
      <c r="AJA995" s="119"/>
      <c r="AJB995" s="119"/>
      <c r="AJC995" s="119"/>
      <c r="AJD995" s="119"/>
      <c r="AJE995" s="119"/>
      <c r="AJF995" s="119"/>
      <c r="AJG995" s="119"/>
      <c r="AJH995" s="119"/>
      <c r="AJI995" s="119"/>
      <c r="AJJ995" s="119"/>
      <c r="AJK995" s="119"/>
      <c r="AJL995" s="119"/>
      <c r="AJM995" s="119"/>
      <c r="AJN995" s="119"/>
      <c r="AJO995" s="119"/>
      <c r="AJP995" s="119"/>
      <c r="AJQ995" s="119"/>
      <c r="AJR995" s="119"/>
      <c r="AJS995" s="119"/>
      <c r="AJT995" s="119"/>
      <c r="AJU995" s="119"/>
      <c r="AJV995" s="119"/>
      <c r="AJW995" s="119"/>
      <c r="AJX995" s="119"/>
      <c r="AJY995" s="119"/>
      <c r="AJZ995" s="119"/>
      <c r="AKA995" s="119"/>
      <c r="AKB995" s="119"/>
      <c r="AKC995" s="119"/>
      <c r="AKD995" s="119"/>
      <c r="AKE995" s="119"/>
      <c r="AKF995" s="119"/>
      <c r="AKG995" s="119"/>
      <c r="AKH995" s="119"/>
      <c r="AKI995" s="119"/>
      <c r="AKJ995" s="119"/>
      <c r="AKK995" s="119"/>
      <c r="AKL995" s="119"/>
      <c r="AKM995" s="119"/>
      <c r="AKN995" s="119"/>
      <c r="AKO995" s="119"/>
      <c r="AKP995" s="119"/>
      <c r="AKQ995" s="119"/>
      <c r="AKR995" s="119"/>
      <c r="AKS995" s="119"/>
      <c r="AKT995" s="119"/>
      <c r="AKU995" s="119"/>
      <c r="AKV995" s="119"/>
      <c r="AKW995" s="119"/>
      <c r="AKX995" s="119"/>
      <c r="AKY995" s="119"/>
      <c r="AKZ995" s="119"/>
      <c r="ALA995" s="119"/>
      <c r="ALB995" s="119"/>
      <c r="ALC995" s="119"/>
      <c r="ALD995" s="119"/>
      <c r="ALE995" s="119"/>
      <c r="ALF995" s="119"/>
      <c r="ALG995" s="119"/>
      <c r="ALH995" s="119"/>
      <c r="ALI995" s="119"/>
      <c r="ALJ995" s="119"/>
      <c r="ALK995" s="119"/>
      <c r="ALL995" s="119"/>
      <c r="ALM995" s="119"/>
      <c r="ALN995" s="119"/>
      <c r="ALO995" s="119"/>
      <c r="ALP995" s="119"/>
      <c r="ALQ995" s="119"/>
      <c r="ALR995" s="119"/>
      <c r="ALS995" s="119"/>
      <c r="ALT995" s="119"/>
      <c r="ALU995" s="119"/>
      <c r="ALV995" s="119"/>
      <c r="ALW995" s="119"/>
      <c r="ALX995" s="119"/>
      <c r="ALY995" s="119"/>
      <c r="ALZ995" s="119"/>
      <c r="AMA995" s="119"/>
      <c r="AMB995" s="119"/>
      <c r="AMC995" s="119"/>
      <c r="AMD995" s="119"/>
      <c r="AME995" s="119"/>
      <c r="AMF995" s="119"/>
      <c r="AMG995" s="119"/>
      <c r="AMH995" s="119"/>
      <c r="AMI995" s="119"/>
      <c r="AMJ995" s="119"/>
    </row>
    <row r="996" customFormat="false" ht="15" hidden="false" customHeight="false" outlineLevel="0" collapsed="false">
      <c r="A996" s="69"/>
      <c r="B996" s="69"/>
      <c r="C996" s="49" t="n">
        <f aca="false">IF(F996=F995,C995,IF(F996=(F995+10),C995,(C995+10)))</f>
        <v>1890</v>
      </c>
      <c r="D996" s="70" t="s">
        <v>387</v>
      </c>
      <c r="E996" s="51" t="n">
        <f aca="false">IF(C995=C996,IF(AND(L996&lt;&gt;"M",L996&lt;&gt;"m-up"),E995+10,E995),10)</f>
        <v>10</v>
      </c>
      <c r="F996" s="71" t="n">
        <f aca="false">R996+(Q996*60)+(P996*3600)</f>
        <v>67613</v>
      </c>
      <c r="G996" s="71" t="str">
        <f aca="false">CONCATENATE(M996,N996,O996)</f>
        <v>20171129</v>
      </c>
      <c r="H996" s="71" t="n">
        <f aca="false">1372-756</f>
        <v>616</v>
      </c>
      <c r="I996" s="71"/>
      <c r="J996" s="71"/>
      <c r="K996" s="71"/>
      <c r="L996" s="71" t="s">
        <v>17</v>
      </c>
      <c r="M996" s="71" t="n">
        <v>2017</v>
      </c>
      <c r="N996" s="71" t="n">
        <v>11</v>
      </c>
      <c r="O996" s="71" t="n">
        <v>29</v>
      </c>
      <c r="P996" s="71" t="n">
        <v>18</v>
      </c>
      <c r="Q996" s="71" t="n">
        <v>46</v>
      </c>
      <c r="R996" s="71" t="n">
        <v>53</v>
      </c>
      <c r="S996" s="71" t="n">
        <v>756</v>
      </c>
      <c r="T996" s="71" t="n">
        <v>1</v>
      </c>
      <c r="U996" s="71" t="s">
        <v>1</v>
      </c>
      <c r="V996" s="71" t="s">
        <v>2</v>
      </c>
      <c r="W996" s="71"/>
      <c r="X996" s="72" t="s">
        <v>19</v>
      </c>
      <c r="WK996" s="72"/>
      <c r="WL996" s="72"/>
      <c r="WM996" s="72"/>
      <c r="WN996" s="72"/>
      <c r="WO996" s="72"/>
      <c r="WP996" s="72"/>
      <c r="WQ996" s="72"/>
      <c r="WR996" s="72"/>
      <c r="WS996" s="72"/>
      <c r="WT996" s="72"/>
      <c r="WU996" s="72"/>
      <c r="WV996" s="72"/>
      <c r="WW996" s="72"/>
      <c r="WX996" s="72"/>
      <c r="WY996" s="72"/>
      <c r="WZ996" s="72"/>
      <c r="XA996" s="72"/>
      <c r="XB996" s="72"/>
      <c r="XC996" s="72"/>
      <c r="XD996" s="72"/>
      <c r="XE996" s="72"/>
      <c r="XF996" s="72"/>
      <c r="XG996" s="72"/>
      <c r="XH996" s="72"/>
      <c r="XI996" s="72"/>
      <c r="XJ996" s="72"/>
      <c r="XK996" s="72"/>
      <c r="XL996" s="72"/>
      <c r="XM996" s="72"/>
      <c r="XN996" s="72"/>
      <c r="XO996" s="72"/>
      <c r="XP996" s="72"/>
      <c r="XQ996" s="72"/>
      <c r="XR996" s="72"/>
      <c r="XS996" s="72"/>
      <c r="XT996" s="72"/>
      <c r="XU996" s="72"/>
      <c r="XV996" s="72"/>
      <c r="XW996" s="72"/>
      <c r="XX996" s="72"/>
      <c r="XY996" s="72"/>
      <c r="XZ996" s="72"/>
      <c r="YA996" s="72"/>
      <c r="YB996" s="72"/>
      <c r="YC996" s="72"/>
      <c r="YD996" s="72"/>
      <c r="YE996" s="72"/>
      <c r="YF996" s="72"/>
      <c r="YG996" s="72"/>
      <c r="YH996" s="72"/>
      <c r="YI996" s="72"/>
      <c r="YJ996" s="72"/>
      <c r="YK996" s="72"/>
      <c r="YL996" s="72"/>
      <c r="YM996" s="72"/>
      <c r="YN996" s="72"/>
      <c r="YO996" s="72"/>
      <c r="YP996" s="72"/>
      <c r="YQ996" s="72"/>
      <c r="YR996" s="72"/>
      <c r="YS996" s="72"/>
      <c r="YT996" s="72"/>
      <c r="YU996" s="72"/>
      <c r="YV996" s="72"/>
      <c r="YW996" s="72"/>
      <c r="YX996" s="72"/>
      <c r="YY996" s="72"/>
      <c r="YZ996" s="72"/>
      <c r="ZA996" s="72"/>
      <c r="ZB996" s="72"/>
      <c r="ZC996" s="72"/>
      <c r="ZD996" s="72"/>
      <c r="ZE996" s="72"/>
      <c r="ZF996" s="72"/>
      <c r="ZG996" s="72"/>
      <c r="ZH996" s="72"/>
      <c r="ZI996" s="72"/>
      <c r="ZJ996" s="72"/>
      <c r="ZK996" s="72"/>
      <c r="ZL996" s="72"/>
      <c r="ZM996" s="72"/>
      <c r="ZN996" s="72"/>
      <c r="ZO996" s="72"/>
      <c r="ZP996" s="72"/>
      <c r="ZQ996" s="72"/>
      <c r="ZR996" s="72"/>
      <c r="ZS996" s="72"/>
      <c r="ZT996" s="72"/>
      <c r="ZU996" s="72"/>
      <c r="ZV996" s="72"/>
      <c r="ZW996" s="72"/>
      <c r="ZX996" s="72"/>
      <c r="ZY996" s="72"/>
      <c r="ZZ996" s="72"/>
      <c r="AAA996" s="72"/>
      <c r="AAB996" s="72"/>
      <c r="AAC996" s="72"/>
      <c r="AAD996" s="72"/>
      <c r="AAE996" s="72"/>
      <c r="AAF996" s="72"/>
      <c r="AAG996" s="72"/>
      <c r="AAH996" s="72"/>
      <c r="AAI996" s="72"/>
      <c r="AAJ996" s="72"/>
      <c r="AAK996" s="72"/>
      <c r="AAL996" s="72"/>
      <c r="AAM996" s="72"/>
      <c r="AAN996" s="72"/>
      <c r="AAO996" s="72"/>
      <c r="AAP996" s="72"/>
      <c r="AAQ996" s="72"/>
      <c r="AAR996" s="72"/>
      <c r="AAS996" s="72"/>
      <c r="AAT996" s="72"/>
      <c r="AAU996" s="72"/>
      <c r="AAV996" s="72"/>
      <c r="AAW996" s="72"/>
      <c r="AAX996" s="72"/>
      <c r="AAY996" s="72"/>
      <c r="AAZ996" s="72"/>
      <c r="ABA996" s="72"/>
      <c r="ABB996" s="72"/>
      <c r="ABC996" s="72"/>
      <c r="ABD996" s="72"/>
      <c r="ABE996" s="72"/>
      <c r="ABF996" s="72"/>
      <c r="ABG996" s="72"/>
      <c r="ABH996" s="72"/>
      <c r="ABI996" s="72"/>
      <c r="ABJ996" s="72"/>
      <c r="ABK996" s="72"/>
      <c r="ABL996" s="72"/>
      <c r="ABM996" s="72"/>
      <c r="ABN996" s="72"/>
      <c r="ABO996" s="72"/>
      <c r="ABP996" s="72"/>
      <c r="ABQ996" s="72"/>
      <c r="ABR996" s="72"/>
      <c r="ABS996" s="72"/>
      <c r="ABT996" s="72"/>
      <c r="ABU996" s="72"/>
      <c r="ABV996" s="72"/>
      <c r="ABW996" s="72"/>
      <c r="ABX996" s="72"/>
      <c r="ABY996" s="72"/>
      <c r="ABZ996" s="72"/>
      <c r="ACA996" s="72"/>
      <c r="ACB996" s="72"/>
      <c r="ACC996" s="72"/>
      <c r="ACD996" s="72"/>
      <c r="ACE996" s="72"/>
      <c r="ACF996" s="72"/>
      <c r="ACG996" s="72"/>
      <c r="ACH996" s="72"/>
      <c r="ACI996" s="72"/>
      <c r="ACJ996" s="72"/>
      <c r="ACK996" s="72"/>
      <c r="ACL996" s="72"/>
      <c r="ACM996" s="72"/>
      <c r="ACN996" s="72"/>
      <c r="ACO996" s="72"/>
      <c r="ACP996" s="72"/>
      <c r="ACQ996" s="72"/>
      <c r="ACR996" s="72"/>
      <c r="ACS996" s="72"/>
      <c r="ACT996" s="72"/>
      <c r="ACU996" s="72"/>
      <c r="ACV996" s="72"/>
      <c r="ACW996" s="72"/>
      <c r="ACX996" s="72"/>
      <c r="ACY996" s="72"/>
      <c r="ACZ996" s="72"/>
      <c r="ADA996" s="72"/>
      <c r="ADB996" s="72"/>
      <c r="ADC996" s="72"/>
      <c r="ADD996" s="72"/>
      <c r="ADE996" s="72"/>
      <c r="ADF996" s="72"/>
      <c r="ADG996" s="72"/>
      <c r="ADH996" s="72"/>
      <c r="ADI996" s="72"/>
      <c r="ADJ996" s="72"/>
      <c r="ADK996" s="72"/>
      <c r="ADL996" s="72"/>
      <c r="ADM996" s="72"/>
      <c r="ADN996" s="72"/>
      <c r="ADO996" s="72"/>
      <c r="ADP996" s="72"/>
      <c r="ADQ996" s="72"/>
      <c r="ADR996" s="72"/>
      <c r="ADS996" s="72"/>
      <c r="ADT996" s="72"/>
      <c r="ADU996" s="72"/>
      <c r="ADV996" s="72"/>
      <c r="ADW996" s="72"/>
      <c r="ADX996" s="72"/>
      <c r="ADY996" s="72"/>
      <c r="ADZ996" s="72"/>
      <c r="AEA996" s="72"/>
      <c r="AEB996" s="72"/>
      <c r="AEC996" s="72"/>
      <c r="AED996" s="72"/>
      <c r="AEE996" s="72"/>
      <c r="AEF996" s="72"/>
      <c r="AEG996" s="72"/>
      <c r="AEH996" s="72"/>
      <c r="AEI996" s="72"/>
      <c r="AEJ996" s="72"/>
      <c r="AEK996" s="72"/>
      <c r="AEL996" s="72"/>
      <c r="AEM996" s="72"/>
      <c r="AEN996" s="72"/>
      <c r="AEO996" s="72"/>
      <c r="AEP996" s="72"/>
      <c r="AEQ996" s="72"/>
      <c r="AER996" s="72"/>
      <c r="AES996" s="72"/>
      <c r="AET996" s="72"/>
      <c r="AEU996" s="72"/>
      <c r="AEV996" s="72"/>
      <c r="AEW996" s="72"/>
      <c r="AEX996" s="72"/>
      <c r="AEY996" s="72"/>
      <c r="AEZ996" s="72"/>
      <c r="AFA996" s="72"/>
      <c r="AFB996" s="72"/>
      <c r="AFC996" s="72"/>
      <c r="AFD996" s="72"/>
      <c r="AFE996" s="72"/>
      <c r="AFF996" s="72"/>
      <c r="AFG996" s="72"/>
      <c r="AFH996" s="72"/>
      <c r="AFI996" s="72"/>
      <c r="AFJ996" s="72"/>
      <c r="AFK996" s="72"/>
      <c r="AFL996" s="72"/>
      <c r="AFM996" s="72"/>
      <c r="AFN996" s="72"/>
      <c r="AFO996" s="72"/>
      <c r="AFP996" s="72"/>
      <c r="AFQ996" s="72"/>
      <c r="AFR996" s="72"/>
      <c r="AFS996" s="72"/>
      <c r="AFT996" s="72"/>
      <c r="AFU996" s="72"/>
      <c r="AFV996" s="72"/>
      <c r="AFW996" s="72"/>
      <c r="AFX996" s="72"/>
      <c r="AFY996" s="72"/>
      <c r="AFZ996" s="72"/>
      <c r="AGA996" s="72"/>
      <c r="AGB996" s="72"/>
      <c r="AGC996" s="72"/>
      <c r="AGD996" s="72"/>
      <c r="AGE996" s="72"/>
      <c r="AGF996" s="72"/>
      <c r="AGG996" s="72"/>
      <c r="AGH996" s="72"/>
      <c r="AGI996" s="72"/>
      <c r="AGJ996" s="72"/>
      <c r="AGK996" s="72"/>
      <c r="AGL996" s="72"/>
      <c r="AGM996" s="72"/>
      <c r="AGN996" s="72"/>
      <c r="AGO996" s="72"/>
      <c r="AGP996" s="72"/>
      <c r="AGQ996" s="72"/>
      <c r="AGR996" s="72"/>
      <c r="AGS996" s="72"/>
      <c r="AGT996" s="72"/>
      <c r="AGU996" s="72"/>
      <c r="AGV996" s="72"/>
      <c r="AGW996" s="72"/>
      <c r="AGX996" s="72"/>
      <c r="AGY996" s="72"/>
      <c r="AGZ996" s="72"/>
      <c r="AHA996" s="72"/>
      <c r="AHB996" s="72"/>
      <c r="AHC996" s="72"/>
      <c r="AHD996" s="72"/>
      <c r="AHE996" s="72"/>
      <c r="AHF996" s="72"/>
      <c r="AHG996" s="72"/>
      <c r="AHH996" s="72"/>
      <c r="AHI996" s="72"/>
      <c r="AHJ996" s="72"/>
      <c r="AHK996" s="72"/>
      <c r="AHL996" s="72"/>
      <c r="AHM996" s="72"/>
      <c r="AHN996" s="72"/>
      <c r="AHO996" s="72"/>
      <c r="AHP996" s="72"/>
      <c r="AHQ996" s="72"/>
      <c r="AHR996" s="72"/>
      <c r="AHS996" s="72"/>
      <c r="AHT996" s="72"/>
      <c r="AHU996" s="72"/>
      <c r="AHV996" s="72"/>
      <c r="AHW996" s="72"/>
      <c r="AHX996" s="72"/>
      <c r="AHY996" s="72"/>
      <c r="AHZ996" s="72"/>
      <c r="AIA996" s="72"/>
      <c r="AIB996" s="72"/>
      <c r="AIC996" s="72"/>
      <c r="AID996" s="72"/>
      <c r="AIE996" s="72"/>
      <c r="AIF996" s="72"/>
      <c r="AIG996" s="72"/>
      <c r="AIH996" s="72"/>
      <c r="AII996" s="72"/>
      <c r="AIJ996" s="72"/>
      <c r="AIK996" s="72"/>
      <c r="AIL996" s="72"/>
      <c r="AIM996" s="72"/>
      <c r="AIN996" s="72"/>
      <c r="AIO996" s="72"/>
      <c r="AIP996" s="72"/>
      <c r="AIQ996" s="72"/>
      <c r="AIR996" s="72"/>
      <c r="AIS996" s="72"/>
      <c r="AIT996" s="72"/>
      <c r="AIU996" s="72"/>
      <c r="AIV996" s="72"/>
      <c r="AIW996" s="72"/>
      <c r="AIX996" s="72"/>
      <c r="AIY996" s="72"/>
      <c r="AIZ996" s="72"/>
      <c r="AJA996" s="72"/>
      <c r="AJB996" s="72"/>
      <c r="AJC996" s="72"/>
      <c r="AJD996" s="72"/>
      <c r="AJE996" s="72"/>
      <c r="AJF996" s="72"/>
      <c r="AJG996" s="72"/>
      <c r="AJH996" s="72"/>
      <c r="AJI996" s="72"/>
      <c r="AJJ996" s="72"/>
      <c r="AJK996" s="72"/>
      <c r="AJL996" s="72"/>
      <c r="AJM996" s="72"/>
      <c r="AJN996" s="72"/>
      <c r="AJO996" s="72"/>
      <c r="AJP996" s="72"/>
      <c r="AJQ996" s="72"/>
      <c r="AJR996" s="72"/>
      <c r="AJS996" s="72"/>
      <c r="AJT996" s="72"/>
      <c r="AJU996" s="72"/>
      <c r="AJV996" s="72"/>
      <c r="AJW996" s="72"/>
      <c r="AJX996" s="72"/>
      <c r="AJY996" s="72"/>
      <c r="AJZ996" s="72"/>
      <c r="AKA996" s="72"/>
      <c r="AKB996" s="72"/>
      <c r="AKC996" s="72"/>
      <c r="AKD996" s="72"/>
      <c r="AKE996" s="72"/>
      <c r="AKF996" s="72"/>
      <c r="AKG996" s="72"/>
      <c r="AKH996" s="72"/>
      <c r="AKI996" s="72"/>
      <c r="AKJ996" s="72"/>
      <c r="AKK996" s="72"/>
      <c r="AKL996" s="72"/>
      <c r="AKM996" s="72"/>
      <c r="AKN996" s="72"/>
      <c r="AKO996" s="72"/>
      <c r="AKP996" s="72"/>
      <c r="AKQ996" s="72"/>
      <c r="AKR996" s="72"/>
      <c r="AKS996" s="72"/>
      <c r="AKT996" s="72"/>
      <c r="AKU996" s="72"/>
      <c r="AKV996" s="72"/>
      <c r="AKW996" s="72"/>
      <c r="AKX996" s="72"/>
      <c r="AKY996" s="72"/>
      <c r="AKZ996" s="72"/>
      <c r="ALA996" s="72"/>
      <c r="ALB996" s="72"/>
      <c r="ALC996" s="72"/>
      <c r="ALD996" s="72"/>
      <c r="ALE996" s="72"/>
      <c r="ALF996" s="72"/>
      <c r="ALG996" s="72"/>
      <c r="ALH996" s="72"/>
      <c r="ALI996" s="72"/>
      <c r="ALJ996" s="72"/>
      <c r="ALK996" s="72"/>
      <c r="ALL996" s="72"/>
      <c r="ALM996" s="72"/>
      <c r="ALN996" s="72"/>
      <c r="ALO996" s="72"/>
      <c r="ALP996" s="72"/>
      <c r="ALQ996" s="72"/>
      <c r="ALR996" s="72"/>
      <c r="ALS996" s="72"/>
      <c r="ALT996" s="72"/>
      <c r="ALU996" s="72"/>
      <c r="ALV996" s="72"/>
      <c r="ALW996" s="72"/>
      <c r="ALX996" s="72"/>
      <c r="ALY996" s="72"/>
      <c r="ALZ996" s="72"/>
      <c r="AMA996" s="72"/>
      <c r="AMB996" s="72"/>
      <c r="AMC996" s="72"/>
      <c r="AMD996" s="72"/>
      <c r="AME996" s="72"/>
      <c r="AMF996" s="72"/>
      <c r="AMG996" s="72"/>
      <c r="AMH996" s="72"/>
      <c r="AMI996" s="72"/>
      <c r="AMJ996" s="72"/>
    </row>
    <row r="997" customFormat="false" ht="15" hidden="false" customHeight="false" outlineLevel="0" collapsed="false">
      <c r="C997" s="49" t="n">
        <f aca="false">IF(F997=F996,C996,IF(F997=(F996+10),C996,(C996+10)))</f>
        <v>1890</v>
      </c>
      <c r="D997" s="38" t="s">
        <v>387</v>
      </c>
      <c r="E997" s="51" t="n">
        <f aca="false">IF(C996=C997,IF(AND(L997&lt;&gt;"M",L997&lt;&gt;"m-up"),E996+10,E996),10)</f>
        <v>20</v>
      </c>
      <c r="F997" s="39" t="n">
        <f aca="false">R997+(Q997*60)+(P997*3600)</f>
        <v>67613</v>
      </c>
      <c r="G997" s="39" t="str">
        <f aca="false">CONCATENATE(M997,N997,O997)</f>
        <v>20171129</v>
      </c>
      <c r="H997" s="39" t="n">
        <f aca="false">857-756</f>
        <v>101</v>
      </c>
      <c r="L997" s="39" t="s">
        <v>17</v>
      </c>
      <c r="M997" s="39" t="n">
        <v>2017</v>
      </c>
      <c r="N997" s="39" t="n">
        <v>11</v>
      </c>
      <c r="O997" s="39" t="n">
        <v>29</v>
      </c>
      <c r="P997" s="39" t="n">
        <v>18</v>
      </c>
      <c r="Q997" s="39" t="n">
        <v>46</v>
      </c>
      <c r="R997" s="39" t="n">
        <v>53</v>
      </c>
      <c r="S997" s="39" t="n">
        <v>756</v>
      </c>
      <c r="T997" s="39" t="n">
        <v>2</v>
      </c>
      <c r="U997" s="39" t="s">
        <v>1</v>
      </c>
      <c r="V997" s="39" t="s">
        <v>2</v>
      </c>
      <c r="X997" s="40" t="s">
        <v>237</v>
      </c>
    </row>
    <row r="998" customFormat="false" ht="15" hidden="false" customHeight="false" outlineLevel="0" collapsed="false">
      <c r="C998" s="49" t="n">
        <f aca="false">IF(F998=F997,C997,IF(F998=(F997+10),C997,(C997+10)))</f>
        <v>1890</v>
      </c>
      <c r="D998" s="38" t="s">
        <v>387</v>
      </c>
      <c r="E998" s="51" t="n">
        <f aca="false">IF(C997=C998,IF(AND(L998&lt;&gt;"M",L998&lt;&gt;"m-up"),E997+10,E997),10)</f>
        <v>20</v>
      </c>
      <c r="F998" s="39" t="n">
        <f aca="false">R998+(Q998*60)+(P998*3600)</f>
        <v>67613</v>
      </c>
      <c r="G998" s="39" t="str">
        <f aca="false">CONCATENATE(M998,N998,O998)</f>
        <v>20171129</v>
      </c>
      <c r="H998" s="39" t="n">
        <v>0</v>
      </c>
      <c r="L998" s="39" t="s">
        <v>21</v>
      </c>
      <c r="M998" s="39" t="n">
        <v>2017</v>
      </c>
      <c r="N998" s="39" t="n">
        <v>11</v>
      </c>
      <c r="O998" s="39" t="n">
        <v>29</v>
      </c>
      <c r="P998" s="39" t="n">
        <v>18</v>
      </c>
      <c r="Q998" s="39" t="n">
        <v>46</v>
      </c>
      <c r="R998" s="39" t="n">
        <v>53</v>
      </c>
      <c r="S998" s="39" t="n">
        <v>994</v>
      </c>
      <c r="T998" s="39" t="n">
        <v>1</v>
      </c>
      <c r="U998" s="39" t="s">
        <v>1</v>
      </c>
      <c r="V998" s="39" t="s">
        <v>2</v>
      </c>
    </row>
    <row r="999" customFormat="false" ht="15" hidden="false" customHeight="false" outlineLevel="0" collapsed="false">
      <c r="C999" s="49" t="n">
        <f aca="false">IF(F999=F998,C998,IF(F999=(F998+10),C998,(C998+10)))</f>
        <v>1900</v>
      </c>
      <c r="D999" s="38" t="s">
        <v>387</v>
      </c>
      <c r="E999" s="51" t="n">
        <f aca="false">IF(C998=C999,IF(AND(L999&lt;&gt;"M",L999&lt;&gt;"m-up"),E998+10,E998),10)</f>
        <v>10</v>
      </c>
      <c r="F999" s="39" t="n">
        <f aca="false">R999+(Q999*60)+(P999*3600)</f>
        <v>67614</v>
      </c>
      <c r="G999" s="39" t="str">
        <f aca="false">CONCATENATE(M999,N999,O999)</f>
        <v>20171129</v>
      </c>
      <c r="H999" s="39" t="n">
        <v>0</v>
      </c>
      <c r="L999" s="39" t="s">
        <v>21</v>
      </c>
      <c r="M999" s="39" t="n">
        <v>2017</v>
      </c>
      <c r="N999" s="39" t="n">
        <v>11</v>
      </c>
      <c r="O999" s="39" t="n">
        <v>29</v>
      </c>
      <c r="P999" s="39" t="n">
        <v>18</v>
      </c>
      <c r="Q999" s="39" t="n">
        <v>46</v>
      </c>
      <c r="R999" s="39" t="n">
        <v>54</v>
      </c>
      <c r="S999" s="39" t="n">
        <v>19</v>
      </c>
      <c r="T999" s="39" t="n">
        <v>1</v>
      </c>
      <c r="U999" s="39" t="s">
        <v>1</v>
      </c>
      <c r="V999" s="39" t="s">
        <v>2</v>
      </c>
    </row>
    <row r="1000" customFormat="false" ht="15" hidden="false" customHeight="false" outlineLevel="0" collapsed="false">
      <c r="C1000" s="49" t="n">
        <f aca="false">IF(F1000=F999,C999,IF(F1000=(F999+10),C999,(C999+10)))</f>
        <v>1900</v>
      </c>
      <c r="D1000" s="38" t="s">
        <v>387</v>
      </c>
      <c r="E1000" s="51" t="n">
        <f aca="false">IF(C999=C1000,IF(AND(L1000&lt;&gt;"M",L1000&lt;&gt;"m-up"),E999+10,E999),10)</f>
        <v>10</v>
      </c>
      <c r="F1000" s="39" t="n">
        <f aca="false">R1000+(Q1000*60)+(P1000*3600)</f>
        <v>67614</v>
      </c>
      <c r="G1000" s="39" t="str">
        <f aca="false">CONCATENATE(M1000,N1000,O1000)</f>
        <v>20171129</v>
      </c>
      <c r="H1000" s="39" t="n">
        <v>0</v>
      </c>
      <c r="L1000" s="39" t="s">
        <v>21</v>
      </c>
      <c r="M1000" s="39" t="n">
        <v>2017</v>
      </c>
      <c r="N1000" s="39" t="n">
        <v>11</v>
      </c>
      <c r="O1000" s="39" t="n">
        <v>29</v>
      </c>
      <c r="P1000" s="39" t="n">
        <v>18</v>
      </c>
      <c r="Q1000" s="39" t="n">
        <v>46</v>
      </c>
      <c r="R1000" s="39" t="n">
        <v>54</v>
      </c>
      <c r="S1000" s="39" t="n">
        <v>45</v>
      </c>
      <c r="T1000" s="39" t="n">
        <v>1</v>
      </c>
      <c r="U1000" s="39" t="s">
        <v>1</v>
      </c>
      <c r="V1000" s="39" t="s">
        <v>2</v>
      </c>
    </row>
    <row r="1001" customFormat="false" ht="15" hidden="false" customHeight="false" outlineLevel="0" collapsed="false">
      <c r="C1001" s="49" t="n">
        <f aca="false">IF(F1001=F1000,C1000,IF(F1001=(F1000+10),C1000,(C1000+10)))</f>
        <v>1900</v>
      </c>
      <c r="D1001" s="38" t="s">
        <v>387</v>
      </c>
      <c r="E1001" s="51" t="n">
        <f aca="false">IF(C1000=C1001,IF(AND(L1001&lt;&gt;"M",L1001&lt;&gt;"m-up"),E1000+10,E1000),10)</f>
        <v>10</v>
      </c>
      <c r="F1001" s="39" t="n">
        <f aca="false">R1001+(Q1001*60)+(P1001*3600)</f>
        <v>67614</v>
      </c>
      <c r="G1001" s="39" t="str">
        <f aca="false">CONCATENATE(M1001,N1001,O1001)</f>
        <v>20171129</v>
      </c>
      <c r="H1001" s="39" t="n">
        <v>0</v>
      </c>
      <c r="L1001" s="39" t="s">
        <v>21</v>
      </c>
      <c r="M1001" s="39" t="n">
        <v>2017</v>
      </c>
      <c r="N1001" s="39" t="n">
        <v>11</v>
      </c>
      <c r="O1001" s="39" t="n">
        <v>29</v>
      </c>
      <c r="P1001" s="39" t="n">
        <v>18</v>
      </c>
      <c r="Q1001" s="39" t="n">
        <v>46</v>
      </c>
      <c r="R1001" s="39" t="n">
        <v>54</v>
      </c>
      <c r="S1001" s="39" t="n">
        <v>251</v>
      </c>
      <c r="T1001" s="39" t="n">
        <v>1</v>
      </c>
      <c r="U1001" s="39" t="s">
        <v>1</v>
      </c>
      <c r="V1001" s="39" t="s">
        <v>2</v>
      </c>
    </row>
    <row r="1002" customFormat="false" ht="15" hidden="false" customHeight="false" outlineLevel="0" collapsed="false">
      <c r="C1002" s="49" t="n">
        <f aca="false">IF(F1002=F1001,C1001,IF(F1002=(F1001+10),C1001,(C1001+10)))</f>
        <v>1900</v>
      </c>
      <c r="D1002" s="38" t="s">
        <v>387</v>
      </c>
      <c r="E1002" s="51" t="n">
        <f aca="false">IF(C1001=C1002,IF(AND(L1002&lt;&gt;"M",L1002&lt;&gt;"m-up"),E1001+10,E1001),10)</f>
        <v>10</v>
      </c>
      <c r="F1002" s="39" t="n">
        <f aca="false">R1002+(Q1002*60)+(P1002*3600)</f>
        <v>67614</v>
      </c>
      <c r="G1002" s="39" t="str">
        <f aca="false">CONCATENATE(M1002,N1002,O1002)</f>
        <v>20171129</v>
      </c>
      <c r="H1002" s="39" t="n">
        <v>0</v>
      </c>
      <c r="L1002" s="39" t="s">
        <v>21</v>
      </c>
      <c r="M1002" s="39" t="n">
        <v>2017</v>
      </c>
      <c r="N1002" s="39" t="n">
        <v>11</v>
      </c>
      <c r="O1002" s="39" t="n">
        <v>29</v>
      </c>
      <c r="P1002" s="39" t="n">
        <v>18</v>
      </c>
      <c r="Q1002" s="39" t="n">
        <v>46</v>
      </c>
      <c r="R1002" s="39" t="n">
        <v>54</v>
      </c>
      <c r="S1002" s="39" t="n">
        <v>277</v>
      </c>
      <c r="T1002" s="39" t="n">
        <v>1</v>
      </c>
      <c r="U1002" s="39" t="s">
        <v>1</v>
      </c>
      <c r="V1002" s="39" t="s">
        <v>2</v>
      </c>
    </row>
    <row r="1003" customFormat="false" ht="15" hidden="false" customHeight="false" outlineLevel="0" collapsed="false">
      <c r="A1003" s="69"/>
      <c r="B1003" s="69"/>
      <c r="C1003" s="49" t="n">
        <f aca="false">IF(F1003=F1002,C1002,IF(F1003=(F1002+10),C1002,(C1002+10)))</f>
        <v>1910</v>
      </c>
      <c r="D1003" s="70" t="s">
        <v>388</v>
      </c>
      <c r="E1003" s="51" t="n">
        <f aca="false">IF(C1002=C1003,IF(AND(L1003&lt;&gt;"M",L1003&lt;&gt;"m-up"),E1002+10,E1002),10)</f>
        <v>10</v>
      </c>
      <c r="F1003" s="71" t="n">
        <f aca="false">R1003+(Q1003*60)+(P1003*3600)</f>
        <v>67795</v>
      </c>
      <c r="G1003" s="71" t="str">
        <f aca="false">CONCATENATE(M1003,N1003,O1003)</f>
        <v>20171129</v>
      </c>
      <c r="H1003" s="71" t="n">
        <v>0</v>
      </c>
      <c r="I1003" s="71"/>
      <c r="J1003" s="71"/>
      <c r="K1003" s="71"/>
      <c r="L1003" s="71" t="s">
        <v>82</v>
      </c>
      <c r="M1003" s="71" t="n">
        <v>2017</v>
      </c>
      <c r="N1003" s="71" t="n">
        <v>11</v>
      </c>
      <c r="O1003" s="71" t="n">
        <v>29</v>
      </c>
      <c r="P1003" s="71" t="n">
        <v>18</v>
      </c>
      <c r="Q1003" s="71" t="n">
        <v>49</v>
      </c>
      <c r="R1003" s="71" t="n">
        <v>55</v>
      </c>
      <c r="S1003" s="71" t="n">
        <v>137</v>
      </c>
      <c r="T1003" s="71" t="n">
        <v>1</v>
      </c>
      <c r="U1003" s="71" t="s">
        <v>62</v>
      </c>
      <c r="V1003" s="71" t="s">
        <v>3</v>
      </c>
      <c r="W1003" s="71"/>
      <c r="X1003" s="72"/>
      <c r="WK1003" s="72"/>
      <c r="WL1003" s="72"/>
      <c r="WM1003" s="72"/>
      <c r="WN1003" s="72"/>
      <c r="WO1003" s="72"/>
      <c r="WP1003" s="72"/>
      <c r="WQ1003" s="72"/>
      <c r="WR1003" s="72"/>
      <c r="WS1003" s="72"/>
      <c r="WT1003" s="72"/>
      <c r="WU1003" s="72"/>
      <c r="WV1003" s="72"/>
      <c r="WW1003" s="72"/>
      <c r="WX1003" s="72"/>
      <c r="WY1003" s="72"/>
      <c r="WZ1003" s="72"/>
      <c r="XA1003" s="72"/>
      <c r="XB1003" s="72"/>
      <c r="XC1003" s="72"/>
      <c r="XD1003" s="72"/>
      <c r="XE1003" s="72"/>
      <c r="XF1003" s="72"/>
      <c r="XG1003" s="72"/>
      <c r="XH1003" s="72"/>
      <c r="XI1003" s="72"/>
      <c r="XJ1003" s="72"/>
      <c r="XK1003" s="72"/>
      <c r="XL1003" s="72"/>
      <c r="XM1003" s="72"/>
      <c r="XN1003" s="72"/>
      <c r="XO1003" s="72"/>
      <c r="XP1003" s="72"/>
      <c r="XQ1003" s="72"/>
      <c r="XR1003" s="72"/>
      <c r="XS1003" s="72"/>
      <c r="XT1003" s="72"/>
      <c r="XU1003" s="72"/>
      <c r="XV1003" s="72"/>
      <c r="XW1003" s="72"/>
      <c r="XX1003" s="72"/>
      <c r="XY1003" s="72"/>
      <c r="XZ1003" s="72"/>
      <c r="YA1003" s="72"/>
      <c r="YB1003" s="72"/>
      <c r="YC1003" s="72"/>
      <c r="YD1003" s="72"/>
      <c r="YE1003" s="72"/>
      <c r="YF1003" s="72"/>
      <c r="YG1003" s="72"/>
      <c r="YH1003" s="72"/>
      <c r="YI1003" s="72"/>
      <c r="YJ1003" s="72"/>
      <c r="YK1003" s="72"/>
      <c r="YL1003" s="72"/>
      <c r="YM1003" s="72"/>
      <c r="YN1003" s="72"/>
      <c r="YO1003" s="72"/>
      <c r="YP1003" s="72"/>
      <c r="YQ1003" s="72"/>
      <c r="YR1003" s="72"/>
      <c r="YS1003" s="72"/>
      <c r="YT1003" s="72"/>
      <c r="YU1003" s="72"/>
      <c r="YV1003" s="72"/>
      <c r="YW1003" s="72"/>
      <c r="YX1003" s="72"/>
      <c r="YY1003" s="72"/>
      <c r="YZ1003" s="72"/>
      <c r="ZA1003" s="72"/>
      <c r="ZB1003" s="72"/>
      <c r="ZC1003" s="72"/>
      <c r="ZD1003" s="72"/>
      <c r="ZE1003" s="72"/>
      <c r="ZF1003" s="72"/>
      <c r="ZG1003" s="72"/>
      <c r="ZH1003" s="72"/>
      <c r="ZI1003" s="72"/>
      <c r="ZJ1003" s="72"/>
      <c r="ZK1003" s="72"/>
      <c r="ZL1003" s="72"/>
      <c r="ZM1003" s="72"/>
      <c r="ZN1003" s="72"/>
      <c r="ZO1003" s="72"/>
      <c r="ZP1003" s="72"/>
      <c r="ZQ1003" s="72"/>
      <c r="ZR1003" s="72"/>
      <c r="ZS1003" s="72"/>
      <c r="ZT1003" s="72"/>
      <c r="ZU1003" s="72"/>
      <c r="ZV1003" s="72"/>
      <c r="ZW1003" s="72"/>
      <c r="ZX1003" s="72"/>
      <c r="ZY1003" s="72"/>
      <c r="ZZ1003" s="72"/>
      <c r="AAA1003" s="72"/>
      <c r="AAB1003" s="72"/>
      <c r="AAC1003" s="72"/>
      <c r="AAD1003" s="72"/>
      <c r="AAE1003" s="72"/>
      <c r="AAF1003" s="72"/>
      <c r="AAG1003" s="72"/>
      <c r="AAH1003" s="72"/>
      <c r="AAI1003" s="72"/>
      <c r="AAJ1003" s="72"/>
      <c r="AAK1003" s="72"/>
      <c r="AAL1003" s="72"/>
      <c r="AAM1003" s="72"/>
      <c r="AAN1003" s="72"/>
      <c r="AAO1003" s="72"/>
      <c r="AAP1003" s="72"/>
      <c r="AAQ1003" s="72"/>
      <c r="AAR1003" s="72"/>
      <c r="AAS1003" s="72"/>
      <c r="AAT1003" s="72"/>
      <c r="AAU1003" s="72"/>
      <c r="AAV1003" s="72"/>
      <c r="AAW1003" s="72"/>
      <c r="AAX1003" s="72"/>
      <c r="AAY1003" s="72"/>
      <c r="AAZ1003" s="72"/>
      <c r="ABA1003" s="72"/>
      <c r="ABB1003" s="72"/>
      <c r="ABC1003" s="72"/>
      <c r="ABD1003" s="72"/>
      <c r="ABE1003" s="72"/>
      <c r="ABF1003" s="72"/>
      <c r="ABG1003" s="72"/>
      <c r="ABH1003" s="72"/>
      <c r="ABI1003" s="72"/>
      <c r="ABJ1003" s="72"/>
      <c r="ABK1003" s="72"/>
      <c r="ABL1003" s="72"/>
      <c r="ABM1003" s="72"/>
      <c r="ABN1003" s="72"/>
      <c r="ABO1003" s="72"/>
      <c r="ABP1003" s="72"/>
      <c r="ABQ1003" s="72"/>
      <c r="ABR1003" s="72"/>
      <c r="ABS1003" s="72"/>
      <c r="ABT1003" s="72"/>
      <c r="ABU1003" s="72"/>
      <c r="ABV1003" s="72"/>
      <c r="ABW1003" s="72"/>
      <c r="ABX1003" s="72"/>
      <c r="ABY1003" s="72"/>
      <c r="ABZ1003" s="72"/>
      <c r="ACA1003" s="72"/>
      <c r="ACB1003" s="72"/>
      <c r="ACC1003" s="72"/>
      <c r="ACD1003" s="72"/>
      <c r="ACE1003" s="72"/>
      <c r="ACF1003" s="72"/>
      <c r="ACG1003" s="72"/>
      <c r="ACH1003" s="72"/>
      <c r="ACI1003" s="72"/>
      <c r="ACJ1003" s="72"/>
      <c r="ACK1003" s="72"/>
      <c r="ACL1003" s="72"/>
      <c r="ACM1003" s="72"/>
      <c r="ACN1003" s="72"/>
      <c r="ACO1003" s="72"/>
      <c r="ACP1003" s="72"/>
      <c r="ACQ1003" s="72"/>
      <c r="ACR1003" s="72"/>
      <c r="ACS1003" s="72"/>
      <c r="ACT1003" s="72"/>
      <c r="ACU1003" s="72"/>
      <c r="ACV1003" s="72"/>
      <c r="ACW1003" s="72"/>
      <c r="ACX1003" s="72"/>
      <c r="ACY1003" s="72"/>
      <c r="ACZ1003" s="72"/>
      <c r="ADA1003" s="72"/>
      <c r="ADB1003" s="72"/>
      <c r="ADC1003" s="72"/>
      <c r="ADD1003" s="72"/>
      <c r="ADE1003" s="72"/>
      <c r="ADF1003" s="72"/>
      <c r="ADG1003" s="72"/>
      <c r="ADH1003" s="72"/>
      <c r="ADI1003" s="72"/>
      <c r="ADJ1003" s="72"/>
      <c r="ADK1003" s="72"/>
      <c r="ADL1003" s="72"/>
      <c r="ADM1003" s="72"/>
      <c r="ADN1003" s="72"/>
      <c r="ADO1003" s="72"/>
      <c r="ADP1003" s="72"/>
      <c r="ADQ1003" s="72"/>
      <c r="ADR1003" s="72"/>
      <c r="ADS1003" s="72"/>
      <c r="ADT1003" s="72"/>
      <c r="ADU1003" s="72"/>
      <c r="ADV1003" s="72"/>
      <c r="ADW1003" s="72"/>
      <c r="ADX1003" s="72"/>
      <c r="ADY1003" s="72"/>
      <c r="ADZ1003" s="72"/>
      <c r="AEA1003" s="72"/>
      <c r="AEB1003" s="72"/>
      <c r="AEC1003" s="72"/>
      <c r="AED1003" s="72"/>
      <c r="AEE1003" s="72"/>
      <c r="AEF1003" s="72"/>
      <c r="AEG1003" s="72"/>
      <c r="AEH1003" s="72"/>
      <c r="AEI1003" s="72"/>
      <c r="AEJ1003" s="72"/>
      <c r="AEK1003" s="72"/>
      <c r="AEL1003" s="72"/>
      <c r="AEM1003" s="72"/>
      <c r="AEN1003" s="72"/>
      <c r="AEO1003" s="72"/>
      <c r="AEP1003" s="72"/>
      <c r="AEQ1003" s="72"/>
      <c r="AER1003" s="72"/>
      <c r="AES1003" s="72"/>
      <c r="AET1003" s="72"/>
      <c r="AEU1003" s="72"/>
      <c r="AEV1003" s="72"/>
      <c r="AEW1003" s="72"/>
      <c r="AEX1003" s="72"/>
      <c r="AEY1003" s="72"/>
      <c r="AEZ1003" s="72"/>
      <c r="AFA1003" s="72"/>
      <c r="AFB1003" s="72"/>
      <c r="AFC1003" s="72"/>
      <c r="AFD1003" s="72"/>
      <c r="AFE1003" s="72"/>
      <c r="AFF1003" s="72"/>
      <c r="AFG1003" s="72"/>
      <c r="AFH1003" s="72"/>
      <c r="AFI1003" s="72"/>
      <c r="AFJ1003" s="72"/>
      <c r="AFK1003" s="72"/>
      <c r="AFL1003" s="72"/>
      <c r="AFM1003" s="72"/>
      <c r="AFN1003" s="72"/>
      <c r="AFO1003" s="72"/>
      <c r="AFP1003" s="72"/>
      <c r="AFQ1003" s="72"/>
      <c r="AFR1003" s="72"/>
      <c r="AFS1003" s="72"/>
      <c r="AFT1003" s="72"/>
      <c r="AFU1003" s="72"/>
      <c r="AFV1003" s="72"/>
      <c r="AFW1003" s="72"/>
      <c r="AFX1003" s="72"/>
      <c r="AFY1003" s="72"/>
      <c r="AFZ1003" s="72"/>
      <c r="AGA1003" s="72"/>
      <c r="AGB1003" s="72"/>
      <c r="AGC1003" s="72"/>
      <c r="AGD1003" s="72"/>
      <c r="AGE1003" s="72"/>
      <c r="AGF1003" s="72"/>
      <c r="AGG1003" s="72"/>
      <c r="AGH1003" s="72"/>
      <c r="AGI1003" s="72"/>
      <c r="AGJ1003" s="72"/>
      <c r="AGK1003" s="72"/>
      <c r="AGL1003" s="72"/>
      <c r="AGM1003" s="72"/>
      <c r="AGN1003" s="72"/>
      <c r="AGO1003" s="72"/>
      <c r="AGP1003" s="72"/>
      <c r="AGQ1003" s="72"/>
      <c r="AGR1003" s="72"/>
      <c r="AGS1003" s="72"/>
      <c r="AGT1003" s="72"/>
      <c r="AGU1003" s="72"/>
      <c r="AGV1003" s="72"/>
      <c r="AGW1003" s="72"/>
      <c r="AGX1003" s="72"/>
      <c r="AGY1003" s="72"/>
      <c r="AGZ1003" s="72"/>
      <c r="AHA1003" s="72"/>
      <c r="AHB1003" s="72"/>
      <c r="AHC1003" s="72"/>
      <c r="AHD1003" s="72"/>
      <c r="AHE1003" s="72"/>
      <c r="AHF1003" s="72"/>
      <c r="AHG1003" s="72"/>
      <c r="AHH1003" s="72"/>
      <c r="AHI1003" s="72"/>
      <c r="AHJ1003" s="72"/>
      <c r="AHK1003" s="72"/>
      <c r="AHL1003" s="72"/>
      <c r="AHM1003" s="72"/>
      <c r="AHN1003" s="72"/>
      <c r="AHO1003" s="72"/>
      <c r="AHP1003" s="72"/>
      <c r="AHQ1003" s="72"/>
      <c r="AHR1003" s="72"/>
      <c r="AHS1003" s="72"/>
      <c r="AHT1003" s="72"/>
      <c r="AHU1003" s="72"/>
      <c r="AHV1003" s="72"/>
      <c r="AHW1003" s="72"/>
      <c r="AHX1003" s="72"/>
      <c r="AHY1003" s="72"/>
      <c r="AHZ1003" s="72"/>
      <c r="AIA1003" s="72"/>
      <c r="AIB1003" s="72"/>
      <c r="AIC1003" s="72"/>
      <c r="AID1003" s="72"/>
      <c r="AIE1003" s="72"/>
      <c r="AIF1003" s="72"/>
      <c r="AIG1003" s="72"/>
      <c r="AIH1003" s="72"/>
      <c r="AII1003" s="72"/>
      <c r="AIJ1003" s="72"/>
      <c r="AIK1003" s="72"/>
      <c r="AIL1003" s="72"/>
      <c r="AIM1003" s="72"/>
      <c r="AIN1003" s="72"/>
      <c r="AIO1003" s="72"/>
      <c r="AIP1003" s="72"/>
      <c r="AIQ1003" s="72"/>
      <c r="AIR1003" s="72"/>
      <c r="AIS1003" s="72"/>
      <c r="AIT1003" s="72"/>
      <c r="AIU1003" s="72"/>
      <c r="AIV1003" s="72"/>
      <c r="AIW1003" s="72"/>
      <c r="AIX1003" s="72"/>
      <c r="AIY1003" s="72"/>
      <c r="AIZ1003" s="72"/>
      <c r="AJA1003" s="72"/>
      <c r="AJB1003" s="72"/>
      <c r="AJC1003" s="72"/>
      <c r="AJD1003" s="72"/>
      <c r="AJE1003" s="72"/>
      <c r="AJF1003" s="72"/>
      <c r="AJG1003" s="72"/>
      <c r="AJH1003" s="72"/>
      <c r="AJI1003" s="72"/>
      <c r="AJJ1003" s="72"/>
      <c r="AJK1003" s="72"/>
      <c r="AJL1003" s="72"/>
      <c r="AJM1003" s="72"/>
      <c r="AJN1003" s="72"/>
      <c r="AJO1003" s="72"/>
      <c r="AJP1003" s="72"/>
      <c r="AJQ1003" s="72"/>
      <c r="AJR1003" s="72"/>
      <c r="AJS1003" s="72"/>
      <c r="AJT1003" s="72"/>
      <c r="AJU1003" s="72"/>
      <c r="AJV1003" s="72"/>
      <c r="AJW1003" s="72"/>
      <c r="AJX1003" s="72"/>
      <c r="AJY1003" s="72"/>
      <c r="AJZ1003" s="72"/>
      <c r="AKA1003" s="72"/>
      <c r="AKB1003" s="72"/>
      <c r="AKC1003" s="72"/>
      <c r="AKD1003" s="72"/>
      <c r="AKE1003" s="72"/>
      <c r="AKF1003" s="72"/>
      <c r="AKG1003" s="72"/>
      <c r="AKH1003" s="72"/>
      <c r="AKI1003" s="72"/>
      <c r="AKJ1003" s="72"/>
      <c r="AKK1003" s="72"/>
      <c r="AKL1003" s="72"/>
      <c r="AKM1003" s="72"/>
      <c r="AKN1003" s="72"/>
      <c r="AKO1003" s="72"/>
      <c r="AKP1003" s="72"/>
      <c r="AKQ1003" s="72"/>
      <c r="AKR1003" s="72"/>
      <c r="AKS1003" s="72"/>
      <c r="AKT1003" s="72"/>
      <c r="AKU1003" s="72"/>
      <c r="AKV1003" s="72"/>
      <c r="AKW1003" s="72"/>
      <c r="AKX1003" s="72"/>
      <c r="AKY1003" s="72"/>
      <c r="AKZ1003" s="72"/>
      <c r="ALA1003" s="72"/>
      <c r="ALB1003" s="72"/>
      <c r="ALC1003" s="72"/>
      <c r="ALD1003" s="72"/>
      <c r="ALE1003" s="72"/>
      <c r="ALF1003" s="72"/>
      <c r="ALG1003" s="72"/>
      <c r="ALH1003" s="72"/>
      <c r="ALI1003" s="72"/>
      <c r="ALJ1003" s="72"/>
      <c r="ALK1003" s="72"/>
      <c r="ALL1003" s="72"/>
      <c r="ALM1003" s="72"/>
      <c r="ALN1003" s="72"/>
      <c r="ALO1003" s="72"/>
      <c r="ALP1003" s="72"/>
      <c r="ALQ1003" s="72"/>
      <c r="ALR1003" s="72"/>
      <c r="ALS1003" s="72"/>
      <c r="ALT1003" s="72"/>
      <c r="ALU1003" s="72"/>
      <c r="ALV1003" s="72"/>
      <c r="ALW1003" s="72"/>
      <c r="ALX1003" s="72"/>
      <c r="ALY1003" s="72"/>
      <c r="ALZ1003" s="72"/>
      <c r="AMA1003" s="72"/>
      <c r="AMB1003" s="72"/>
      <c r="AMC1003" s="72"/>
      <c r="AMD1003" s="72"/>
      <c r="AME1003" s="72"/>
      <c r="AMF1003" s="72"/>
      <c r="AMG1003" s="72"/>
      <c r="AMH1003" s="72"/>
      <c r="AMI1003" s="72"/>
      <c r="AMJ1003" s="72"/>
    </row>
    <row r="1004" customFormat="false" ht="15" hidden="false" customHeight="false" outlineLevel="0" collapsed="false">
      <c r="C1004" s="49" t="n">
        <f aca="false">IF(F1004=F1003,C1003,IF(F1004=(F1003+10),C1003,(C1003+10)))</f>
        <v>1910</v>
      </c>
      <c r="D1004" s="38" t="s">
        <v>388</v>
      </c>
      <c r="E1004" s="51" t="n">
        <f aca="false">IF(C1003=C1004,IF(AND(L1004&lt;&gt;"M",L1004&lt;&gt;"m-up"),E1003+10,E1003),10)</f>
        <v>20</v>
      </c>
      <c r="F1004" s="39" t="n">
        <f aca="false">R1004+(Q1004*60)+(P1004*3600)</f>
        <v>67795</v>
      </c>
      <c r="G1004" s="39" t="str">
        <f aca="false">CONCATENATE(M1004,N1004,O1004)</f>
        <v>20171129</v>
      </c>
      <c r="H1004" s="39" t="n">
        <f aca="false">255-184</f>
        <v>71</v>
      </c>
      <c r="L1004" s="39" t="s">
        <v>232</v>
      </c>
      <c r="M1004" s="39" t="n">
        <v>2017</v>
      </c>
      <c r="N1004" s="39" t="n">
        <v>11</v>
      </c>
      <c r="O1004" s="39" t="n">
        <v>29</v>
      </c>
      <c r="P1004" s="39" t="n">
        <v>18</v>
      </c>
      <c r="Q1004" s="39" t="n">
        <v>49</v>
      </c>
      <c r="R1004" s="39" t="n">
        <v>55</v>
      </c>
      <c r="S1004" s="39" t="n">
        <v>184</v>
      </c>
      <c r="T1004" s="39" t="n">
        <v>1</v>
      </c>
      <c r="U1004" s="39" t="s">
        <v>1</v>
      </c>
      <c r="V1004" s="39" t="s">
        <v>2</v>
      </c>
      <c r="X1004" s="40" t="s">
        <v>237</v>
      </c>
    </row>
    <row r="1005" customFormat="false" ht="15" hidden="false" customHeight="false" outlineLevel="0" collapsed="false">
      <c r="C1005" s="49" t="n">
        <f aca="false">IF(F1005=F1004,C1004,IF(F1005=(F1004+10),C1004,(C1004+10)))</f>
        <v>1910</v>
      </c>
      <c r="D1005" s="38" t="s">
        <v>388</v>
      </c>
      <c r="E1005" s="51" t="n">
        <f aca="false">IF(C1004=C1005,IF(AND(L1005&lt;&gt;"M",L1005&lt;&gt;"m-up"),E1004+10,E1004),10)</f>
        <v>30</v>
      </c>
      <c r="F1005" s="39" t="n">
        <f aca="false">R1005+(Q1005*60)+(P1005*3600)</f>
        <v>67795</v>
      </c>
      <c r="G1005" s="39" t="str">
        <f aca="false">CONCATENATE(M1005,N1005,O1005)</f>
        <v>20171129</v>
      </c>
      <c r="H1005" s="39" t="n">
        <f aca="false">343-222</f>
        <v>121</v>
      </c>
      <c r="L1005" s="39" t="s">
        <v>232</v>
      </c>
      <c r="M1005" s="39" t="n">
        <v>2017</v>
      </c>
      <c r="N1005" s="39" t="n">
        <v>11</v>
      </c>
      <c r="O1005" s="39" t="n">
        <v>29</v>
      </c>
      <c r="P1005" s="39" t="n">
        <v>18</v>
      </c>
      <c r="Q1005" s="39" t="n">
        <v>49</v>
      </c>
      <c r="R1005" s="39" t="n">
        <v>55</v>
      </c>
      <c r="S1005" s="39" t="n">
        <v>222</v>
      </c>
      <c r="T1005" s="39" t="n">
        <v>2</v>
      </c>
      <c r="U1005" s="39" t="s">
        <v>1</v>
      </c>
      <c r="V1005" s="39" t="s">
        <v>2</v>
      </c>
      <c r="X1005" s="40" t="s">
        <v>19</v>
      </c>
    </row>
    <row r="1006" customFormat="false" ht="15" hidden="false" customHeight="false" outlineLevel="0" collapsed="false">
      <c r="C1006" s="49" t="n">
        <f aca="false">IF(F1006=F1005,C1005,IF(F1006=(F1005+10),C1005,(C1005+10)))</f>
        <v>1910</v>
      </c>
      <c r="D1006" s="38" t="s">
        <v>388</v>
      </c>
      <c r="E1006" s="51" t="n">
        <f aca="false">IF(C1005=C1006,IF(AND(L1006&lt;&gt;"M",L1006&lt;&gt;"m-up"),E1005+10,E1005),10)</f>
        <v>30</v>
      </c>
      <c r="F1006" s="39" t="n">
        <f aca="false">R1006+(Q1006*60)+(P1006*3600)</f>
        <v>67795</v>
      </c>
      <c r="G1006" s="39" t="str">
        <f aca="false">CONCATENATE(M1006,N1006,O1006)</f>
        <v>20171129</v>
      </c>
      <c r="H1006" s="39" t="n">
        <v>0</v>
      </c>
      <c r="L1006" s="39" t="s">
        <v>21</v>
      </c>
      <c r="M1006" s="39" t="n">
        <v>2017</v>
      </c>
      <c r="N1006" s="39" t="n">
        <v>11</v>
      </c>
      <c r="O1006" s="39" t="n">
        <v>29</v>
      </c>
      <c r="P1006" s="39" t="n">
        <v>18</v>
      </c>
      <c r="Q1006" s="39" t="n">
        <v>49</v>
      </c>
      <c r="R1006" s="39" t="n">
        <v>55</v>
      </c>
      <c r="S1006" s="39" t="n">
        <v>249</v>
      </c>
      <c r="T1006" s="39" t="n">
        <v>1</v>
      </c>
      <c r="U1006" s="39" t="s">
        <v>1</v>
      </c>
      <c r="V1006" s="39" t="s">
        <v>2</v>
      </c>
    </row>
    <row r="1007" s="114" customFormat="true" ht="15" hidden="false" customHeight="false" outlineLevel="0" collapsed="false">
      <c r="A1007" s="122"/>
      <c r="B1007" s="122"/>
      <c r="C1007" s="49" t="n">
        <f aca="false">IF(F1007=F1006,C1006,IF(F1007=(F1006+10),C1006,(C1006+10)))</f>
        <v>1910</v>
      </c>
      <c r="D1007" s="38" t="s">
        <v>388</v>
      </c>
      <c r="E1007" s="51" t="n">
        <f aca="false">IF(C1006=C1007,IF(AND(L1007&lt;&gt;"M",L1007&lt;&gt;"m-up"),E1006+10,E1006),10)</f>
        <v>40</v>
      </c>
      <c r="F1007" s="39" t="n">
        <f aca="false">R1007+(Q1007*60)+(P1007*3600)</f>
        <v>67795</v>
      </c>
      <c r="G1007" s="39" t="str">
        <f aca="false">CONCATENATE(M1007,N1007,O1007)</f>
        <v>20171129</v>
      </c>
      <c r="H1007" s="39" t="n">
        <v>0</v>
      </c>
      <c r="I1007" s="39"/>
      <c r="J1007" s="39"/>
      <c r="K1007" s="39"/>
      <c r="L1007" s="39" t="s">
        <v>290</v>
      </c>
      <c r="M1007" s="39" t="n">
        <v>2017</v>
      </c>
      <c r="N1007" s="39" t="n">
        <v>11</v>
      </c>
      <c r="O1007" s="39" t="n">
        <v>29</v>
      </c>
      <c r="P1007" s="39" t="n">
        <v>18</v>
      </c>
      <c r="Q1007" s="39" t="n">
        <v>49</v>
      </c>
      <c r="R1007" s="39" t="n">
        <v>55</v>
      </c>
      <c r="S1007" s="39" t="n">
        <v>493</v>
      </c>
      <c r="T1007" s="39" t="n">
        <v>0</v>
      </c>
      <c r="U1007" s="39" t="s">
        <v>62</v>
      </c>
      <c r="V1007" s="39" t="s">
        <v>3</v>
      </c>
      <c r="W1007" s="39"/>
      <c r="X1007" s="40"/>
      <c r="Y1007" s="40"/>
      <c r="Z1007" s="40"/>
      <c r="AA1007" s="40"/>
    </row>
    <row r="1008" customFormat="false" ht="15" hidden="false" customHeight="false" outlineLevel="0" collapsed="false">
      <c r="C1008" s="49" t="n">
        <f aca="false">IF(F1008=F1007,C1007,IF(F1008=(F1007+10),C1007,(C1007+10)))</f>
        <v>1910</v>
      </c>
      <c r="D1008" s="38" t="s">
        <v>388</v>
      </c>
      <c r="E1008" s="51" t="n">
        <f aca="false">IF(C1007=C1008,IF(AND(L1008&lt;&gt;"M",L1008&lt;&gt;"m-up"),E1007+10,E1007),10)</f>
        <v>50</v>
      </c>
      <c r="F1008" s="39" t="n">
        <f aca="false">R1008+(Q1008*60)+(P1008*3600)</f>
        <v>67795</v>
      </c>
      <c r="G1008" s="39" t="str">
        <f aca="false">CONCATENATE(M1008,N1008,O1008)</f>
        <v>20171129</v>
      </c>
      <c r="H1008" s="39" t="n">
        <v>0</v>
      </c>
      <c r="L1008" s="39" t="s">
        <v>290</v>
      </c>
      <c r="M1008" s="39" t="n">
        <v>2017</v>
      </c>
      <c r="N1008" s="39" t="n">
        <v>11</v>
      </c>
      <c r="O1008" s="39" t="n">
        <v>29</v>
      </c>
      <c r="P1008" s="39" t="n">
        <v>18</v>
      </c>
      <c r="Q1008" s="39" t="n">
        <v>49</v>
      </c>
      <c r="R1008" s="39" t="n">
        <v>55</v>
      </c>
      <c r="S1008" s="39" t="n">
        <v>592</v>
      </c>
      <c r="T1008" s="39" t="n">
        <v>0</v>
      </c>
      <c r="U1008" s="39" t="s">
        <v>62</v>
      </c>
      <c r="V1008" s="39" t="s">
        <v>3</v>
      </c>
    </row>
    <row r="1009" customFormat="false" ht="15" hidden="false" customHeight="false" outlineLevel="0" collapsed="false">
      <c r="C1009" s="49" t="n">
        <f aca="false">IF(F1009=F1008,C1008,IF(F1009=(F1008+10),C1008,(C1008+10)))</f>
        <v>1910</v>
      </c>
      <c r="D1009" s="38" t="s">
        <v>388</v>
      </c>
      <c r="E1009" s="51" t="n">
        <f aca="false">IF(C1008=C1009,IF(AND(L1009&lt;&gt;"M",L1009&lt;&gt;"m-up"),E1008+10,E1008),10)</f>
        <v>60</v>
      </c>
      <c r="F1009" s="39" t="n">
        <f aca="false">R1009+(Q1009*60)+(P1009*3600)</f>
        <v>67795</v>
      </c>
      <c r="G1009" s="39" t="str">
        <f aca="false">CONCATENATE(M1009,N1009,O1009)</f>
        <v>20171129</v>
      </c>
      <c r="H1009" s="39" t="n">
        <v>0</v>
      </c>
      <c r="L1009" s="39" t="s">
        <v>290</v>
      </c>
      <c r="M1009" s="39" t="n">
        <v>2017</v>
      </c>
      <c r="N1009" s="39" t="n">
        <v>11</v>
      </c>
      <c r="O1009" s="39" t="n">
        <v>29</v>
      </c>
      <c r="P1009" s="39" t="n">
        <v>18</v>
      </c>
      <c r="Q1009" s="39" t="n">
        <v>49</v>
      </c>
      <c r="R1009" s="39" t="n">
        <v>55</v>
      </c>
      <c r="S1009" s="39" t="n">
        <v>593</v>
      </c>
      <c r="T1009" s="39" t="n">
        <v>0</v>
      </c>
      <c r="U1009" s="39" t="s">
        <v>62</v>
      </c>
      <c r="V1009" s="39" t="s">
        <v>3</v>
      </c>
    </row>
    <row r="1010" customFormat="false" ht="15" hidden="false" customHeight="false" outlineLevel="0" collapsed="false">
      <c r="C1010" s="49" t="n">
        <f aca="false">IF(F1010=F1009,C1009,IF(F1010=(F1009+10),C1009,(C1009+10)))</f>
        <v>1910</v>
      </c>
      <c r="D1010" s="38" t="s">
        <v>388</v>
      </c>
      <c r="E1010" s="51" t="n">
        <f aca="false">IF(C1009=C1010,IF(AND(L1010&lt;&gt;"M",L1010&lt;&gt;"m-up"),E1009+10,E1009),10)</f>
        <v>70</v>
      </c>
      <c r="F1010" s="39" t="n">
        <f aca="false">R1010+(Q1010*60)+(P1010*3600)</f>
        <v>67795</v>
      </c>
      <c r="G1010" s="39" t="str">
        <f aca="false">CONCATENATE(M1010,N1010,O1010)</f>
        <v>20171129</v>
      </c>
      <c r="H1010" s="39" t="n">
        <v>0</v>
      </c>
      <c r="L1010" s="39" t="s">
        <v>290</v>
      </c>
      <c r="M1010" s="39" t="n">
        <v>2017</v>
      </c>
      <c r="N1010" s="39" t="n">
        <v>11</v>
      </c>
      <c r="O1010" s="39" t="n">
        <v>29</v>
      </c>
      <c r="P1010" s="39" t="n">
        <v>18</v>
      </c>
      <c r="Q1010" s="39" t="n">
        <v>49</v>
      </c>
      <c r="R1010" s="39" t="n">
        <v>55</v>
      </c>
      <c r="S1010" s="39" t="n">
        <v>598</v>
      </c>
      <c r="T1010" s="39" t="n">
        <v>0</v>
      </c>
      <c r="U1010" s="39" t="s">
        <v>62</v>
      </c>
      <c r="V1010" s="39" t="s">
        <v>3</v>
      </c>
    </row>
    <row r="1011" customFormat="false" ht="15" hidden="false" customHeight="false" outlineLevel="0" collapsed="false">
      <c r="C1011" s="49" t="n">
        <f aca="false">IF(F1011=F1010,C1010,IF(F1011=(F1010+10),C1010,(C1010+10)))</f>
        <v>1910</v>
      </c>
      <c r="D1011" s="38" t="s">
        <v>388</v>
      </c>
      <c r="E1011" s="51" t="n">
        <f aca="false">IF(C1010=C1011,IF(AND(L1011&lt;&gt;"M",L1011&lt;&gt;"m-up"),E1010+10,E1010),10)</f>
        <v>80</v>
      </c>
      <c r="F1011" s="39" t="n">
        <f aca="false">R1011+(Q1011*60)+(P1011*3600)</f>
        <v>67795</v>
      </c>
      <c r="G1011" s="39" t="str">
        <f aca="false">CONCATENATE(M1011,N1011,O1011)</f>
        <v>20171129</v>
      </c>
      <c r="H1011" s="39" t="n">
        <v>0</v>
      </c>
      <c r="L1011" s="39" t="s">
        <v>290</v>
      </c>
      <c r="M1011" s="39" t="n">
        <v>2017</v>
      </c>
      <c r="N1011" s="39" t="n">
        <v>11</v>
      </c>
      <c r="O1011" s="39" t="n">
        <v>29</v>
      </c>
      <c r="P1011" s="39" t="n">
        <v>18</v>
      </c>
      <c r="Q1011" s="39" t="n">
        <v>49</v>
      </c>
      <c r="R1011" s="39" t="n">
        <v>55</v>
      </c>
      <c r="S1011" s="39" t="n">
        <v>600</v>
      </c>
      <c r="T1011" s="39" t="n">
        <v>0</v>
      </c>
      <c r="U1011" s="39" t="s">
        <v>62</v>
      </c>
      <c r="V1011" s="39" t="s">
        <v>3</v>
      </c>
    </row>
    <row r="1012" customFormat="false" ht="15" hidden="false" customHeight="false" outlineLevel="0" collapsed="false">
      <c r="A1012" s="69"/>
      <c r="B1012" s="69"/>
      <c r="C1012" s="49" t="n">
        <f aca="false">IF(F1012=F1011,C1011,IF(F1012=(F1011+10),C1011,(C1011+10)))</f>
        <v>1920</v>
      </c>
      <c r="D1012" s="70"/>
      <c r="E1012" s="51" t="n">
        <f aca="false">IF(C1011=C1012,IF(AND(L1012&lt;&gt;"M",L1012&lt;&gt;"m-up"),E1011+10,E1011),10)</f>
        <v>10</v>
      </c>
      <c r="F1012" s="71" t="n">
        <f aca="false">R1012+(Q1012*60)+(P1012*3600)</f>
        <v>68319</v>
      </c>
      <c r="G1012" s="71" t="str">
        <f aca="false">CONCATENATE(M1012,N1012,O1012)</f>
        <v>20171129</v>
      </c>
      <c r="H1012" s="71" t="n">
        <v>157</v>
      </c>
      <c r="I1012" s="71"/>
      <c r="J1012" s="71"/>
      <c r="K1012" s="71"/>
      <c r="L1012" s="71" t="s">
        <v>232</v>
      </c>
      <c r="M1012" s="71" t="n">
        <v>2017</v>
      </c>
      <c r="N1012" s="71" t="n">
        <v>11</v>
      </c>
      <c r="O1012" s="71" t="n">
        <v>29</v>
      </c>
      <c r="P1012" s="71" t="n">
        <v>18</v>
      </c>
      <c r="Q1012" s="71" t="n">
        <v>58</v>
      </c>
      <c r="R1012" s="71" t="n">
        <v>39</v>
      </c>
      <c r="S1012" s="71" t="n">
        <v>210</v>
      </c>
      <c r="T1012" s="71" t="n">
        <v>1</v>
      </c>
      <c r="U1012" s="71" t="s">
        <v>1</v>
      </c>
      <c r="V1012" s="71" t="s">
        <v>2</v>
      </c>
      <c r="W1012" s="71"/>
      <c r="X1012" s="72" t="s">
        <v>19</v>
      </c>
      <c r="WK1012" s="72"/>
      <c r="WL1012" s="72"/>
      <c r="WM1012" s="72"/>
      <c r="WN1012" s="72"/>
      <c r="WO1012" s="72"/>
      <c r="WP1012" s="72"/>
      <c r="WQ1012" s="72"/>
      <c r="WR1012" s="72"/>
      <c r="WS1012" s="72"/>
      <c r="WT1012" s="72"/>
      <c r="WU1012" s="72"/>
      <c r="WV1012" s="72"/>
      <c r="WW1012" s="72"/>
      <c r="WX1012" s="72"/>
      <c r="WY1012" s="72"/>
      <c r="WZ1012" s="72"/>
      <c r="XA1012" s="72"/>
      <c r="XB1012" s="72"/>
      <c r="XC1012" s="72"/>
      <c r="XD1012" s="72"/>
      <c r="XE1012" s="72"/>
      <c r="XF1012" s="72"/>
      <c r="XG1012" s="72"/>
      <c r="XH1012" s="72"/>
      <c r="XI1012" s="72"/>
      <c r="XJ1012" s="72"/>
      <c r="XK1012" s="72"/>
      <c r="XL1012" s="72"/>
      <c r="XM1012" s="72"/>
      <c r="XN1012" s="72"/>
      <c r="XO1012" s="72"/>
      <c r="XP1012" s="72"/>
      <c r="XQ1012" s="72"/>
      <c r="XR1012" s="72"/>
      <c r="XS1012" s="72"/>
      <c r="XT1012" s="72"/>
      <c r="XU1012" s="72"/>
      <c r="XV1012" s="72"/>
      <c r="XW1012" s="72"/>
      <c r="XX1012" s="72"/>
      <c r="XY1012" s="72"/>
      <c r="XZ1012" s="72"/>
      <c r="YA1012" s="72"/>
      <c r="YB1012" s="72"/>
      <c r="YC1012" s="72"/>
      <c r="YD1012" s="72"/>
      <c r="YE1012" s="72"/>
      <c r="YF1012" s="72"/>
      <c r="YG1012" s="72"/>
      <c r="YH1012" s="72"/>
      <c r="YI1012" s="72"/>
      <c r="YJ1012" s="72"/>
      <c r="YK1012" s="72"/>
      <c r="YL1012" s="72"/>
      <c r="YM1012" s="72"/>
      <c r="YN1012" s="72"/>
      <c r="YO1012" s="72"/>
      <c r="YP1012" s="72"/>
      <c r="YQ1012" s="72"/>
      <c r="YR1012" s="72"/>
      <c r="YS1012" s="72"/>
      <c r="YT1012" s="72"/>
      <c r="YU1012" s="72"/>
      <c r="YV1012" s="72"/>
      <c r="YW1012" s="72"/>
      <c r="YX1012" s="72"/>
      <c r="YY1012" s="72"/>
      <c r="YZ1012" s="72"/>
      <c r="ZA1012" s="72"/>
      <c r="ZB1012" s="72"/>
      <c r="ZC1012" s="72"/>
      <c r="ZD1012" s="72"/>
      <c r="ZE1012" s="72"/>
      <c r="ZF1012" s="72"/>
      <c r="ZG1012" s="72"/>
      <c r="ZH1012" s="72"/>
      <c r="ZI1012" s="72"/>
      <c r="ZJ1012" s="72"/>
      <c r="ZK1012" s="72"/>
      <c r="ZL1012" s="72"/>
      <c r="ZM1012" s="72"/>
      <c r="ZN1012" s="72"/>
      <c r="ZO1012" s="72"/>
      <c r="ZP1012" s="72"/>
      <c r="ZQ1012" s="72"/>
      <c r="ZR1012" s="72"/>
      <c r="ZS1012" s="72"/>
      <c r="ZT1012" s="72"/>
      <c r="ZU1012" s="72"/>
      <c r="ZV1012" s="72"/>
      <c r="ZW1012" s="72"/>
      <c r="ZX1012" s="72"/>
      <c r="ZY1012" s="72"/>
      <c r="ZZ1012" s="72"/>
      <c r="AAA1012" s="72"/>
      <c r="AAB1012" s="72"/>
      <c r="AAC1012" s="72"/>
      <c r="AAD1012" s="72"/>
      <c r="AAE1012" s="72"/>
      <c r="AAF1012" s="72"/>
      <c r="AAG1012" s="72"/>
      <c r="AAH1012" s="72"/>
      <c r="AAI1012" s="72"/>
      <c r="AAJ1012" s="72"/>
      <c r="AAK1012" s="72"/>
      <c r="AAL1012" s="72"/>
      <c r="AAM1012" s="72"/>
      <c r="AAN1012" s="72"/>
      <c r="AAO1012" s="72"/>
      <c r="AAP1012" s="72"/>
      <c r="AAQ1012" s="72"/>
      <c r="AAR1012" s="72"/>
      <c r="AAS1012" s="72"/>
      <c r="AAT1012" s="72"/>
      <c r="AAU1012" s="72"/>
      <c r="AAV1012" s="72"/>
      <c r="AAW1012" s="72"/>
      <c r="AAX1012" s="72"/>
      <c r="AAY1012" s="72"/>
      <c r="AAZ1012" s="72"/>
      <c r="ABA1012" s="72"/>
      <c r="ABB1012" s="72"/>
      <c r="ABC1012" s="72"/>
      <c r="ABD1012" s="72"/>
      <c r="ABE1012" s="72"/>
      <c r="ABF1012" s="72"/>
      <c r="ABG1012" s="72"/>
      <c r="ABH1012" s="72"/>
      <c r="ABI1012" s="72"/>
      <c r="ABJ1012" s="72"/>
      <c r="ABK1012" s="72"/>
      <c r="ABL1012" s="72"/>
      <c r="ABM1012" s="72"/>
      <c r="ABN1012" s="72"/>
      <c r="ABO1012" s="72"/>
      <c r="ABP1012" s="72"/>
      <c r="ABQ1012" s="72"/>
      <c r="ABR1012" s="72"/>
      <c r="ABS1012" s="72"/>
      <c r="ABT1012" s="72"/>
      <c r="ABU1012" s="72"/>
      <c r="ABV1012" s="72"/>
      <c r="ABW1012" s="72"/>
      <c r="ABX1012" s="72"/>
      <c r="ABY1012" s="72"/>
      <c r="ABZ1012" s="72"/>
      <c r="ACA1012" s="72"/>
      <c r="ACB1012" s="72"/>
      <c r="ACC1012" s="72"/>
      <c r="ACD1012" s="72"/>
      <c r="ACE1012" s="72"/>
      <c r="ACF1012" s="72"/>
      <c r="ACG1012" s="72"/>
      <c r="ACH1012" s="72"/>
      <c r="ACI1012" s="72"/>
      <c r="ACJ1012" s="72"/>
      <c r="ACK1012" s="72"/>
      <c r="ACL1012" s="72"/>
      <c r="ACM1012" s="72"/>
      <c r="ACN1012" s="72"/>
      <c r="ACO1012" s="72"/>
      <c r="ACP1012" s="72"/>
      <c r="ACQ1012" s="72"/>
      <c r="ACR1012" s="72"/>
      <c r="ACS1012" s="72"/>
      <c r="ACT1012" s="72"/>
      <c r="ACU1012" s="72"/>
      <c r="ACV1012" s="72"/>
      <c r="ACW1012" s="72"/>
      <c r="ACX1012" s="72"/>
      <c r="ACY1012" s="72"/>
      <c r="ACZ1012" s="72"/>
      <c r="ADA1012" s="72"/>
      <c r="ADB1012" s="72"/>
      <c r="ADC1012" s="72"/>
      <c r="ADD1012" s="72"/>
      <c r="ADE1012" s="72"/>
      <c r="ADF1012" s="72"/>
      <c r="ADG1012" s="72"/>
      <c r="ADH1012" s="72"/>
      <c r="ADI1012" s="72"/>
      <c r="ADJ1012" s="72"/>
      <c r="ADK1012" s="72"/>
      <c r="ADL1012" s="72"/>
      <c r="ADM1012" s="72"/>
      <c r="ADN1012" s="72"/>
      <c r="ADO1012" s="72"/>
      <c r="ADP1012" s="72"/>
      <c r="ADQ1012" s="72"/>
      <c r="ADR1012" s="72"/>
      <c r="ADS1012" s="72"/>
      <c r="ADT1012" s="72"/>
      <c r="ADU1012" s="72"/>
      <c r="ADV1012" s="72"/>
      <c r="ADW1012" s="72"/>
      <c r="ADX1012" s="72"/>
      <c r="ADY1012" s="72"/>
      <c r="ADZ1012" s="72"/>
      <c r="AEA1012" s="72"/>
      <c r="AEB1012" s="72"/>
      <c r="AEC1012" s="72"/>
      <c r="AED1012" s="72"/>
      <c r="AEE1012" s="72"/>
      <c r="AEF1012" s="72"/>
      <c r="AEG1012" s="72"/>
      <c r="AEH1012" s="72"/>
      <c r="AEI1012" s="72"/>
      <c r="AEJ1012" s="72"/>
      <c r="AEK1012" s="72"/>
      <c r="AEL1012" s="72"/>
      <c r="AEM1012" s="72"/>
      <c r="AEN1012" s="72"/>
      <c r="AEO1012" s="72"/>
      <c r="AEP1012" s="72"/>
      <c r="AEQ1012" s="72"/>
      <c r="AER1012" s="72"/>
      <c r="AES1012" s="72"/>
      <c r="AET1012" s="72"/>
      <c r="AEU1012" s="72"/>
      <c r="AEV1012" s="72"/>
      <c r="AEW1012" s="72"/>
      <c r="AEX1012" s="72"/>
      <c r="AEY1012" s="72"/>
      <c r="AEZ1012" s="72"/>
      <c r="AFA1012" s="72"/>
      <c r="AFB1012" s="72"/>
      <c r="AFC1012" s="72"/>
      <c r="AFD1012" s="72"/>
      <c r="AFE1012" s="72"/>
      <c r="AFF1012" s="72"/>
      <c r="AFG1012" s="72"/>
      <c r="AFH1012" s="72"/>
      <c r="AFI1012" s="72"/>
      <c r="AFJ1012" s="72"/>
      <c r="AFK1012" s="72"/>
      <c r="AFL1012" s="72"/>
      <c r="AFM1012" s="72"/>
      <c r="AFN1012" s="72"/>
      <c r="AFO1012" s="72"/>
      <c r="AFP1012" s="72"/>
      <c r="AFQ1012" s="72"/>
      <c r="AFR1012" s="72"/>
      <c r="AFS1012" s="72"/>
      <c r="AFT1012" s="72"/>
      <c r="AFU1012" s="72"/>
      <c r="AFV1012" s="72"/>
      <c r="AFW1012" s="72"/>
      <c r="AFX1012" s="72"/>
      <c r="AFY1012" s="72"/>
      <c r="AFZ1012" s="72"/>
      <c r="AGA1012" s="72"/>
      <c r="AGB1012" s="72"/>
      <c r="AGC1012" s="72"/>
      <c r="AGD1012" s="72"/>
      <c r="AGE1012" s="72"/>
      <c r="AGF1012" s="72"/>
      <c r="AGG1012" s="72"/>
      <c r="AGH1012" s="72"/>
      <c r="AGI1012" s="72"/>
      <c r="AGJ1012" s="72"/>
      <c r="AGK1012" s="72"/>
      <c r="AGL1012" s="72"/>
      <c r="AGM1012" s="72"/>
      <c r="AGN1012" s="72"/>
      <c r="AGO1012" s="72"/>
      <c r="AGP1012" s="72"/>
      <c r="AGQ1012" s="72"/>
      <c r="AGR1012" s="72"/>
      <c r="AGS1012" s="72"/>
      <c r="AGT1012" s="72"/>
      <c r="AGU1012" s="72"/>
      <c r="AGV1012" s="72"/>
      <c r="AGW1012" s="72"/>
      <c r="AGX1012" s="72"/>
      <c r="AGY1012" s="72"/>
      <c r="AGZ1012" s="72"/>
      <c r="AHA1012" s="72"/>
      <c r="AHB1012" s="72"/>
      <c r="AHC1012" s="72"/>
      <c r="AHD1012" s="72"/>
      <c r="AHE1012" s="72"/>
      <c r="AHF1012" s="72"/>
      <c r="AHG1012" s="72"/>
      <c r="AHH1012" s="72"/>
      <c r="AHI1012" s="72"/>
      <c r="AHJ1012" s="72"/>
      <c r="AHK1012" s="72"/>
      <c r="AHL1012" s="72"/>
      <c r="AHM1012" s="72"/>
      <c r="AHN1012" s="72"/>
      <c r="AHO1012" s="72"/>
      <c r="AHP1012" s="72"/>
      <c r="AHQ1012" s="72"/>
      <c r="AHR1012" s="72"/>
      <c r="AHS1012" s="72"/>
      <c r="AHT1012" s="72"/>
      <c r="AHU1012" s="72"/>
      <c r="AHV1012" s="72"/>
      <c r="AHW1012" s="72"/>
      <c r="AHX1012" s="72"/>
      <c r="AHY1012" s="72"/>
      <c r="AHZ1012" s="72"/>
      <c r="AIA1012" s="72"/>
      <c r="AIB1012" s="72"/>
      <c r="AIC1012" s="72"/>
      <c r="AID1012" s="72"/>
      <c r="AIE1012" s="72"/>
      <c r="AIF1012" s="72"/>
      <c r="AIG1012" s="72"/>
      <c r="AIH1012" s="72"/>
      <c r="AII1012" s="72"/>
      <c r="AIJ1012" s="72"/>
      <c r="AIK1012" s="72"/>
      <c r="AIL1012" s="72"/>
      <c r="AIM1012" s="72"/>
      <c r="AIN1012" s="72"/>
      <c r="AIO1012" s="72"/>
      <c r="AIP1012" s="72"/>
      <c r="AIQ1012" s="72"/>
      <c r="AIR1012" s="72"/>
      <c r="AIS1012" s="72"/>
      <c r="AIT1012" s="72"/>
      <c r="AIU1012" s="72"/>
      <c r="AIV1012" s="72"/>
      <c r="AIW1012" s="72"/>
      <c r="AIX1012" s="72"/>
      <c r="AIY1012" s="72"/>
      <c r="AIZ1012" s="72"/>
      <c r="AJA1012" s="72"/>
      <c r="AJB1012" s="72"/>
      <c r="AJC1012" s="72"/>
      <c r="AJD1012" s="72"/>
      <c r="AJE1012" s="72"/>
      <c r="AJF1012" s="72"/>
      <c r="AJG1012" s="72"/>
      <c r="AJH1012" s="72"/>
      <c r="AJI1012" s="72"/>
      <c r="AJJ1012" s="72"/>
      <c r="AJK1012" s="72"/>
      <c r="AJL1012" s="72"/>
      <c r="AJM1012" s="72"/>
      <c r="AJN1012" s="72"/>
      <c r="AJO1012" s="72"/>
      <c r="AJP1012" s="72"/>
      <c r="AJQ1012" s="72"/>
      <c r="AJR1012" s="72"/>
      <c r="AJS1012" s="72"/>
      <c r="AJT1012" s="72"/>
      <c r="AJU1012" s="72"/>
      <c r="AJV1012" s="72"/>
      <c r="AJW1012" s="72"/>
      <c r="AJX1012" s="72"/>
      <c r="AJY1012" s="72"/>
      <c r="AJZ1012" s="72"/>
      <c r="AKA1012" s="72"/>
      <c r="AKB1012" s="72"/>
      <c r="AKC1012" s="72"/>
      <c r="AKD1012" s="72"/>
      <c r="AKE1012" s="72"/>
      <c r="AKF1012" s="72"/>
      <c r="AKG1012" s="72"/>
      <c r="AKH1012" s="72"/>
      <c r="AKI1012" s="72"/>
      <c r="AKJ1012" s="72"/>
      <c r="AKK1012" s="72"/>
      <c r="AKL1012" s="72"/>
      <c r="AKM1012" s="72"/>
      <c r="AKN1012" s="72"/>
      <c r="AKO1012" s="72"/>
      <c r="AKP1012" s="72"/>
      <c r="AKQ1012" s="72"/>
      <c r="AKR1012" s="72"/>
      <c r="AKS1012" s="72"/>
      <c r="AKT1012" s="72"/>
      <c r="AKU1012" s="72"/>
      <c r="AKV1012" s="72"/>
      <c r="AKW1012" s="72"/>
      <c r="AKX1012" s="72"/>
      <c r="AKY1012" s="72"/>
      <c r="AKZ1012" s="72"/>
      <c r="ALA1012" s="72"/>
      <c r="ALB1012" s="72"/>
      <c r="ALC1012" s="72"/>
      <c r="ALD1012" s="72"/>
      <c r="ALE1012" s="72"/>
      <c r="ALF1012" s="72"/>
      <c r="ALG1012" s="72"/>
      <c r="ALH1012" s="72"/>
      <c r="ALI1012" s="72"/>
      <c r="ALJ1012" s="72"/>
      <c r="ALK1012" s="72"/>
      <c r="ALL1012" s="72"/>
      <c r="ALM1012" s="72"/>
      <c r="ALN1012" s="72"/>
      <c r="ALO1012" s="72"/>
      <c r="ALP1012" s="72"/>
      <c r="ALQ1012" s="72"/>
      <c r="ALR1012" s="72"/>
      <c r="ALS1012" s="72"/>
      <c r="ALT1012" s="72"/>
      <c r="ALU1012" s="72"/>
      <c r="ALV1012" s="72"/>
      <c r="ALW1012" s="72"/>
      <c r="ALX1012" s="72"/>
      <c r="ALY1012" s="72"/>
      <c r="ALZ1012" s="72"/>
      <c r="AMA1012" s="72"/>
      <c r="AMB1012" s="72"/>
      <c r="AMC1012" s="72"/>
      <c r="AMD1012" s="72"/>
      <c r="AME1012" s="72"/>
      <c r="AMF1012" s="72"/>
      <c r="AMG1012" s="72"/>
      <c r="AMH1012" s="72"/>
      <c r="AMI1012" s="72"/>
      <c r="AMJ1012" s="72"/>
    </row>
    <row r="1013" s="114" customFormat="true" ht="15" hidden="false" customHeight="false" outlineLevel="0" collapsed="false">
      <c r="A1013" s="122"/>
      <c r="B1013" s="122"/>
      <c r="C1013" s="49" t="n">
        <f aca="false">IF(F1013=F1012,C1012,IF(F1013=(F1012+10),C1012,(C1012+10)))</f>
        <v>1920</v>
      </c>
      <c r="D1013" s="123"/>
      <c r="E1013" s="51" t="n">
        <f aca="false">IF(C1012=C1013,IF(AND(L1013&lt;&gt;"M",L1013&lt;&gt;"m-up"),E1012+10,E1012),10)</f>
        <v>20</v>
      </c>
      <c r="F1013" s="124" t="n">
        <f aca="false">R1013+(Q1013*60)+(P1013*3600)</f>
        <v>68319</v>
      </c>
      <c r="G1013" s="124" t="str">
        <f aca="false">CONCATENATE(M1013,N1013,O1013)</f>
        <v>20171129</v>
      </c>
      <c r="H1013" s="124" t="n">
        <v>5</v>
      </c>
      <c r="I1013" s="124"/>
      <c r="J1013" s="124"/>
      <c r="K1013" s="124"/>
      <c r="L1013" s="124" t="s">
        <v>23</v>
      </c>
      <c r="M1013" s="124" t="n">
        <v>2017</v>
      </c>
      <c r="N1013" s="124" t="n">
        <v>11</v>
      </c>
      <c r="O1013" s="124" t="n">
        <v>29</v>
      </c>
      <c r="P1013" s="124" t="n">
        <v>18</v>
      </c>
      <c r="Q1013" s="124" t="n">
        <v>58</v>
      </c>
      <c r="R1013" s="124" t="n">
        <v>39</v>
      </c>
      <c r="S1013" s="124" t="n">
        <v>385</v>
      </c>
      <c r="T1013" s="124" t="n">
        <v>1</v>
      </c>
      <c r="U1013" s="124" t="s">
        <v>1</v>
      </c>
      <c r="V1013" s="124" t="s">
        <v>2</v>
      </c>
      <c r="W1013" s="124"/>
    </row>
    <row r="1014" s="114" customFormat="true" ht="15" hidden="false" customHeight="false" outlineLevel="0" collapsed="false">
      <c r="A1014" s="122"/>
      <c r="B1014" s="122"/>
      <c r="C1014" s="49" t="n">
        <f aca="false">IF(F1014=F1013,C1013,IF(F1014=(F1013+10),C1013,(C1013+10)))</f>
        <v>1920</v>
      </c>
      <c r="D1014" s="123"/>
      <c r="E1014" s="51" t="n">
        <f aca="false">IF(C1013=C1014,IF(AND(L1014&lt;&gt;"M",L1014&lt;&gt;"m-up"),E1013+10,E1013),10)</f>
        <v>30</v>
      </c>
      <c r="F1014" s="124" t="n">
        <f aca="false">R1014+(Q1014*60)+(P1014*3600)</f>
        <v>68319</v>
      </c>
      <c r="G1014" s="124" t="str">
        <f aca="false">CONCATENATE(M1014,N1014,O1014)</f>
        <v>20171129</v>
      </c>
      <c r="H1014" s="124" t="n">
        <v>0</v>
      </c>
      <c r="I1014" s="124"/>
      <c r="J1014" s="124"/>
      <c r="K1014" s="124"/>
      <c r="L1014" s="124" t="s">
        <v>9</v>
      </c>
      <c r="M1014" s="124" t="n">
        <v>2017</v>
      </c>
      <c r="N1014" s="124" t="n">
        <v>11</v>
      </c>
      <c r="O1014" s="124" t="n">
        <v>29</v>
      </c>
      <c r="P1014" s="124" t="n">
        <v>18</v>
      </c>
      <c r="Q1014" s="124" t="n">
        <v>58</v>
      </c>
      <c r="R1014" s="124" t="n">
        <v>39</v>
      </c>
      <c r="S1014" s="124" t="n">
        <v>400</v>
      </c>
      <c r="T1014" s="124" t="n">
        <v>1</v>
      </c>
      <c r="U1014" s="124" t="s">
        <v>1</v>
      </c>
      <c r="V1014" s="124" t="s">
        <v>2</v>
      </c>
      <c r="W1014" s="124"/>
    </row>
    <row r="1015" s="114" customFormat="true" ht="15" hidden="false" customHeight="false" outlineLevel="0" collapsed="false">
      <c r="A1015" s="122"/>
      <c r="B1015" s="122"/>
      <c r="C1015" s="49" t="n">
        <f aca="false">IF(F1015=F1014,C1014,IF(F1015=(F1014+10),C1014,(C1014+10)))</f>
        <v>1920</v>
      </c>
      <c r="D1015" s="123"/>
      <c r="E1015" s="51" t="n">
        <f aca="false">IF(C1014=C1015,IF(AND(L1015&lt;&gt;"M",L1015&lt;&gt;"m-up"),E1014+10,E1014),10)</f>
        <v>40</v>
      </c>
      <c r="F1015" s="124" t="n">
        <f aca="false">R1015+(Q1015*60)+(P1015*3600)</f>
        <v>68319</v>
      </c>
      <c r="G1015" s="124" t="str">
        <f aca="false">CONCATENATE(M1015,N1015,O1015)</f>
        <v>20171129</v>
      </c>
      <c r="H1015" s="124" t="n">
        <v>2</v>
      </c>
      <c r="I1015" s="124"/>
      <c r="J1015" s="124"/>
      <c r="K1015" s="124"/>
      <c r="L1015" s="124" t="s">
        <v>23</v>
      </c>
      <c r="M1015" s="124" t="n">
        <v>2017</v>
      </c>
      <c r="N1015" s="124" t="n">
        <v>11</v>
      </c>
      <c r="O1015" s="124" t="n">
        <v>29</v>
      </c>
      <c r="P1015" s="124" t="n">
        <v>18</v>
      </c>
      <c r="Q1015" s="124" t="n">
        <v>58</v>
      </c>
      <c r="R1015" s="124" t="n">
        <v>39</v>
      </c>
      <c r="S1015" s="124" t="n">
        <v>426</v>
      </c>
      <c r="T1015" s="124" t="n">
        <v>1</v>
      </c>
      <c r="U1015" s="124" t="s">
        <v>1</v>
      </c>
      <c r="V1015" s="124" t="s">
        <v>2</v>
      </c>
      <c r="W1015" s="124"/>
    </row>
    <row r="1016" s="114" customFormat="true" ht="15" hidden="false" customHeight="false" outlineLevel="0" collapsed="false">
      <c r="A1016" s="122"/>
      <c r="B1016" s="122"/>
      <c r="C1016" s="49" t="n">
        <f aca="false">IF(F1016=F1015,C1015,IF(F1016=(F1015+10),C1015,(C1015+10)))</f>
        <v>1920</v>
      </c>
      <c r="D1016" s="123"/>
      <c r="E1016" s="51" t="n">
        <f aca="false">IF(C1015=C1016,IF(AND(L1016&lt;&gt;"M",L1016&lt;&gt;"m-up"),E1015+10,E1015),10)</f>
        <v>50</v>
      </c>
      <c r="F1016" s="124" t="n">
        <f aca="false">R1016+(Q1016*60)+(P1016*3600)</f>
        <v>68319</v>
      </c>
      <c r="G1016" s="124" t="str">
        <f aca="false">CONCATENATE(M1016,N1016,O1016)</f>
        <v>20171129</v>
      </c>
      <c r="H1016" s="124" t="n">
        <v>3</v>
      </c>
      <c r="I1016" s="124"/>
      <c r="J1016" s="124"/>
      <c r="K1016" s="124"/>
      <c r="L1016" s="124" t="s">
        <v>23</v>
      </c>
      <c r="M1016" s="124" t="n">
        <v>2017</v>
      </c>
      <c r="N1016" s="124" t="n">
        <v>11</v>
      </c>
      <c r="O1016" s="124" t="n">
        <v>29</v>
      </c>
      <c r="P1016" s="124" t="n">
        <v>18</v>
      </c>
      <c r="Q1016" s="124" t="n">
        <v>58</v>
      </c>
      <c r="R1016" s="124" t="n">
        <v>39</v>
      </c>
      <c r="S1016" s="124" t="n">
        <v>454</v>
      </c>
      <c r="T1016" s="124" t="n">
        <v>1</v>
      </c>
      <c r="U1016" s="124" t="s">
        <v>1</v>
      </c>
      <c r="V1016" s="124" t="s">
        <v>2</v>
      </c>
      <c r="W1016" s="124"/>
    </row>
    <row r="1017" s="114" customFormat="true" ht="15" hidden="false" customHeight="false" outlineLevel="0" collapsed="false">
      <c r="A1017" s="122"/>
      <c r="B1017" s="122"/>
      <c r="C1017" s="49" t="n">
        <f aca="false">IF(F1017=F1016,C1016,IF(F1017=(F1016+10),C1016,(C1016+10)))</f>
        <v>1920</v>
      </c>
      <c r="D1017" s="123"/>
      <c r="E1017" s="51" t="n">
        <f aca="false">IF(C1016=C1017,IF(AND(L1017&lt;&gt;"M",L1017&lt;&gt;"m-up"),E1016+10,E1016),10)</f>
        <v>60</v>
      </c>
      <c r="F1017" s="124" t="n">
        <f aca="false">R1017+(Q1017*60)+(P1017*3600)</f>
        <v>68319</v>
      </c>
      <c r="G1017" s="124" t="str">
        <f aca="false">CONCATENATE(M1017,N1017,O1017)</f>
        <v>20171129</v>
      </c>
      <c r="H1017" s="124" t="n">
        <v>2</v>
      </c>
      <c r="I1017" s="124"/>
      <c r="J1017" s="124"/>
      <c r="K1017" s="124"/>
      <c r="L1017" s="124" t="s">
        <v>23</v>
      </c>
      <c r="M1017" s="124" t="n">
        <v>2017</v>
      </c>
      <c r="N1017" s="124" t="n">
        <v>11</v>
      </c>
      <c r="O1017" s="124" t="n">
        <v>29</v>
      </c>
      <c r="P1017" s="124" t="n">
        <v>18</v>
      </c>
      <c r="Q1017" s="124" t="n">
        <v>58</v>
      </c>
      <c r="R1017" s="124" t="n">
        <v>39</v>
      </c>
      <c r="S1017" s="124" t="n">
        <v>472</v>
      </c>
      <c r="T1017" s="124" t="n">
        <v>1</v>
      </c>
      <c r="U1017" s="124" t="s">
        <v>1</v>
      </c>
      <c r="V1017" s="124" t="s">
        <v>2</v>
      </c>
      <c r="W1017" s="124"/>
    </row>
    <row r="1018" customFormat="false" ht="15" hidden="false" customHeight="false" outlineLevel="0" collapsed="false">
      <c r="A1018" s="69"/>
      <c r="B1018" s="69"/>
      <c r="C1018" s="49" t="n">
        <f aca="false">IF(F1018=F1017,C1017,IF(F1018=(F1017+10),C1017,(C1017+10)))</f>
        <v>1930</v>
      </c>
      <c r="D1018" s="70" t="s">
        <v>389</v>
      </c>
      <c r="E1018" s="51" t="n">
        <f aca="false">IF(C1017=C1018,IF(AND(L1018&lt;&gt;"M",L1018&lt;&gt;"m-up"),E1017+10,E1017),10)</f>
        <v>10</v>
      </c>
      <c r="F1018" s="71" t="n">
        <f aca="false">R1018+(Q1018*60)+(P1018*3600)</f>
        <v>52753</v>
      </c>
      <c r="G1018" s="71" t="str">
        <f aca="false">CONCATENATE(M1018,N1018,O1018)</f>
        <v>2017121</v>
      </c>
      <c r="H1018" s="71" t="n">
        <v>2</v>
      </c>
      <c r="I1018" s="71"/>
      <c r="J1018" s="71"/>
      <c r="K1018" s="71"/>
      <c r="L1018" s="71" t="s">
        <v>0</v>
      </c>
      <c r="M1018" s="71" t="n">
        <v>2017</v>
      </c>
      <c r="N1018" s="71" t="n">
        <v>12</v>
      </c>
      <c r="O1018" s="71" t="n">
        <v>1</v>
      </c>
      <c r="P1018" s="71" t="n">
        <v>14</v>
      </c>
      <c r="Q1018" s="71" t="n">
        <v>39</v>
      </c>
      <c r="R1018" s="71" t="n">
        <v>13</v>
      </c>
      <c r="S1018" s="71" t="n">
        <v>581</v>
      </c>
      <c r="T1018" s="71" t="n">
        <v>1</v>
      </c>
      <c r="U1018" s="71" t="s">
        <v>1</v>
      </c>
      <c r="V1018" s="71" t="s">
        <v>2</v>
      </c>
      <c r="W1018" s="71"/>
      <c r="X1018" s="72"/>
      <c r="WK1018" s="72"/>
      <c r="WL1018" s="72"/>
      <c r="WM1018" s="72"/>
      <c r="WN1018" s="72"/>
      <c r="WO1018" s="72"/>
      <c r="WP1018" s="72"/>
      <c r="WQ1018" s="72"/>
      <c r="WR1018" s="72"/>
      <c r="WS1018" s="72"/>
      <c r="WT1018" s="72"/>
      <c r="WU1018" s="72"/>
      <c r="WV1018" s="72"/>
      <c r="WW1018" s="72"/>
      <c r="WX1018" s="72"/>
      <c r="WY1018" s="72"/>
      <c r="WZ1018" s="72"/>
      <c r="XA1018" s="72"/>
      <c r="XB1018" s="72"/>
      <c r="XC1018" s="72"/>
      <c r="XD1018" s="72"/>
      <c r="XE1018" s="72"/>
      <c r="XF1018" s="72"/>
      <c r="XG1018" s="72"/>
      <c r="XH1018" s="72"/>
      <c r="XI1018" s="72"/>
      <c r="XJ1018" s="72"/>
      <c r="XK1018" s="72"/>
      <c r="XL1018" s="72"/>
      <c r="XM1018" s="72"/>
      <c r="XN1018" s="72"/>
      <c r="XO1018" s="72"/>
      <c r="XP1018" s="72"/>
      <c r="XQ1018" s="72"/>
      <c r="XR1018" s="72"/>
      <c r="XS1018" s="72"/>
      <c r="XT1018" s="72"/>
      <c r="XU1018" s="72"/>
      <c r="XV1018" s="72"/>
      <c r="XW1018" s="72"/>
      <c r="XX1018" s="72"/>
      <c r="XY1018" s="72"/>
      <c r="XZ1018" s="72"/>
      <c r="YA1018" s="72"/>
      <c r="YB1018" s="72"/>
      <c r="YC1018" s="72"/>
      <c r="YD1018" s="72"/>
      <c r="YE1018" s="72"/>
      <c r="YF1018" s="72"/>
      <c r="YG1018" s="72"/>
      <c r="YH1018" s="72"/>
      <c r="YI1018" s="72"/>
      <c r="YJ1018" s="72"/>
      <c r="YK1018" s="72"/>
      <c r="YL1018" s="72"/>
      <c r="YM1018" s="72"/>
      <c r="YN1018" s="72"/>
      <c r="YO1018" s="72"/>
      <c r="YP1018" s="72"/>
      <c r="YQ1018" s="72"/>
      <c r="YR1018" s="72"/>
      <c r="YS1018" s="72"/>
      <c r="YT1018" s="72"/>
      <c r="YU1018" s="72"/>
      <c r="YV1018" s="72"/>
      <c r="YW1018" s="72"/>
      <c r="YX1018" s="72"/>
      <c r="YY1018" s="72"/>
      <c r="YZ1018" s="72"/>
      <c r="ZA1018" s="72"/>
      <c r="ZB1018" s="72"/>
      <c r="ZC1018" s="72"/>
      <c r="ZD1018" s="72"/>
      <c r="ZE1018" s="72"/>
      <c r="ZF1018" s="72"/>
      <c r="ZG1018" s="72"/>
      <c r="ZH1018" s="72"/>
      <c r="ZI1018" s="72"/>
      <c r="ZJ1018" s="72"/>
      <c r="ZK1018" s="72"/>
      <c r="ZL1018" s="72"/>
      <c r="ZM1018" s="72"/>
      <c r="ZN1018" s="72"/>
      <c r="ZO1018" s="72"/>
      <c r="ZP1018" s="72"/>
      <c r="ZQ1018" s="72"/>
      <c r="ZR1018" s="72"/>
      <c r="ZS1018" s="72"/>
      <c r="ZT1018" s="72"/>
      <c r="ZU1018" s="72"/>
      <c r="ZV1018" s="72"/>
      <c r="ZW1018" s="72"/>
      <c r="ZX1018" s="72"/>
      <c r="ZY1018" s="72"/>
      <c r="ZZ1018" s="72"/>
      <c r="AAA1018" s="72"/>
      <c r="AAB1018" s="72"/>
      <c r="AAC1018" s="72"/>
      <c r="AAD1018" s="72"/>
      <c r="AAE1018" s="72"/>
      <c r="AAF1018" s="72"/>
      <c r="AAG1018" s="72"/>
      <c r="AAH1018" s="72"/>
      <c r="AAI1018" s="72"/>
      <c r="AAJ1018" s="72"/>
      <c r="AAK1018" s="72"/>
      <c r="AAL1018" s="72"/>
      <c r="AAM1018" s="72"/>
      <c r="AAN1018" s="72"/>
      <c r="AAO1018" s="72"/>
      <c r="AAP1018" s="72"/>
      <c r="AAQ1018" s="72"/>
      <c r="AAR1018" s="72"/>
      <c r="AAS1018" s="72"/>
      <c r="AAT1018" s="72"/>
      <c r="AAU1018" s="72"/>
      <c r="AAV1018" s="72"/>
      <c r="AAW1018" s="72"/>
      <c r="AAX1018" s="72"/>
      <c r="AAY1018" s="72"/>
      <c r="AAZ1018" s="72"/>
      <c r="ABA1018" s="72"/>
      <c r="ABB1018" s="72"/>
      <c r="ABC1018" s="72"/>
      <c r="ABD1018" s="72"/>
      <c r="ABE1018" s="72"/>
      <c r="ABF1018" s="72"/>
      <c r="ABG1018" s="72"/>
      <c r="ABH1018" s="72"/>
      <c r="ABI1018" s="72"/>
      <c r="ABJ1018" s="72"/>
      <c r="ABK1018" s="72"/>
      <c r="ABL1018" s="72"/>
      <c r="ABM1018" s="72"/>
      <c r="ABN1018" s="72"/>
      <c r="ABO1018" s="72"/>
      <c r="ABP1018" s="72"/>
      <c r="ABQ1018" s="72"/>
      <c r="ABR1018" s="72"/>
      <c r="ABS1018" s="72"/>
      <c r="ABT1018" s="72"/>
      <c r="ABU1018" s="72"/>
      <c r="ABV1018" s="72"/>
      <c r="ABW1018" s="72"/>
      <c r="ABX1018" s="72"/>
      <c r="ABY1018" s="72"/>
      <c r="ABZ1018" s="72"/>
      <c r="ACA1018" s="72"/>
      <c r="ACB1018" s="72"/>
      <c r="ACC1018" s="72"/>
      <c r="ACD1018" s="72"/>
      <c r="ACE1018" s="72"/>
      <c r="ACF1018" s="72"/>
      <c r="ACG1018" s="72"/>
      <c r="ACH1018" s="72"/>
      <c r="ACI1018" s="72"/>
      <c r="ACJ1018" s="72"/>
      <c r="ACK1018" s="72"/>
      <c r="ACL1018" s="72"/>
      <c r="ACM1018" s="72"/>
      <c r="ACN1018" s="72"/>
      <c r="ACO1018" s="72"/>
      <c r="ACP1018" s="72"/>
      <c r="ACQ1018" s="72"/>
      <c r="ACR1018" s="72"/>
      <c r="ACS1018" s="72"/>
      <c r="ACT1018" s="72"/>
      <c r="ACU1018" s="72"/>
      <c r="ACV1018" s="72"/>
      <c r="ACW1018" s="72"/>
      <c r="ACX1018" s="72"/>
      <c r="ACY1018" s="72"/>
      <c r="ACZ1018" s="72"/>
      <c r="ADA1018" s="72"/>
      <c r="ADB1018" s="72"/>
      <c r="ADC1018" s="72"/>
      <c r="ADD1018" s="72"/>
      <c r="ADE1018" s="72"/>
      <c r="ADF1018" s="72"/>
      <c r="ADG1018" s="72"/>
      <c r="ADH1018" s="72"/>
      <c r="ADI1018" s="72"/>
      <c r="ADJ1018" s="72"/>
      <c r="ADK1018" s="72"/>
      <c r="ADL1018" s="72"/>
      <c r="ADM1018" s="72"/>
      <c r="ADN1018" s="72"/>
      <c r="ADO1018" s="72"/>
      <c r="ADP1018" s="72"/>
      <c r="ADQ1018" s="72"/>
      <c r="ADR1018" s="72"/>
      <c r="ADS1018" s="72"/>
      <c r="ADT1018" s="72"/>
      <c r="ADU1018" s="72"/>
      <c r="ADV1018" s="72"/>
      <c r="ADW1018" s="72"/>
      <c r="ADX1018" s="72"/>
      <c r="ADY1018" s="72"/>
      <c r="ADZ1018" s="72"/>
      <c r="AEA1018" s="72"/>
      <c r="AEB1018" s="72"/>
      <c r="AEC1018" s="72"/>
      <c r="AED1018" s="72"/>
      <c r="AEE1018" s="72"/>
      <c r="AEF1018" s="72"/>
      <c r="AEG1018" s="72"/>
      <c r="AEH1018" s="72"/>
      <c r="AEI1018" s="72"/>
      <c r="AEJ1018" s="72"/>
      <c r="AEK1018" s="72"/>
      <c r="AEL1018" s="72"/>
      <c r="AEM1018" s="72"/>
      <c r="AEN1018" s="72"/>
      <c r="AEO1018" s="72"/>
      <c r="AEP1018" s="72"/>
      <c r="AEQ1018" s="72"/>
      <c r="AER1018" s="72"/>
      <c r="AES1018" s="72"/>
      <c r="AET1018" s="72"/>
      <c r="AEU1018" s="72"/>
      <c r="AEV1018" s="72"/>
      <c r="AEW1018" s="72"/>
      <c r="AEX1018" s="72"/>
      <c r="AEY1018" s="72"/>
      <c r="AEZ1018" s="72"/>
      <c r="AFA1018" s="72"/>
      <c r="AFB1018" s="72"/>
      <c r="AFC1018" s="72"/>
      <c r="AFD1018" s="72"/>
      <c r="AFE1018" s="72"/>
      <c r="AFF1018" s="72"/>
      <c r="AFG1018" s="72"/>
      <c r="AFH1018" s="72"/>
      <c r="AFI1018" s="72"/>
      <c r="AFJ1018" s="72"/>
      <c r="AFK1018" s="72"/>
      <c r="AFL1018" s="72"/>
      <c r="AFM1018" s="72"/>
      <c r="AFN1018" s="72"/>
      <c r="AFO1018" s="72"/>
      <c r="AFP1018" s="72"/>
      <c r="AFQ1018" s="72"/>
      <c r="AFR1018" s="72"/>
      <c r="AFS1018" s="72"/>
      <c r="AFT1018" s="72"/>
      <c r="AFU1018" s="72"/>
      <c r="AFV1018" s="72"/>
      <c r="AFW1018" s="72"/>
      <c r="AFX1018" s="72"/>
      <c r="AFY1018" s="72"/>
      <c r="AFZ1018" s="72"/>
      <c r="AGA1018" s="72"/>
      <c r="AGB1018" s="72"/>
      <c r="AGC1018" s="72"/>
      <c r="AGD1018" s="72"/>
      <c r="AGE1018" s="72"/>
      <c r="AGF1018" s="72"/>
      <c r="AGG1018" s="72"/>
      <c r="AGH1018" s="72"/>
      <c r="AGI1018" s="72"/>
      <c r="AGJ1018" s="72"/>
      <c r="AGK1018" s="72"/>
      <c r="AGL1018" s="72"/>
      <c r="AGM1018" s="72"/>
      <c r="AGN1018" s="72"/>
      <c r="AGO1018" s="72"/>
      <c r="AGP1018" s="72"/>
      <c r="AGQ1018" s="72"/>
      <c r="AGR1018" s="72"/>
      <c r="AGS1018" s="72"/>
      <c r="AGT1018" s="72"/>
      <c r="AGU1018" s="72"/>
      <c r="AGV1018" s="72"/>
      <c r="AGW1018" s="72"/>
      <c r="AGX1018" s="72"/>
      <c r="AGY1018" s="72"/>
      <c r="AGZ1018" s="72"/>
      <c r="AHA1018" s="72"/>
      <c r="AHB1018" s="72"/>
      <c r="AHC1018" s="72"/>
      <c r="AHD1018" s="72"/>
      <c r="AHE1018" s="72"/>
      <c r="AHF1018" s="72"/>
      <c r="AHG1018" s="72"/>
      <c r="AHH1018" s="72"/>
      <c r="AHI1018" s="72"/>
      <c r="AHJ1018" s="72"/>
      <c r="AHK1018" s="72"/>
      <c r="AHL1018" s="72"/>
      <c r="AHM1018" s="72"/>
      <c r="AHN1018" s="72"/>
      <c r="AHO1018" s="72"/>
      <c r="AHP1018" s="72"/>
      <c r="AHQ1018" s="72"/>
      <c r="AHR1018" s="72"/>
      <c r="AHS1018" s="72"/>
      <c r="AHT1018" s="72"/>
      <c r="AHU1018" s="72"/>
      <c r="AHV1018" s="72"/>
      <c r="AHW1018" s="72"/>
      <c r="AHX1018" s="72"/>
      <c r="AHY1018" s="72"/>
      <c r="AHZ1018" s="72"/>
      <c r="AIA1018" s="72"/>
      <c r="AIB1018" s="72"/>
      <c r="AIC1018" s="72"/>
      <c r="AID1018" s="72"/>
      <c r="AIE1018" s="72"/>
      <c r="AIF1018" s="72"/>
      <c r="AIG1018" s="72"/>
      <c r="AIH1018" s="72"/>
      <c r="AII1018" s="72"/>
      <c r="AIJ1018" s="72"/>
      <c r="AIK1018" s="72"/>
      <c r="AIL1018" s="72"/>
      <c r="AIM1018" s="72"/>
      <c r="AIN1018" s="72"/>
      <c r="AIO1018" s="72"/>
      <c r="AIP1018" s="72"/>
      <c r="AIQ1018" s="72"/>
      <c r="AIR1018" s="72"/>
      <c r="AIS1018" s="72"/>
      <c r="AIT1018" s="72"/>
      <c r="AIU1018" s="72"/>
      <c r="AIV1018" s="72"/>
      <c r="AIW1018" s="72"/>
      <c r="AIX1018" s="72"/>
      <c r="AIY1018" s="72"/>
      <c r="AIZ1018" s="72"/>
      <c r="AJA1018" s="72"/>
      <c r="AJB1018" s="72"/>
      <c r="AJC1018" s="72"/>
      <c r="AJD1018" s="72"/>
      <c r="AJE1018" s="72"/>
      <c r="AJF1018" s="72"/>
      <c r="AJG1018" s="72"/>
      <c r="AJH1018" s="72"/>
      <c r="AJI1018" s="72"/>
      <c r="AJJ1018" s="72"/>
      <c r="AJK1018" s="72"/>
      <c r="AJL1018" s="72"/>
      <c r="AJM1018" s="72"/>
      <c r="AJN1018" s="72"/>
      <c r="AJO1018" s="72"/>
      <c r="AJP1018" s="72"/>
      <c r="AJQ1018" s="72"/>
      <c r="AJR1018" s="72"/>
      <c r="AJS1018" s="72"/>
      <c r="AJT1018" s="72"/>
      <c r="AJU1018" s="72"/>
      <c r="AJV1018" s="72"/>
      <c r="AJW1018" s="72"/>
      <c r="AJX1018" s="72"/>
      <c r="AJY1018" s="72"/>
      <c r="AJZ1018" s="72"/>
      <c r="AKA1018" s="72"/>
      <c r="AKB1018" s="72"/>
      <c r="AKC1018" s="72"/>
      <c r="AKD1018" s="72"/>
      <c r="AKE1018" s="72"/>
      <c r="AKF1018" s="72"/>
      <c r="AKG1018" s="72"/>
      <c r="AKH1018" s="72"/>
      <c r="AKI1018" s="72"/>
      <c r="AKJ1018" s="72"/>
      <c r="AKK1018" s="72"/>
      <c r="AKL1018" s="72"/>
      <c r="AKM1018" s="72"/>
      <c r="AKN1018" s="72"/>
      <c r="AKO1018" s="72"/>
      <c r="AKP1018" s="72"/>
      <c r="AKQ1018" s="72"/>
      <c r="AKR1018" s="72"/>
      <c r="AKS1018" s="72"/>
      <c r="AKT1018" s="72"/>
      <c r="AKU1018" s="72"/>
      <c r="AKV1018" s="72"/>
      <c r="AKW1018" s="72"/>
      <c r="AKX1018" s="72"/>
      <c r="AKY1018" s="72"/>
      <c r="AKZ1018" s="72"/>
      <c r="ALA1018" s="72"/>
      <c r="ALB1018" s="72"/>
      <c r="ALC1018" s="72"/>
      <c r="ALD1018" s="72"/>
      <c r="ALE1018" s="72"/>
      <c r="ALF1018" s="72"/>
      <c r="ALG1018" s="72"/>
      <c r="ALH1018" s="72"/>
      <c r="ALI1018" s="72"/>
      <c r="ALJ1018" s="72"/>
      <c r="ALK1018" s="72"/>
      <c r="ALL1018" s="72"/>
      <c r="ALM1018" s="72"/>
      <c r="ALN1018" s="72"/>
      <c r="ALO1018" s="72"/>
      <c r="ALP1018" s="72"/>
      <c r="ALQ1018" s="72"/>
      <c r="ALR1018" s="72"/>
      <c r="ALS1018" s="72"/>
      <c r="ALT1018" s="72"/>
      <c r="ALU1018" s="72"/>
      <c r="ALV1018" s="72"/>
      <c r="ALW1018" s="72"/>
      <c r="ALX1018" s="72"/>
      <c r="ALY1018" s="72"/>
      <c r="ALZ1018" s="72"/>
      <c r="AMA1018" s="72"/>
      <c r="AMB1018" s="72"/>
      <c r="AMC1018" s="72"/>
      <c r="AMD1018" s="72"/>
      <c r="AME1018" s="72"/>
      <c r="AMF1018" s="72"/>
      <c r="AMG1018" s="72"/>
      <c r="AMH1018" s="72"/>
      <c r="AMI1018" s="72"/>
      <c r="AMJ1018" s="72"/>
    </row>
    <row r="1019" customFormat="false" ht="15" hidden="false" customHeight="false" outlineLevel="0" collapsed="false">
      <c r="A1019" s="118"/>
      <c r="B1019" s="118"/>
      <c r="C1019" s="49" t="n">
        <f aca="false">IF(F1019=F1018,C1018,IF(F1019=(F1018+10),C1018,(C1018+10)))</f>
        <v>1940</v>
      </c>
      <c r="D1019" s="80"/>
      <c r="E1019" s="51" t="n">
        <f aca="false">IF(C1018=C1019,IF(AND(L1019&lt;&gt;"M",L1019&lt;&gt;"m-up"),E1018+10,E1018),10)</f>
        <v>10</v>
      </c>
      <c r="F1019" s="53" t="n">
        <f aca="false">R1019+(Q1019*60)+(P1019*3600)</f>
        <v>53076</v>
      </c>
      <c r="G1019" s="53" t="str">
        <f aca="false">CONCATENATE(M1019,N1019,O1019)</f>
        <v>2017121</v>
      </c>
      <c r="H1019" s="53" t="n">
        <v>24</v>
      </c>
      <c r="I1019" s="53"/>
      <c r="J1019" s="53"/>
      <c r="K1019" s="53"/>
      <c r="L1019" s="53" t="s">
        <v>0</v>
      </c>
      <c r="M1019" s="53" t="n">
        <v>2017</v>
      </c>
      <c r="N1019" s="53" t="n">
        <v>12</v>
      </c>
      <c r="O1019" s="53" t="n">
        <v>1</v>
      </c>
      <c r="P1019" s="53" t="n">
        <v>14</v>
      </c>
      <c r="Q1019" s="53" t="n">
        <v>44</v>
      </c>
      <c r="R1019" s="53" t="n">
        <v>36</v>
      </c>
      <c r="S1019" s="53" t="n">
        <v>428</v>
      </c>
      <c r="T1019" s="53" t="n">
        <v>1</v>
      </c>
      <c r="U1019" s="53" t="s">
        <v>1</v>
      </c>
      <c r="V1019" s="53" t="s">
        <v>2</v>
      </c>
      <c r="W1019" s="53"/>
      <c r="X1019" s="54" t="s">
        <v>75</v>
      </c>
      <c r="WK1019" s="119"/>
      <c r="WL1019" s="119"/>
      <c r="WM1019" s="119"/>
      <c r="WN1019" s="119"/>
      <c r="WO1019" s="119"/>
      <c r="WP1019" s="119"/>
      <c r="WQ1019" s="119"/>
      <c r="WR1019" s="119"/>
      <c r="WS1019" s="119"/>
      <c r="WT1019" s="119"/>
      <c r="WU1019" s="119"/>
      <c r="WV1019" s="119"/>
      <c r="WW1019" s="119"/>
      <c r="WX1019" s="119"/>
      <c r="WY1019" s="119"/>
      <c r="WZ1019" s="119"/>
      <c r="XA1019" s="119"/>
      <c r="XB1019" s="119"/>
      <c r="XC1019" s="119"/>
      <c r="XD1019" s="119"/>
      <c r="XE1019" s="119"/>
      <c r="XF1019" s="119"/>
      <c r="XG1019" s="119"/>
      <c r="XH1019" s="119"/>
      <c r="XI1019" s="119"/>
      <c r="XJ1019" s="119"/>
      <c r="XK1019" s="119"/>
      <c r="XL1019" s="119"/>
      <c r="XM1019" s="119"/>
      <c r="XN1019" s="119"/>
      <c r="XO1019" s="119"/>
      <c r="XP1019" s="119"/>
      <c r="XQ1019" s="119"/>
      <c r="XR1019" s="119"/>
      <c r="XS1019" s="119"/>
      <c r="XT1019" s="119"/>
      <c r="XU1019" s="119"/>
      <c r="XV1019" s="119"/>
      <c r="XW1019" s="119"/>
      <c r="XX1019" s="119"/>
      <c r="XY1019" s="119"/>
      <c r="XZ1019" s="119"/>
      <c r="YA1019" s="119"/>
      <c r="YB1019" s="119"/>
      <c r="YC1019" s="119"/>
      <c r="YD1019" s="119"/>
      <c r="YE1019" s="119"/>
      <c r="YF1019" s="119"/>
      <c r="YG1019" s="119"/>
      <c r="YH1019" s="119"/>
      <c r="YI1019" s="119"/>
      <c r="YJ1019" s="119"/>
      <c r="YK1019" s="119"/>
      <c r="YL1019" s="119"/>
      <c r="YM1019" s="119"/>
      <c r="YN1019" s="119"/>
      <c r="YO1019" s="119"/>
      <c r="YP1019" s="119"/>
      <c r="YQ1019" s="119"/>
      <c r="YR1019" s="119"/>
      <c r="YS1019" s="119"/>
      <c r="YT1019" s="119"/>
      <c r="YU1019" s="119"/>
      <c r="YV1019" s="119"/>
      <c r="YW1019" s="119"/>
      <c r="YX1019" s="119"/>
      <c r="YY1019" s="119"/>
      <c r="YZ1019" s="119"/>
      <c r="ZA1019" s="119"/>
      <c r="ZB1019" s="119"/>
      <c r="ZC1019" s="119"/>
      <c r="ZD1019" s="119"/>
      <c r="ZE1019" s="119"/>
      <c r="ZF1019" s="119"/>
      <c r="ZG1019" s="119"/>
      <c r="ZH1019" s="119"/>
      <c r="ZI1019" s="119"/>
      <c r="ZJ1019" s="119"/>
      <c r="ZK1019" s="119"/>
      <c r="ZL1019" s="119"/>
      <c r="ZM1019" s="119"/>
      <c r="ZN1019" s="119"/>
      <c r="ZO1019" s="119"/>
      <c r="ZP1019" s="119"/>
      <c r="ZQ1019" s="119"/>
      <c r="ZR1019" s="119"/>
      <c r="ZS1019" s="119"/>
      <c r="ZT1019" s="119"/>
      <c r="ZU1019" s="119"/>
      <c r="ZV1019" s="119"/>
      <c r="ZW1019" s="119"/>
      <c r="ZX1019" s="119"/>
      <c r="ZY1019" s="119"/>
      <c r="ZZ1019" s="119"/>
      <c r="AAA1019" s="119"/>
      <c r="AAB1019" s="119"/>
      <c r="AAC1019" s="119"/>
      <c r="AAD1019" s="119"/>
      <c r="AAE1019" s="119"/>
      <c r="AAF1019" s="119"/>
      <c r="AAG1019" s="119"/>
      <c r="AAH1019" s="119"/>
      <c r="AAI1019" s="119"/>
      <c r="AAJ1019" s="119"/>
      <c r="AAK1019" s="119"/>
      <c r="AAL1019" s="119"/>
      <c r="AAM1019" s="119"/>
      <c r="AAN1019" s="119"/>
      <c r="AAO1019" s="119"/>
      <c r="AAP1019" s="119"/>
      <c r="AAQ1019" s="119"/>
      <c r="AAR1019" s="119"/>
      <c r="AAS1019" s="119"/>
      <c r="AAT1019" s="119"/>
      <c r="AAU1019" s="119"/>
      <c r="AAV1019" s="119"/>
      <c r="AAW1019" s="119"/>
      <c r="AAX1019" s="119"/>
      <c r="AAY1019" s="119"/>
      <c r="AAZ1019" s="119"/>
      <c r="ABA1019" s="119"/>
      <c r="ABB1019" s="119"/>
      <c r="ABC1019" s="119"/>
      <c r="ABD1019" s="119"/>
      <c r="ABE1019" s="119"/>
      <c r="ABF1019" s="119"/>
      <c r="ABG1019" s="119"/>
      <c r="ABH1019" s="119"/>
      <c r="ABI1019" s="119"/>
      <c r="ABJ1019" s="119"/>
      <c r="ABK1019" s="119"/>
      <c r="ABL1019" s="119"/>
      <c r="ABM1019" s="119"/>
      <c r="ABN1019" s="119"/>
      <c r="ABO1019" s="119"/>
      <c r="ABP1019" s="119"/>
      <c r="ABQ1019" s="119"/>
      <c r="ABR1019" s="119"/>
      <c r="ABS1019" s="119"/>
      <c r="ABT1019" s="119"/>
      <c r="ABU1019" s="119"/>
      <c r="ABV1019" s="119"/>
      <c r="ABW1019" s="119"/>
      <c r="ABX1019" s="119"/>
      <c r="ABY1019" s="119"/>
      <c r="ABZ1019" s="119"/>
      <c r="ACA1019" s="119"/>
      <c r="ACB1019" s="119"/>
      <c r="ACC1019" s="119"/>
      <c r="ACD1019" s="119"/>
      <c r="ACE1019" s="119"/>
      <c r="ACF1019" s="119"/>
      <c r="ACG1019" s="119"/>
      <c r="ACH1019" s="119"/>
      <c r="ACI1019" s="119"/>
      <c r="ACJ1019" s="119"/>
      <c r="ACK1019" s="119"/>
      <c r="ACL1019" s="119"/>
      <c r="ACM1019" s="119"/>
      <c r="ACN1019" s="119"/>
      <c r="ACO1019" s="119"/>
      <c r="ACP1019" s="119"/>
      <c r="ACQ1019" s="119"/>
      <c r="ACR1019" s="119"/>
      <c r="ACS1019" s="119"/>
      <c r="ACT1019" s="119"/>
      <c r="ACU1019" s="119"/>
      <c r="ACV1019" s="119"/>
      <c r="ACW1019" s="119"/>
      <c r="ACX1019" s="119"/>
      <c r="ACY1019" s="119"/>
      <c r="ACZ1019" s="119"/>
      <c r="ADA1019" s="119"/>
      <c r="ADB1019" s="119"/>
      <c r="ADC1019" s="119"/>
      <c r="ADD1019" s="119"/>
      <c r="ADE1019" s="119"/>
      <c r="ADF1019" s="119"/>
      <c r="ADG1019" s="119"/>
      <c r="ADH1019" s="119"/>
      <c r="ADI1019" s="119"/>
      <c r="ADJ1019" s="119"/>
      <c r="ADK1019" s="119"/>
      <c r="ADL1019" s="119"/>
      <c r="ADM1019" s="119"/>
      <c r="ADN1019" s="119"/>
      <c r="ADO1019" s="119"/>
      <c r="ADP1019" s="119"/>
      <c r="ADQ1019" s="119"/>
      <c r="ADR1019" s="119"/>
      <c r="ADS1019" s="119"/>
      <c r="ADT1019" s="119"/>
      <c r="ADU1019" s="119"/>
      <c r="ADV1019" s="119"/>
      <c r="ADW1019" s="119"/>
      <c r="ADX1019" s="119"/>
      <c r="ADY1019" s="119"/>
      <c r="ADZ1019" s="119"/>
      <c r="AEA1019" s="119"/>
      <c r="AEB1019" s="119"/>
      <c r="AEC1019" s="119"/>
      <c r="AED1019" s="119"/>
      <c r="AEE1019" s="119"/>
      <c r="AEF1019" s="119"/>
      <c r="AEG1019" s="119"/>
      <c r="AEH1019" s="119"/>
      <c r="AEI1019" s="119"/>
      <c r="AEJ1019" s="119"/>
      <c r="AEK1019" s="119"/>
      <c r="AEL1019" s="119"/>
      <c r="AEM1019" s="119"/>
      <c r="AEN1019" s="119"/>
      <c r="AEO1019" s="119"/>
      <c r="AEP1019" s="119"/>
      <c r="AEQ1019" s="119"/>
      <c r="AER1019" s="119"/>
      <c r="AES1019" s="119"/>
      <c r="AET1019" s="119"/>
      <c r="AEU1019" s="119"/>
      <c r="AEV1019" s="119"/>
      <c r="AEW1019" s="119"/>
      <c r="AEX1019" s="119"/>
      <c r="AEY1019" s="119"/>
      <c r="AEZ1019" s="119"/>
      <c r="AFA1019" s="119"/>
      <c r="AFB1019" s="119"/>
      <c r="AFC1019" s="119"/>
      <c r="AFD1019" s="119"/>
      <c r="AFE1019" s="119"/>
      <c r="AFF1019" s="119"/>
      <c r="AFG1019" s="119"/>
      <c r="AFH1019" s="119"/>
      <c r="AFI1019" s="119"/>
      <c r="AFJ1019" s="119"/>
      <c r="AFK1019" s="119"/>
      <c r="AFL1019" s="119"/>
      <c r="AFM1019" s="119"/>
      <c r="AFN1019" s="119"/>
      <c r="AFO1019" s="119"/>
      <c r="AFP1019" s="119"/>
      <c r="AFQ1019" s="119"/>
      <c r="AFR1019" s="119"/>
      <c r="AFS1019" s="119"/>
      <c r="AFT1019" s="119"/>
      <c r="AFU1019" s="119"/>
      <c r="AFV1019" s="119"/>
      <c r="AFW1019" s="119"/>
      <c r="AFX1019" s="119"/>
      <c r="AFY1019" s="119"/>
      <c r="AFZ1019" s="119"/>
      <c r="AGA1019" s="119"/>
      <c r="AGB1019" s="119"/>
      <c r="AGC1019" s="119"/>
      <c r="AGD1019" s="119"/>
      <c r="AGE1019" s="119"/>
      <c r="AGF1019" s="119"/>
      <c r="AGG1019" s="119"/>
      <c r="AGH1019" s="119"/>
      <c r="AGI1019" s="119"/>
      <c r="AGJ1019" s="119"/>
      <c r="AGK1019" s="119"/>
      <c r="AGL1019" s="119"/>
      <c r="AGM1019" s="119"/>
      <c r="AGN1019" s="119"/>
      <c r="AGO1019" s="119"/>
      <c r="AGP1019" s="119"/>
      <c r="AGQ1019" s="119"/>
      <c r="AGR1019" s="119"/>
      <c r="AGS1019" s="119"/>
      <c r="AGT1019" s="119"/>
      <c r="AGU1019" s="119"/>
      <c r="AGV1019" s="119"/>
      <c r="AGW1019" s="119"/>
      <c r="AGX1019" s="119"/>
      <c r="AGY1019" s="119"/>
      <c r="AGZ1019" s="119"/>
      <c r="AHA1019" s="119"/>
      <c r="AHB1019" s="119"/>
      <c r="AHC1019" s="119"/>
      <c r="AHD1019" s="119"/>
      <c r="AHE1019" s="119"/>
      <c r="AHF1019" s="119"/>
      <c r="AHG1019" s="119"/>
      <c r="AHH1019" s="119"/>
      <c r="AHI1019" s="119"/>
      <c r="AHJ1019" s="119"/>
      <c r="AHK1019" s="119"/>
      <c r="AHL1019" s="119"/>
      <c r="AHM1019" s="119"/>
      <c r="AHN1019" s="119"/>
      <c r="AHO1019" s="119"/>
      <c r="AHP1019" s="119"/>
      <c r="AHQ1019" s="119"/>
      <c r="AHR1019" s="119"/>
      <c r="AHS1019" s="119"/>
      <c r="AHT1019" s="119"/>
      <c r="AHU1019" s="119"/>
      <c r="AHV1019" s="119"/>
      <c r="AHW1019" s="119"/>
      <c r="AHX1019" s="119"/>
      <c r="AHY1019" s="119"/>
      <c r="AHZ1019" s="119"/>
      <c r="AIA1019" s="119"/>
      <c r="AIB1019" s="119"/>
      <c r="AIC1019" s="119"/>
      <c r="AID1019" s="119"/>
      <c r="AIE1019" s="119"/>
      <c r="AIF1019" s="119"/>
      <c r="AIG1019" s="119"/>
      <c r="AIH1019" s="119"/>
      <c r="AII1019" s="119"/>
      <c r="AIJ1019" s="119"/>
      <c r="AIK1019" s="119"/>
      <c r="AIL1019" s="119"/>
      <c r="AIM1019" s="119"/>
      <c r="AIN1019" s="119"/>
      <c r="AIO1019" s="119"/>
      <c r="AIP1019" s="119"/>
      <c r="AIQ1019" s="119"/>
      <c r="AIR1019" s="119"/>
      <c r="AIS1019" s="119"/>
      <c r="AIT1019" s="119"/>
      <c r="AIU1019" s="119"/>
      <c r="AIV1019" s="119"/>
      <c r="AIW1019" s="119"/>
      <c r="AIX1019" s="119"/>
      <c r="AIY1019" s="119"/>
      <c r="AIZ1019" s="119"/>
      <c r="AJA1019" s="119"/>
      <c r="AJB1019" s="119"/>
      <c r="AJC1019" s="119"/>
      <c r="AJD1019" s="119"/>
      <c r="AJE1019" s="119"/>
      <c r="AJF1019" s="119"/>
      <c r="AJG1019" s="119"/>
      <c r="AJH1019" s="119"/>
      <c r="AJI1019" s="119"/>
      <c r="AJJ1019" s="119"/>
      <c r="AJK1019" s="119"/>
      <c r="AJL1019" s="119"/>
      <c r="AJM1019" s="119"/>
      <c r="AJN1019" s="119"/>
      <c r="AJO1019" s="119"/>
      <c r="AJP1019" s="119"/>
      <c r="AJQ1019" s="119"/>
      <c r="AJR1019" s="119"/>
      <c r="AJS1019" s="119"/>
      <c r="AJT1019" s="119"/>
      <c r="AJU1019" s="119"/>
      <c r="AJV1019" s="119"/>
      <c r="AJW1019" s="119"/>
      <c r="AJX1019" s="119"/>
      <c r="AJY1019" s="119"/>
      <c r="AJZ1019" s="119"/>
      <c r="AKA1019" s="119"/>
      <c r="AKB1019" s="119"/>
      <c r="AKC1019" s="119"/>
      <c r="AKD1019" s="119"/>
      <c r="AKE1019" s="119"/>
      <c r="AKF1019" s="119"/>
      <c r="AKG1019" s="119"/>
      <c r="AKH1019" s="119"/>
      <c r="AKI1019" s="119"/>
      <c r="AKJ1019" s="119"/>
      <c r="AKK1019" s="119"/>
      <c r="AKL1019" s="119"/>
      <c r="AKM1019" s="119"/>
      <c r="AKN1019" s="119"/>
      <c r="AKO1019" s="119"/>
      <c r="AKP1019" s="119"/>
      <c r="AKQ1019" s="119"/>
      <c r="AKR1019" s="119"/>
      <c r="AKS1019" s="119"/>
      <c r="AKT1019" s="119"/>
      <c r="AKU1019" s="119"/>
      <c r="AKV1019" s="119"/>
      <c r="AKW1019" s="119"/>
      <c r="AKX1019" s="119"/>
      <c r="AKY1019" s="119"/>
      <c r="AKZ1019" s="119"/>
      <c r="ALA1019" s="119"/>
      <c r="ALB1019" s="119"/>
      <c r="ALC1019" s="119"/>
      <c r="ALD1019" s="119"/>
      <c r="ALE1019" s="119"/>
      <c r="ALF1019" s="119"/>
      <c r="ALG1019" s="119"/>
      <c r="ALH1019" s="119"/>
      <c r="ALI1019" s="119"/>
      <c r="ALJ1019" s="119"/>
      <c r="ALK1019" s="119"/>
      <c r="ALL1019" s="119"/>
      <c r="ALM1019" s="119"/>
      <c r="ALN1019" s="119"/>
      <c r="ALO1019" s="119"/>
      <c r="ALP1019" s="119"/>
      <c r="ALQ1019" s="119"/>
      <c r="ALR1019" s="119"/>
      <c r="ALS1019" s="119"/>
      <c r="ALT1019" s="119"/>
      <c r="ALU1019" s="119"/>
      <c r="ALV1019" s="119"/>
      <c r="ALW1019" s="119"/>
      <c r="ALX1019" s="119"/>
      <c r="ALY1019" s="119"/>
      <c r="ALZ1019" s="119"/>
      <c r="AMA1019" s="119"/>
      <c r="AMB1019" s="119"/>
      <c r="AMC1019" s="119"/>
      <c r="AMD1019" s="119"/>
      <c r="AME1019" s="119"/>
      <c r="AMF1019" s="119"/>
      <c r="AMG1019" s="119"/>
      <c r="AMH1019" s="119"/>
      <c r="AMI1019" s="119"/>
      <c r="AMJ1019" s="119"/>
    </row>
    <row r="1020" customFormat="false" ht="15" hidden="false" customHeight="false" outlineLevel="0" collapsed="false">
      <c r="A1020" s="118"/>
      <c r="B1020" s="118"/>
      <c r="C1020" s="49" t="n">
        <f aca="false">IF(F1020=F1019,C1019,IF(F1020=(F1019+10),C1019,(C1019+10)))</f>
        <v>1940</v>
      </c>
      <c r="E1020" s="51" t="n">
        <f aca="false">IF(C1019=C1020,IF(AND(L1020&lt;&gt;"M",L1020&lt;&gt;"m-up"),E1019+10,E1019),10)</f>
        <v>20</v>
      </c>
      <c r="F1020" s="39" t="n">
        <f aca="false">R1020+(Q1020*60)+(P1020*3600)</f>
        <v>53076</v>
      </c>
      <c r="G1020" s="39" t="str">
        <f aca="false">CONCATENATE(M1020,N1020,O1020)</f>
        <v>2017121</v>
      </c>
      <c r="H1020" s="39" t="n">
        <v>12</v>
      </c>
      <c r="L1020" s="39" t="s">
        <v>0</v>
      </c>
      <c r="M1020" s="39" t="n">
        <v>2017</v>
      </c>
      <c r="N1020" s="39" t="n">
        <v>12</v>
      </c>
      <c r="O1020" s="39" t="n">
        <v>1</v>
      </c>
      <c r="P1020" s="39" t="n">
        <v>14</v>
      </c>
      <c r="Q1020" s="39" t="n">
        <v>44</v>
      </c>
      <c r="R1020" s="39" t="n">
        <v>36</v>
      </c>
      <c r="S1020" s="39" t="n">
        <v>465</v>
      </c>
      <c r="T1020" s="39" t="n">
        <v>1</v>
      </c>
      <c r="U1020" s="39" t="s">
        <v>1</v>
      </c>
      <c r="V1020" s="39" t="s">
        <v>2</v>
      </c>
      <c r="WK1020" s="119"/>
      <c r="WL1020" s="119"/>
      <c r="WM1020" s="119"/>
      <c r="WN1020" s="119"/>
      <c r="WO1020" s="119"/>
      <c r="WP1020" s="119"/>
      <c r="WQ1020" s="119"/>
      <c r="WR1020" s="119"/>
      <c r="WS1020" s="119"/>
      <c r="WT1020" s="119"/>
      <c r="WU1020" s="119"/>
      <c r="WV1020" s="119"/>
      <c r="WW1020" s="119"/>
      <c r="WX1020" s="119"/>
      <c r="WY1020" s="119"/>
      <c r="WZ1020" s="119"/>
      <c r="XA1020" s="119"/>
      <c r="XB1020" s="119"/>
      <c r="XC1020" s="119"/>
      <c r="XD1020" s="119"/>
      <c r="XE1020" s="119"/>
      <c r="XF1020" s="119"/>
      <c r="XG1020" s="119"/>
      <c r="XH1020" s="119"/>
      <c r="XI1020" s="119"/>
      <c r="XJ1020" s="119"/>
      <c r="XK1020" s="119"/>
      <c r="XL1020" s="119"/>
      <c r="XM1020" s="119"/>
      <c r="XN1020" s="119"/>
      <c r="XO1020" s="119"/>
      <c r="XP1020" s="119"/>
      <c r="XQ1020" s="119"/>
      <c r="XR1020" s="119"/>
      <c r="XS1020" s="119"/>
      <c r="XT1020" s="119"/>
      <c r="XU1020" s="119"/>
      <c r="XV1020" s="119"/>
      <c r="XW1020" s="119"/>
      <c r="XX1020" s="119"/>
      <c r="XY1020" s="119"/>
      <c r="XZ1020" s="119"/>
      <c r="YA1020" s="119"/>
      <c r="YB1020" s="119"/>
      <c r="YC1020" s="119"/>
      <c r="YD1020" s="119"/>
      <c r="YE1020" s="119"/>
      <c r="YF1020" s="119"/>
      <c r="YG1020" s="119"/>
      <c r="YH1020" s="119"/>
      <c r="YI1020" s="119"/>
      <c r="YJ1020" s="119"/>
      <c r="YK1020" s="119"/>
      <c r="YL1020" s="119"/>
      <c r="YM1020" s="119"/>
      <c r="YN1020" s="119"/>
      <c r="YO1020" s="119"/>
      <c r="YP1020" s="119"/>
      <c r="YQ1020" s="119"/>
      <c r="YR1020" s="119"/>
      <c r="YS1020" s="119"/>
      <c r="YT1020" s="119"/>
      <c r="YU1020" s="119"/>
      <c r="YV1020" s="119"/>
      <c r="YW1020" s="119"/>
      <c r="YX1020" s="119"/>
      <c r="YY1020" s="119"/>
      <c r="YZ1020" s="119"/>
      <c r="ZA1020" s="119"/>
      <c r="ZB1020" s="119"/>
      <c r="ZC1020" s="119"/>
      <c r="ZD1020" s="119"/>
      <c r="ZE1020" s="119"/>
      <c r="ZF1020" s="119"/>
      <c r="ZG1020" s="119"/>
      <c r="ZH1020" s="119"/>
      <c r="ZI1020" s="119"/>
      <c r="ZJ1020" s="119"/>
      <c r="ZK1020" s="119"/>
      <c r="ZL1020" s="119"/>
      <c r="ZM1020" s="119"/>
      <c r="ZN1020" s="119"/>
      <c r="ZO1020" s="119"/>
      <c r="ZP1020" s="119"/>
      <c r="ZQ1020" s="119"/>
      <c r="ZR1020" s="119"/>
      <c r="ZS1020" s="119"/>
      <c r="ZT1020" s="119"/>
      <c r="ZU1020" s="119"/>
      <c r="ZV1020" s="119"/>
      <c r="ZW1020" s="119"/>
      <c r="ZX1020" s="119"/>
      <c r="ZY1020" s="119"/>
      <c r="ZZ1020" s="119"/>
      <c r="AAA1020" s="119"/>
      <c r="AAB1020" s="119"/>
      <c r="AAC1020" s="119"/>
      <c r="AAD1020" s="119"/>
      <c r="AAE1020" s="119"/>
      <c r="AAF1020" s="119"/>
      <c r="AAG1020" s="119"/>
      <c r="AAH1020" s="119"/>
      <c r="AAI1020" s="119"/>
      <c r="AAJ1020" s="119"/>
      <c r="AAK1020" s="119"/>
      <c r="AAL1020" s="119"/>
      <c r="AAM1020" s="119"/>
      <c r="AAN1020" s="119"/>
      <c r="AAO1020" s="119"/>
      <c r="AAP1020" s="119"/>
      <c r="AAQ1020" s="119"/>
      <c r="AAR1020" s="119"/>
      <c r="AAS1020" s="119"/>
      <c r="AAT1020" s="119"/>
      <c r="AAU1020" s="119"/>
      <c r="AAV1020" s="119"/>
      <c r="AAW1020" s="119"/>
      <c r="AAX1020" s="119"/>
      <c r="AAY1020" s="119"/>
      <c r="AAZ1020" s="119"/>
      <c r="ABA1020" s="119"/>
      <c r="ABB1020" s="119"/>
      <c r="ABC1020" s="119"/>
      <c r="ABD1020" s="119"/>
      <c r="ABE1020" s="119"/>
      <c r="ABF1020" s="119"/>
      <c r="ABG1020" s="119"/>
      <c r="ABH1020" s="119"/>
      <c r="ABI1020" s="119"/>
      <c r="ABJ1020" s="119"/>
      <c r="ABK1020" s="119"/>
      <c r="ABL1020" s="119"/>
      <c r="ABM1020" s="119"/>
      <c r="ABN1020" s="119"/>
      <c r="ABO1020" s="119"/>
      <c r="ABP1020" s="119"/>
      <c r="ABQ1020" s="119"/>
      <c r="ABR1020" s="119"/>
      <c r="ABS1020" s="119"/>
      <c r="ABT1020" s="119"/>
      <c r="ABU1020" s="119"/>
      <c r="ABV1020" s="119"/>
      <c r="ABW1020" s="119"/>
      <c r="ABX1020" s="119"/>
      <c r="ABY1020" s="119"/>
      <c r="ABZ1020" s="119"/>
      <c r="ACA1020" s="119"/>
      <c r="ACB1020" s="119"/>
      <c r="ACC1020" s="119"/>
      <c r="ACD1020" s="119"/>
      <c r="ACE1020" s="119"/>
      <c r="ACF1020" s="119"/>
      <c r="ACG1020" s="119"/>
      <c r="ACH1020" s="119"/>
      <c r="ACI1020" s="119"/>
      <c r="ACJ1020" s="119"/>
      <c r="ACK1020" s="119"/>
      <c r="ACL1020" s="119"/>
      <c r="ACM1020" s="119"/>
      <c r="ACN1020" s="119"/>
      <c r="ACO1020" s="119"/>
      <c r="ACP1020" s="119"/>
      <c r="ACQ1020" s="119"/>
      <c r="ACR1020" s="119"/>
      <c r="ACS1020" s="119"/>
      <c r="ACT1020" s="119"/>
      <c r="ACU1020" s="119"/>
      <c r="ACV1020" s="119"/>
      <c r="ACW1020" s="119"/>
      <c r="ACX1020" s="119"/>
      <c r="ACY1020" s="119"/>
      <c r="ACZ1020" s="119"/>
      <c r="ADA1020" s="119"/>
      <c r="ADB1020" s="119"/>
      <c r="ADC1020" s="119"/>
      <c r="ADD1020" s="119"/>
      <c r="ADE1020" s="119"/>
      <c r="ADF1020" s="119"/>
      <c r="ADG1020" s="119"/>
      <c r="ADH1020" s="119"/>
      <c r="ADI1020" s="119"/>
      <c r="ADJ1020" s="119"/>
      <c r="ADK1020" s="119"/>
      <c r="ADL1020" s="119"/>
      <c r="ADM1020" s="119"/>
      <c r="ADN1020" s="119"/>
      <c r="ADO1020" s="119"/>
      <c r="ADP1020" s="119"/>
      <c r="ADQ1020" s="119"/>
      <c r="ADR1020" s="119"/>
      <c r="ADS1020" s="119"/>
      <c r="ADT1020" s="119"/>
      <c r="ADU1020" s="119"/>
      <c r="ADV1020" s="119"/>
      <c r="ADW1020" s="119"/>
      <c r="ADX1020" s="119"/>
      <c r="ADY1020" s="119"/>
      <c r="ADZ1020" s="119"/>
      <c r="AEA1020" s="119"/>
      <c r="AEB1020" s="119"/>
      <c r="AEC1020" s="119"/>
      <c r="AED1020" s="119"/>
      <c r="AEE1020" s="119"/>
      <c r="AEF1020" s="119"/>
      <c r="AEG1020" s="119"/>
      <c r="AEH1020" s="119"/>
      <c r="AEI1020" s="119"/>
      <c r="AEJ1020" s="119"/>
      <c r="AEK1020" s="119"/>
      <c r="AEL1020" s="119"/>
      <c r="AEM1020" s="119"/>
      <c r="AEN1020" s="119"/>
      <c r="AEO1020" s="119"/>
      <c r="AEP1020" s="119"/>
      <c r="AEQ1020" s="119"/>
      <c r="AER1020" s="119"/>
      <c r="AES1020" s="119"/>
      <c r="AET1020" s="119"/>
      <c r="AEU1020" s="119"/>
      <c r="AEV1020" s="119"/>
      <c r="AEW1020" s="119"/>
      <c r="AEX1020" s="119"/>
      <c r="AEY1020" s="119"/>
      <c r="AEZ1020" s="119"/>
      <c r="AFA1020" s="119"/>
      <c r="AFB1020" s="119"/>
      <c r="AFC1020" s="119"/>
      <c r="AFD1020" s="119"/>
      <c r="AFE1020" s="119"/>
      <c r="AFF1020" s="119"/>
      <c r="AFG1020" s="119"/>
      <c r="AFH1020" s="119"/>
      <c r="AFI1020" s="119"/>
      <c r="AFJ1020" s="119"/>
      <c r="AFK1020" s="119"/>
      <c r="AFL1020" s="119"/>
      <c r="AFM1020" s="119"/>
      <c r="AFN1020" s="119"/>
      <c r="AFO1020" s="119"/>
      <c r="AFP1020" s="119"/>
      <c r="AFQ1020" s="119"/>
      <c r="AFR1020" s="119"/>
      <c r="AFS1020" s="119"/>
      <c r="AFT1020" s="119"/>
      <c r="AFU1020" s="119"/>
      <c r="AFV1020" s="119"/>
      <c r="AFW1020" s="119"/>
      <c r="AFX1020" s="119"/>
      <c r="AFY1020" s="119"/>
      <c r="AFZ1020" s="119"/>
      <c r="AGA1020" s="119"/>
      <c r="AGB1020" s="119"/>
      <c r="AGC1020" s="119"/>
      <c r="AGD1020" s="119"/>
      <c r="AGE1020" s="119"/>
      <c r="AGF1020" s="119"/>
      <c r="AGG1020" s="119"/>
      <c r="AGH1020" s="119"/>
      <c r="AGI1020" s="119"/>
      <c r="AGJ1020" s="119"/>
      <c r="AGK1020" s="119"/>
      <c r="AGL1020" s="119"/>
      <c r="AGM1020" s="119"/>
      <c r="AGN1020" s="119"/>
      <c r="AGO1020" s="119"/>
      <c r="AGP1020" s="119"/>
      <c r="AGQ1020" s="119"/>
      <c r="AGR1020" s="119"/>
      <c r="AGS1020" s="119"/>
      <c r="AGT1020" s="119"/>
      <c r="AGU1020" s="119"/>
      <c r="AGV1020" s="119"/>
      <c r="AGW1020" s="119"/>
      <c r="AGX1020" s="119"/>
      <c r="AGY1020" s="119"/>
      <c r="AGZ1020" s="119"/>
      <c r="AHA1020" s="119"/>
      <c r="AHB1020" s="119"/>
      <c r="AHC1020" s="119"/>
      <c r="AHD1020" s="119"/>
      <c r="AHE1020" s="119"/>
      <c r="AHF1020" s="119"/>
      <c r="AHG1020" s="119"/>
      <c r="AHH1020" s="119"/>
      <c r="AHI1020" s="119"/>
      <c r="AHJ1020" s="119"/>
      <c r="AHK1020" s="119"/>
      <c r="AHL1020" s="119"/>
      <c r="AHM1020" s="119"/>
      <c r="AHN1020" s="119"/>
      <c r="AHO1020" s="119"/>
      <c r="AHP1020" s="119"/>
      <c r="AHQ1020" s="119"/>
      <c r="AHR1020" s="119"/>
      <c r="AHS1020" s="119"/>
      <c r="AHT1020" s="119"/>
      <c r="AHU1020" s="119"/>
      <c r="AHV1020" s="119"/>
      <c r="AHW1020" s="119"/>
      <c r="AHX1020" s="119"/>
      <c r="AHY1020" s="119"/>
      <c r="AHZ1020" s="119"/>
      <c r="AIA1020" s="119"/>
      <c r="AIB1020" s="119"/>
      <c r="AIC1020" s="119"/>
      <c r="AID1020" s="119"/>
      <c r="AIE1020" s="119"/>
      <c r="AIF1020" s="119"/>
      <c r="AIG1020" s="119"/>
      <c r="AIH1020" s="119"/>
      <c r="AII1020" s="119"/>
      <c r="AIJ1020" s="119"/>
      <c r="AIK1020" s="119"/>
      <c r="AIL1020" s="119"/>
      <c r="AIM1020" s="119"/>
      <c r="AIN1020" s="119"/>
      <c r="AIO1020" s="119"/>
      <c r="AIP1020" s="119"/>
      <c r="AIQ1020" s="119"/>
      <c r="AIR1020" s="119"/>
      <c r="AIS1020" s="119"/>
      <c r="AIT1020" s="119"/>
      <c r="AIU1020" s="119"/>
      <c r="AIV1020" s="119"/>
      <c r="AIW1020" s="119"/>
      <c r="AIX1020" s="119"/>
      <c r="AIY1020" s="119"/>
      <c r="AIZ1020" s="119"/>
      <c r="AJA1020" s="119"/>
      <c r="AJB1020" s="119"/>
      <c r="AJC1020" s="119"/>
      <c r="AJD1020" s="119"/>
      <c r="AJE1020" s="119"/>
      <c r="AJF1020" s="119"/>
      <c r="AJG1020" s="119"/>
      <c r="AJH1020" s="119"/>
      <c r="AJI1020" s="119"/>
      <c r="AJJ1020" s="119"/>
      <c r="AJK1020" s="119"/>
      <c r="AJL1020" s="119"/>
      <c r="AJM1020" s="119"/>
      <c r="AJN1020" s="119"/>
      <c r="AJO1020" s="119"/>
      <c r="AJP1020" s="119"/>
      <c r="AJQ1020" s="119"/>
      <c r="AJR1020" s="119"/>
      <c r="AJS1020" s="119"/>
      <c r="AJT1020" s="119"/>
      <c r="AJU1020" s="119"/>
      <c r="AJV1020" s="119"/>
      <c r="AJW1020" s="119"/>
      <c r="AJX1020" s="119"/>
      <c r="AJY1020" s="119"/>
      <c r="AJZ1020" s="119"/>
      <c r="AKA1020" s="119"/>
      <c r="AKB1020" s="119"/>
      <c r="AKC1020" s="119"/>
      <c r="AKD1020" s="119"/>
      <c r="AKE1020" s="119"/>
      <c r="AKF1020" s="119"/>
      <c r="AKG1020" s="119"/>
      <c r="AKH1020" s="119"/>
      <c r="AKI1020" s="119"/>
      <c r="AKJ1020" s="119"/>
      <c r="AKK1020" s="119"/>
      <c r="AKL1020" s="119"/>
      <c r="AKM1020" s="119"/>
      <c r="AKN1020" s="119"/>
      <c r="AKO1020" s="119"/>
      <c r="AKP1020" s="119"/>
      <c r="AKQ1020" s="119"/>
      <c r="AKR1020" s="119"/>
      <c r="AKS1020" s="119"/>
      <c r="AKT1020" s="119"/>
      <c r="AKU1020" s="119"/>
      <c r="AKV1020" s="119"/>
      <c r="AKW1020" s="119"/>
      <c r="AKX1020" s="119"/>
      <c r="AKY1020" s="119"/>
      <c r="AKZ1020" s="119"/>
      <c r="ALA1020" s="119"/>
      <c r="ALB1020" s="119"/>
      <c r="ALC1020" s="119"/>
      <c r="ALD1020" s="119"/>
      <c r="ALE1020" s="119"/>
      <c r="ALF1020" s="119"/>
      <c r="ALG1020" s="119"/>
      <c r="ALH1020" s="119"/>
      <c r="ALI1020" s="119"/>
      <c r="ALJ1020" s="119"/>
      <c r="ALK1020" s="119"/>
      <c r="ALL1020" s="119"/>
      <c r="ALM1020" s="119"/>
      <c r="ALN1020" s="119"/>
      <c r="ALO1020" s="119"/>
      <c r="ALP1020" s="119"/>
      <c r="ALQ1020" s="119"/>
      <c r="ALR1020" s="119"/>
      <c r="ALS1020" s="119"/>
      <c r="ALT1020" s="119"/>
      <c r="ALU1020" s="119"/>
      <c r="ALV1020" s="119"/>
      <c r="ALW1020" s="119"/>
      <c r="ALX1020" s="119"/>
      <c r="ALY1020" s="119"/>
      <c r="ALZ1020" s="119"/>
      <c r="AMA1020" s="119"/>
      <c r="AMB1020" s="119"/>
      <c r="AMC1020" s="119"/>
      <c r="AMD1020" s="119"/>
      <c r="AME1020" s="119"/>
      <c r="AMF1020" s="119"/>
      <c r="AMG1020" s="119"/>
      <c r="AMH1020" s="119"/>
      <c r="AMI1020" s="119"/>
      <c r="AMJ1020" s="119"/>
    </row>
    <row r="1021" customFormat="false" ht="15" hidden="false" customHeight="false" outlineLevel="0" collapsed="false">
      <c r="A1021" s="118"/>
      <c r="B1021" s="118"/>
      <c r="C1021" s="49" t="n">
        <f aca="false">IF(F1021=F1020,C1020,IF(F1021=(F1020+10),C1020,(C1020+10)))</f>
        <v>1940</v>
      </c>
      <c r="E1021" s="51" t="n">
        <f aca="false">IF(C1020=C1021,IF(AND(L1021&lt;&gt;"M",L1021&lt;&gt;"m-up"),E1020+10,E1020),10)</f>
        <v>20</v>
      </c>
      <c r="F1021" s="39" t="n">
        <f aca="false">R1021+(Q1021*60)+(P1021*3600)</f>
        <v>53076</v>
      </c>
      <c r="G1021" s="39" t="str">
        <f aca="false">CONCATENATE(M1021,N1021,O1021)</f>
        <v>2017121</v>
      </c>
      <c r="H1021" s="39" t="n">
        <v>0</v>
      </c>
      <c r="L1021" s="39" t="s">
        <v>4</v>
      </c>
      <c r="M1021" s="39" t="n">
        <v>2017</v>
      </c>
      <c r="N1021" s="39" t="n">
        <v>12</v>
      </c>
      <c r="O1021" s="39" t="n">
        <v>1</v>
      </c>
      <c r="P1021" s="39" t="n">
        <v>14</v>
      </c>
      <c r="Q1021" s="39" t="n">
        <v>44</v>
      </c>
      <c r="R1021" s="39" t="n">
        <v>36</v>
      </c>
      <c r="S1021" s="39" t="n">
        <v>469</v>
      </c>
      <c r="T1021" s="39" t="n">
        <v>1</v>
      </c>
      <c r="U1021" s="39" t="s">
        <v>1</v>
      </c>
      <c r="V1021" s="39" t="s">
        <v>2</v>
      </c>
      <c r="WK1021" s="119"/>
      <c r="WL1021" s="119"/>
      <c r="WM1021" s="119"/>
      <c r="WN1021" s="119"/>
      <c r="WO1021" s="119"/>
      <c r="WP1021" s="119"/>
      <c r="WQ1021" s="119"/>
      <c r="WR1021" s="119"/>
      <c r="WS1021" s="119"/>
      <c r="WT1021" s="119"/>
      <c r="WU1021" s="119"/>
      <c r="WV1021" s="119"/>
      <c r="WW1021" s="119"/>
      <c r="WX1021" s="119"/>
      <c r="WY1021" s="119"/>
      <c r="WZ1021" s="119"/>
      <c r="XA1021" s="119"/>
      <c r="XB1021" s="119"/>
      <c r="XC1021" s="119"/>
      <c r="XD1021" s="119"/>
      <c r="XE1021" s="119"/>
      <c r="XF1021" s="119"/>
      <c r="XG1021" s="119"/>
      <c r="XH1021" s="119"/>
      <c r="XI1021" s="119"/>
      <c r="XJ1021" s="119"/>
      <c r="XK1021" s="119"/>
      <c r="XL1021" s="119"/>
      <c r="XM1021" s="119"/>
      <c r="XN1021" s="119"/>
      <c r="XO1021" s="119"/>
      <c r="XP1021" s="119"/>
      <c r="XQ1021" s="119"/>
      <c r="XR1021" s="119"/>
      <c r="XS1021" s="119"/>
      <c r="XT1021" s="119"/>
      <c r="XU1021" s="119"/>
      <c r="XV1021" s="119"/>
      <c r="XW1021" s="119"/>
      <c r="XX1021" s="119"/>
      <c r="XY1021" s="119"/>
      <c r="XZ1021" s="119"/>
      <c r="YA1021" s="119"/>
      <c r="YB1021" s="119"/>
      <c r="YC1021" s="119"/>
      <c r="YD1021" s="119"/>
      <c r="YE1021" s="119"/>
      <c r="YF1021" s="119"/>
      <c r="YG1021" s="119"/>
      <c r="YH1021" s="119"/>
      <c r="YI1021" s="119"/>
      <c r="YJ1021" s="119"/>
      <c r="YK1021" s="119"/>
      <c r="YL1021" s="119"/>
      <c r="YM1021" s="119"/>
      <c r="YN1021" s="119"/>
      <c r="YO1021" s="119"/>
      <c r="YP1021" s="119"/>
      <c r="YQ1021" s="119"/>
      <c r="YR1021" s="119"/>
      <c r="YS1021" s="119"/>
      <c r="YT1021" s="119"/>
      <c r="YU1021" s="119"/>
      <c r="YV1021" s="119"/>
      <c r="YW1021" s="119"/>
      <c r="YX1021" s="119"/>
      <c r="YY1021" s="119"/>
      <c r="YZ1021" s="119"/>
      <c r="ZA1021" s="119"/>
      <c r="ZB1021" s="119"/>
      <c r="ZC1021" s="119"/>
      <c r="ZD1021" s="119"/>
      <c r="ZE1021" s="119"/>
      <c r="ZF1021" s="119"/>
      <c r="ZG1021" s="119"/>
      <c r="ZH1021" s="119"/>
      <c r="ZI1021" s="119"/>
      <c r="ZJ1021" s="119"/>
      <c r="ZK1021" s="119"/>
      <c r="ZL1021" s="119"/>
      <c r="ZM1021" s="119"/>
      <c r="ZN1021" s="119"/>
      <c r="ZO1021" s="119"/>
      <c r="ZP1021" s="119"/>
      <c r="ZQ1021" s="119"/>
      <c r="ZR1021" s="119"/>
      <c r="ZS1021" s="119"/>
      <c r="ZT1021" s="119"/>
      <c r="ZU1021" s="119"/>
      <c r="ZV1021" s="119"/>
      <c r="ZW1021" s="119"/>
      <c r="ZX1021" s="119"/>
      <c r="ZY1021" s="119"/>
      <c r="ZZ1021" s="119"/>
      <c r="AAA1021" s="119"/>
      <c r="AAB1021" s="119"/>
      <c r="AAC1021" s="119"/>
      <c r="AAD1021" s="119"/>
      <c r="AAE1021" s="119"/>
      <c r="AAF1021" s="119"/>
      <c r="AAG1021" s="119"/>
      <c r="AAH1021" s="119"/>
      <c r="AAI1021" s="119"/>
      <c r="AAJ1021" s="119"/>
      <c r="AAK1021" s="119"/>
      <c r="AAL1021" s="119"/>
      <c r="AAM1021" s="119"/>
      <c r="AAN1021" s="119"/>
      <c r="AAO1021" s="119"/>
      <c r="AAP1021" s="119"/>
      <c r="AAQ1021" s="119"/>
      <c r="AAR1021" s="119"/>
      <c r="AAS1021" s="119"/>
      <c r="AAT1021" s="119"/>
      <c r="AAU1021" s="119"/>
      <c r="AAV1021" s="119"/>
      <c r="AAW1021" s="119"/>
      <c r="AAX1021" s="119"/>
      <c r="AAY1021" s="119"/>
      <c r="AAZ1021" s="119"/>
      <c r="ABA1021" s="119"/>
      <c r="ABB1021" s="119"/>
      <c r="ABC1021" s="119"/>
      <c r="ABD1021" s="119"/>
      <c r="ABE1021" s="119"/>
      <c r="ABF1021" s="119"/>
      <c r="ABG1021" s="119"/>
      <c r="ABH1021" s="119"/>
      <c r="ABI1021" s="119"/>
      <c r="ABJ1021" s="119"/>
      <c r="ABK1021" s="119"/>
      <c r="ABL1021" s="119"/>
      <c r="ABM1021" s="119"/>
      <c r="ABN1021" s="119"/>
      <c r="ABO1021" s="119"/>
      <c r="ABP1021" s="119"/>
      <c r="ABQ1021" s="119"/>
      <c r="ABR1021" s="119"/>
      <c r="ABS1021" s="119"/>
      <c r="ABT1021" s="119"/>
      <c r="ABU1021" s="119"/>
      <c r="ABV1021" s="119"/>
      <c r="ABW1021" s="119"/>
      <c r="ABX1021" s="119"/>
      <c r="ABY1021" s="119"/>
      <c r="ABZ1021" s="119"/>
      <c r="ACA1021" s="119"/>
      <c r="ACB1021" s="119"/>
      <c r="ACC1021" s="119"/>
      <c r="ACD1021" s="119"/>
      <c r="ACE1021" s="119"/>
      <c r="ACF1021" s="119"/>
      <c r="ACG1021" s="119"/>
      <c r="ACH1021" s="119"/>
      <c r="ACI1021" s="119"/>
      <c r="ACJ1021" s="119"/>
      <c r="ACK1021" s="119"/>
      <c r="ACL1021" s="119"/>
      <c r="ACM1021" s="119"/>
      <c r="ACN1021" s="119"/>
      <c r="ACO1021" s="119"/>
      <c r="ACP1021" s="119"/>
      <c r="ACQ1021" s="119"/>
      <c r="ACR1021" s="119"/>
      <c r="ACS1021" s="119"/>
      <c r="ACT1021" s="119"/>
      <c r="ACU1021" s="119"/>
      <c r="ACV1021" s="119"/>
      <c r="ACW1021" s="119"/>
      <c r="ACX1021" s="119"/>
      <c r="ACY1021" s="119"/>
      <c r="ACZ1021" s="119"/>
      <c r="ADA1021" s="119"/>
      <c r="ADB1021" s="119"/>
      <c r="ADC1021" s="119"/>
      <c r="ADD1021" s="119"/>
      <c r="ADE1021" s="119"/>
      <c r="ADF1021" s="119"/>
      <c r="ADG1021" s="119"/>
      <c r="ADH1021" s="119"/>
      <c r="ADI1021" s="119"/>
      <c r="ADJ1021" s="119"/>
      <c r="ADK1021" s="119"/>
      <c r="ADL1021" s="119"/>
      <c r="ADM1021" s="119"/>
      <c r="ADN1021" s="119"/>
      <c r="ADO1021" s="119"/>
      <c r="ADP1021" s="119"/>
      <c r="ADQ1021" s="119"/>
      <c r="ADR1021" s="119"/>
      <c r="ADS1021" s="119"/>
      <c r="ADT1021" s="119"/>
      <c r="ADU1021" s="119"/>
      <c r="ADV1021" s="119"/>
      <c r="ADW1021" s="119"/>
      <c r="ADX1021" s="119"/>
      <c r="ADY1021" s="119"/>
      <c r="ADZ1021" s="119"/>
      <c r="AEA1021" s="119"/>
      <c r="AEB1021" s="119"/>
      <c r="AEC1021" s="119"/>
      <c r="AED1021" s="119"/>
      <c r="AEE1021" s="119"/>
      <c r="AEF1021" s="119"/>
      <c r="AEG1021" s="119"/>
      <c r="AEH1021" s="119"/>
      <c r="AEI1021" s="119"/>
      <c r="AEJ1021" s="119"/>
      <c r="AEK1021" s="119"/>
      <c r="AEL1021" s="119"/>
      <c r="AEM1021" s="119"/>
      <c r="AEN1021" s="119"/>
      <c r="AEO1021" s="119"/>
      <c r="AEP1021" s="119"/>
      <c r="AEQ1021" s="119"/>
      <c r="AER1021" s="119"/>
      <c r="AES1021" s="119"/>
      <c r="AET1021" s="119"/>
      <c r="AEU1021" s="119"/>
      <c r="AEV1021" s="119"/>
      <c r="AEW1021" s="119"/>
      <c r="AEX1021" s="119"/>
      <c r="AEY1021" s="119"/>
      <c r="AEZ1021" s="119"/>
      <c r="AFA1021" s="119"/>
      <c r="AFB1021" s="119"/>
      <c r="AFC1021" s="119"/>
      <c r="AFD1021" s="119"/>
      <c r="AFE1021" s="119"/>
      <c r="AFF1021" s="119"/>
      <c r="AFG1021" s="119"/>
      <c r="AFH1021" s="119"/>
      <c r="AFI1021" s="119"/>
      <c r="AFJ1021" s="119"/>
      <c r="AFK1021" s="119"/>
      <c r="AFL1021" s="119"/>
      <c r="AFM1021" s="119"/>
      <c r="AFN1021" s="119"/>
      <c r="AFO1021" s="119"/>
      <c r="AFP1021" s="119"/>
      <c r="AFQ1021" s="119"/>
      <c r="AFR1021" s="119"/>
      <c r="AFS1021" s="119"/>
      <c r="AFT1021" s="119"/>
      <c r="AFU1021" s="119"/>
      <c r="AFV1021" s="119"/>
      <c r="AFW1021" s="119"/>
      <c r="AFX1021" s="119"/>
      <c r="AFY1021" s="119"/>
      <c r="AFZ1021" s="119"/>
      <c r="AGA1021" s="119"/>
      <c r="AGB1021" s="119"/>
      <c r="AGC1021" s="119"/>
      <c r="AGD1021" s="119"/>
      <c r="AGE1021" s="119"/>
      <c r="AGF1021" s="119"/>
      <c r="AGG1021" s="119"/>
      <c r="AGH1021" s="119"/>
      <c r="AGI1021" s="119"/>
      <c r="AGJ1021" s="119"/>
      <c r="AGK1021" s="119"/>
      <c r="AGL1021" s="119"/>
      <c r="AGM1021" s="119"/>
      <c r="AGN1021" s="119"/>
      <c r="AGO1021" s="119"/>
      <c r="AGP1021" s="119"/>
      <c r="AGQ1021" s="119"/>
      <c r="AGR1021" s="119"/>
      <c r="AGS1021" s="119"/>
      <c r="AGT1021" s="119"/>
      <c r="AGU1021" s="119"/>
      <c r="AGV1021" s="119"/>
      <c r="AGW1021" s="119"/>
      <c r="AGX1021" s="119"/>
      <c r="AGY1021" s="119"/>
      <c r="AGZ1021" s="119"/>
      <c r="AHA1021" s="119"/>
      <c r="AHB1021" s="119"/>
      <c r="AHC1021" s="119"/>
      <c r="AHD1021" s="119"/>
      <c r="AHE1021" s="119"/>
      <c r="AHF1021" s="119"/>
      <c r="AHG1021" s="119"/>
      <c r="AHH1021" s="119"/>
      <c r="AHI1021" s="119"/>
      <c r="AHJ1021" s="119"/>
      <c r="AHK1021" s="119"/>
      <c r="AHL1021" s="119"/>
      <c r="AHM1021" s="119"/>
      <c r="AHN1021" s="119"/>
      <c r="AHO1021" s="119"/>
      <c r="AHP1021" s="119"/>
      <c r="AHQ1021" s="119"/>
      <c r="AHR1021" s="119"/>
      <c r="AHS1021" s="119"/>
      <c r="AHT1021" s="119"/>
      <c r="AHU1021" s="119"/>
      <c r="AHV1021" s="119"/>
      <c r="AHW1021" s="119"/>
      <c r="AHX1021" s="119"/>
      <c r="AHY1021" s="119"/>
      <c r="AHZ1021" s="119"/>
      <c r="AIA1021" s="119"/>
      <c r="AIB1021" s="119"/>
      <c r="AIC1021" s="119"/>
      <c r="AID1021" s="119"/>
      <c r="AIE1021" s="119"/>
      <c r="AIF1021" s="119"/>
      <c r="AIG1021" s="119"/>
      <c r="AIH1021" s="119"/>
      <c r="AII1021" s="119"/>
      <c r="AIJ1021" s="119"/>
      <c r="AIK1021" s="119"/>
      <c r="AIL1021" s="119"/>
      <c r="AIM1021" s="119"/>
      <c r="AIN1021" s="119"/>
      <c r="AIO1021" s="119"/>
      <c r="AIP1021" s="119"/>
      <c r="AIQ1021" s="119"/>
      <c r="AIR1021" s="119"/>
      <c r="AIS1021" s="119"/>
      <c r="AIT1021" s="119"/>
      <c r="AIU1021" s="119"/>
      <c r="AIV1021" s="119"/>
      <c r="AIW1021" s="119"/>
      <c r="AIX1021" s="119"/>
      <c r="AIY1021" s="119"/>
      <c r="AIZ1021" s="119"/>
      <c r="AJA1021" s="119"/>
      <c r="AJB1021" s="119"/>
      <c r="AJC1021" s="119"/>
      <c r="AJD1021" s="119"/>
      <c r="AJE1021" s="119"/>
      <c r="AJF1021" s="119"/>
      <c r="AJG1021" s="119"/>
      <c r="AJH1021" s="119"/>
      <c r="AJI1021" s="119"/>
      <c r="AJJ1021" s="119"/>
      <c r="AJK1021" s="119"/>
      <c r="AJL1021" s="119"/>
      <c r="AJM1021" s="119"/>
      <c r="AJN1021" s="119"/>
      <c r="AJO1021" s="119"/>
      <c r="AJP1021" s="119"/>
      <c r="AJQ1021" s="119"/>
      <c r="AJR1021" s="119"/>
      <c r="AJS1021" s="119"/>
      <c r="AJT1021" s="119"/>
      <c r="AJU1021" s="119"/>
      <c r="AJV1021" s="119"/>
      <c r="AJW1021" s="119"/>
      <c r="AJX1021" s="119"/>
      <c r="AJY1021" s="119"/>
      <c r="AJZ1021" s="119"/>
      <c r="AKA1021" s="119"/>
      <c r="AKB1021" s="119"/>
      <c r="AKC1021" s="119"/>
      <c r="AKD1021" s="119"/>
      <c r="AKE1021" s="119"/>
      <c r="AKF1021" s="119"/>
      <c r="AKG1021" s="119"/>
      <c r="AKH1021" s="119"/>
      <c r="AKI1021" s="119"/>
      <c r="AKJ1021" s="119"/>
      <c r="AKK1021" s="119"/>
      <c r="AKL1021" s="119"/>
      <c r="AKM1021" s="119"/>
      <c r="AKN1021" s="119"/>
      <c r="AKO1021" s="119"/>
      <c r="AKP1021" s="119"/>
      <c r="AKQ1021" s="119"/>
      <c r="AKR1021" s="119"/>
      <c r="AKS1021" s="119"/>
      <c r="AKT1021" s="119"/>
      <c r="AKU1021" s="119"/>
      <c r="AKV1021" s="119"/>
      <c r="AKW1021" s="119"/>
      <c r="AKX1021" s="119"/>
      <c r="AKY1021" s="119"/>
      <c r="AKZ1021" s="119"/>
      <c r="ALA1021" s="119"/>
      <c r="ALB1021" s="119"/>
      <c r="ALC1021" s="119"/>
      <c r="ALD1021" s="119"/>
      <c r="ALE1021" s="119"/>
      <c r="ALF1021" s="119"/>
      <c r="ALG1021" s="119"/>
      <c r="ALH1021" s="119"/>
      <c r="ALI1021" s="119"/>
      <c r="ALJ1021" s="119"/>
      <c r="ALK1021" s="119"/>
      <c r="ALL1021" s="119"/>
      <c r="ALM1021" s="119"/>
      <c r="ALN1021" s="119"/>
      <c r="ALO1021" s="119"/>
      <c r="ALP1021" s="119"/>
      <c r="ALQ1021" s="119"/>
      <c r="ALR1021" s="119"/>
      <c r="ALS1021" s="119"/>
      <c r="ALT1021" s="119"/>
      <c r="ALU1021" s="119"/>
      <c r="ALV1021" s="119"/>
      <c r="ALW1021" s="119"/>
      <c r="ALX1021" s="119"/>
      <c r="ALY1021" s="119"/>
      <c r="ALZ1021" s="119"/>
      <c r="AMA1021" s="119"/>
      <c r="AMB1021" s="119"/>
      <c r="AMC1021" s="119"/>
      <c r="AMD1021" s="119"/>
      <c r="AME1021" s="119"/>
      <c r="AMF1021" s="119"/>
      <c r="AMG1021" s="119"/>
      <c r="AMH1021" s="119"/>
      <c r="AMI1021" s="119"/>
      <c r="AMJ1021" s="119"/>
    </row>
    <row r="1022" customFormat="false" ht="15" hidden="false" customHeight="false" outlineLevel="0" collapsed="false">
      <c r="A1022" s="118"/>
      <c r="B1022" s="118"/>
      <c r="C1022" s="49" t="n">
        <f aca="false">IF(F1022=F1021,C1021,IF(F1022=(F1021+10),C1021,(C1021+10)))</f>
        <v>1940</v>
      </c>
      <c r="E1022" s="51" t="n">
        <f aca="false">IF(C1021=C1022,IF(AND(L1022&lt;&gt;"M",L1022&lt;&gt;"m-up"),E1021+10,E1021),10)</f>
        <v>30</v>
      </c>
      <c r="F1022" s="39" t="n">
        <f aca="false">R1022+(Q1022*60)+(P1022*3600)</f>
        <v>53076</v>
      </c>
      <c r="G1022" s="39" t="str">
        <f aca="false">CONCATENATE(M1022,N1022,O1022)</f>
        <v>2017121</v>
      </c>
      <c r="H1022" s="39" t="n">
        <v>13</v>
      </c>
      <c r="L1022" s="39" t="s">
        <v>0</v>
      </c>
      <c r="M1022" s="39" t="n">
        <v>2017</v>
      </c>
      <c r="N1022" s="39" t="n">
        <v>12</v>
      </c>
      <c r="O1022" s="39" t="n">
        <v>1</v>
      </c>
      <c r="P1022" s="39" t="n">
        <v>14</v>
      </c>
      <c r="Q1022" s="39" t="n">
        <v>44</v>
      </c>
      <c r="R1022" s="39" t="n">
        <v>36</v>
      </c>
      <c r="S1022" s="39" t="n">
        <v>510</v>
      </c>
      <c r="T1022" s="39" t="n">
        <v>1</v>
      </c>
      <c r="U1022" s="39" t="s">
        <v>1</v>
      </c>
      <c r="V1022" s="39" t="s">
        <v>2</v>
      </c>
      <c r="WK1022" s="119"/>
      <c r="WL1022" s="119"/>
      <c r="WM1022" s="119"/>
      <c r="WN1022" s="119"/>
      <c r="WO1022" s="119"/>
      <c r="WP1022" s="119"/>
      <c r="WQ1022" s="119"/>
      <c r="WR1022" s="119"/>
      <c r="WS1022" s="119"/>
      <c r="WT1022" s="119"/>
      <c r="WU1022" s="119"/>
      <c r="WV1022" s="119"/>
      <c r="WW1022" s="119"/>
      <c r="WX1022" s="119"/>
      <c r="WY1022" s="119"/>
      <c r="WZ1022" s="119"/>
      <c r="XA1022" s="119"/>
      <c r="XB1022" s="119"/>
      <c r="XC1022" s="119"/>
      <c r="XD1022" s="119"/>
      <c r="XE1022" s="119"/>
      <c r="XF1022" s="119"/>
      <c r="XG1022" s="119"/>
      <c r="XH1022" s="119"/>
      <c r="XI1022" s="119"/>
      <c r="XJ1022" s="119"/>
      <c r="XK1022" s="119"/>
      <c r="XL1022" s="119"/>
      <c r="XM1022" s="119"/>
      <c r="XN1022" s="119"/>
      <c r="XO1022" s="119"/>
      <c r="XP1022" s="119"/>
      <c r="XQ1022" s="119"/>
      <c r="XR1022" s="119"/>
      <c r="XS1022" s="119"/>
      <c r="XT1022" s="119"/>
      <c r="XU1022" s="119"/>
      <c r="XV1022" s="119"/>
      <c r="XW1022" s="119"/>
      <c r="XX1022" s="119"/>
      <c r="XY1022" s="119"/>
      <c r="XZ1022" s="119"/>
      <c r="YA1022" s="119"/>
      <c r="YB1022" s="119"/>
      <c r="YC1022" s="119"/>
      <c r="YD1022" s="119"/>
      <c r="YE1022" s="119"/>
      <c r="YF1022" s="119"/>
      <c r="YG1022" s="119"/>
      <c r="YH1022" s="119"/>
      <c r="YI1022" s="119"/>
      <c r="YJ1022" s="119"/>
      <c r="YK1022" s="119"/>
      <c r="YL1022" s="119"/>
      <c r="YM1022" s="119"/>
      <c r="YN1022" s="119"/>
      <c r="YO1022" s="119"/>
      <c r="YP1022" s="119"/>
      <c r="YQ1022" s="119"/>
      <c r="YR1022" s="119"/>
      <c r="YS1022" s="119"/>
      <c r="YT1022" s="119"/>
      <c r="YU1022" s="119"/>
      <c r="YV1022" s="119"/>
      <c r="YW1022" s="119"/>
      <c r="YX1022" s="119"/>
      <c r="YY1022" s="119"/>
      <c r="YZ1022" s="119"/>
      <c r="ZA1022" s="119"/>
      <c r="ZB1022" s="119"/>
      <c r="ZC1022" s="119"/>
      <c r="ZD1022" s="119"/>
      <c r="ZE1022" s="119"/>
      <c r="ZF1022" s="119"/>
      <c r="ZG1022" s="119"/>
      <c r="ZH1022" s="119"/>
      <c r="ZI1022" s="119"/>
      <c r="ZJ1022" s="119"/>
      <c r="ZK1022" s="119"/>
      <c r="ZL1022" s="119"/>
      <c r="ZM1022" s="119"/>
      <c r="ZN1022" s="119"/>
      <c r="ZO1022" s="119"/>
      <c r="ZP1022" s="119"/>
      <c r="ZQ1022" s="119"/>
      <c r="ZR1022" s="119"/>
      <c r="ZS1022" s="119"/>
      <c r="ZT1022" s="119"/>
      <c r="ZU1022" s="119"/>
      <c r="ZV1022" s="119"/>
      <c r="ZW1022" s="119"/>
      <c r="ZX1022" s="119"/>
      <c r="ZY1022" s="119"/>
      <c r="ZZ1022" s="119"/>
      <c r="AAA1022" s="119"/>
      <c r="AAB1022" s="119"/>
      <c r="AAC1022" s="119"/>
      <c r="AAD1022" s="119"/>
      <c r="AAE1022" s="119"/>
      <c r="AAF1022" s="119"/>
      <c r="AAG1022" s="119"/>
      <c r="AAH1022" s="119"/>
      <c r="AAI1022" s="119"/>
      <c r="AAJ1022" s="119"/>
      <c r="AAK1022" s="119"/>
      <c r="AAL1022" s="119"/>
      <c r="AAM1022" s="119"/>
      <c r="AAN1022" s="119"/>
      <c r="AAO1022" s="119"/>
      <c r="AAP1022" s="119"/>
      <c r="AAQ1022" s="119"/>
      <c r="AAR1022" s="119"/>
      <c r="AAS1022" s="119"/>
      <c r="AAT1022" s="119"/>
      <c r="AAU1022" s="119"/>
      <c r="AAV1022" s="119"/>
      <c r="AAW1022" s="119"/>
      <c r="AAX1022" s="119"/>
      <c r="AAY1022" s="119"/>
      <c r="AAZ1022" s="119"/>
      <c r="ABA1022" s="119"/>
      <c r="ABB1022" s="119"/>
      <c r="ABC1022" s="119"/>
      <c r="ABD1022" s="119"/>
      <c r="ABE1022" s="119"/>
      <c r="ABF1022" s="119"/>
      <c r="ABG1022" s="119"/>
      <c r="ABH1022" s="119"/>
      <c r="ABI1022" s="119"/>
      <c r="ABJ1022" s="119"/>
      <c r="ABK1022" s="119"/>
      <c r="ABL1022" s="119"/>
      <c r="ABM1022" s="119"/>
      <c r="ABN1022" s="119"/>
      <c r="ABO1022" s="119"/>
      <c r="ABP1022" s="119"/>
      <c r="ABQ1022" s="119"/>
      <c r="ABR1022" s="119"/>
      <c r="ABS1022" s="119"/>
      <c r="ABT1022" s="119"/>
      <c r="ABU1022" s="119"/>
      <c r="ABV1022" s="119"/>
      <c r="ABW1022" s="119"/>
      <c r="ABX1022" s="119"/>
      <c r="ABY1022" s="119"/>
      <c r="ABZ1022" s="119"/>
      <c r="ACA1022" s="119"/>
      <c r="ACB1022" s="119"/>
      <c r="ACC1022" s="119"/>
      <c r="ACD1022" s="119"/>
      <c r="ACE1022" s="119"/>
      <c r="ACF1022" s="119"/>
      <c r="ACG1022" s="119"/>
      <c r="ACH1022" s="119"/>
      <c r="ACI1022" s="119"/>
      <c r="ACJ1022" s="119"/>
      <c r="ACK1022" s="119"/>
      <c r="ACL1022" s="119"/>
      <c r="ACM1022" s="119"/>
      <c r="ACN1022" s="119"/>
      <c r="ACO1022" s="119"/>
      <c r="ACP1022" s="119"/>
      <c r="ACQ1022" s="119"/>
      <c r="ACR1022" s="119"/>
      <c r="ACS1022" s="119"/>
      <c r="ACT1022" s="119"/>
      <c r="ACU1022" s="119"/>
      <c r="ACV1022" s="119"/>
      <c r="ACW1022" s="119"/>
      <c r="ACX1022" s="119"/>
      <c r="ACY1022" s="119"/>
      <c r="ACZ1022" s="119"/>
      <c r="ADA1022" s="119"/>
      <c r="ADB1022" s="119"/>
      <c r="ADC1022" s="119"/>
      <c r="ADD1022" s="119"/>
      <c r="ADE1022" s="119"/>
      <c r="ADF1022" s="119"/>
      <c r="ADG1022" s="119"/>
      <c r="ADH1022" s="119"/>
      <c r="ADI1022" s="119"/>
      <c r="ADJ1022" s="119"/>
      <c r="ADK1022" s="119"/>
      <c r="ADL1022" s="119"/>
      <c r="ADM1022" s="119"/>
      <c r="ADN1022" s="119"/>
      <c r="ADO1022" s="119"/>
      <c r="ADP1022" s="119"/>
      <c r="ADQ1022" s="119"/>
      <c r="ADR1022" s="119"/>
      <c r="ADS1022" s="119"/>
      <c r="ADT1022" s="119"/>
      <c r="ADU1022" s="119"/>
      <c r="ADV1022" s="119"/>
      <c r="ADW1022" s="119"/>
      <c r="ADX1022" s="119"/>
      <c r="ADY1022" s="119"/>
      <c r="ADZ1022" s="119"/>
      <c r="AEA1022" s="119"/>
      <c r="AEB1022" s="119"/>
      <c r="AEC1022" s="119"/>
      <c r="AED1022" s="119"/>
      <c r="AEE1022" s="119"/>
      <c r="AEF1022" s="119"/>
      <c r="AEG1022" s="119"/>
      <c r="AEH1022" s="119"/>
      <c r="AEI1022" s="119"/>
      <c r="AEJ1022" s="119"/>
      <c r="AEK1022" s="119"/>
      <c r="AEL1022" s="119"/>
      <c r="AEM1022" s="119"/>
      <c r="AEN1022" s="119"/>
      <c r="AEO1022" s="119"/>
      <c r="AEP1022" s="119"/>
      <c r="AEQ1022" s="119"/>
      <c r="AER1022" s="119"/>
      <c r="AES1022" s="119"/>
      <c r="AET1022" s="119"/>
      <c r="AEU1022" s="119"/>
      <c r="AEV1022" s="119"/>
      <c r="AEW1022" s="119"/>
      <c r="AEX1022" s="119"/>
      <c r="AEY1022" s="119"/>
      <c r="AEZ1022" s="119"/>
      <c r="AFA1022" s="119"/>
      <c r="AFB1022" s="119"/>
      <c r="AFC1022" s="119"/>
      <c r="AFD1022" s="119"/>
      <c r="AFE1022" s="119"/>
      <c r="AFF1022" s="119"/>
      <c r="AFG1022" s="119"/>
      <c r="AFH1022" s="119"/>
      <c r="AFI1022" s="119"/>
      <c r="AFJ1022" s="119"/>
      <c r="AFK1022" s="119"/>
      <c r="AFL1022" s="119"/>
      <c r="AFM1022" s="119"/>
      <c r="AFN1022" s="119"/>
      <c r="AFO1022" s="119"/>
      <c r="AFP1022" s="119"/>
      <c r="AFQ1022" s="119"/>
      <c r="AFR1022" s="119"/>
      <c r="AFS1022" s="119"/>
      <c r="AFT1022" s="119"/>
      <c r="AFU1022" s="119"/>
      <c r="AFV1022" s="119"/>
      <c r="AFW1022" s="119"/>
      <c r="AFX1022" s="119"/>
      <c r="AFY1022" s="119"/>
      <c r="AFZ1022" s="119"/>
      <c r="AGA1022" s="119"/>
      <c r="AGB1022" s="119"/>
      <c r="AGC1022" s="119"/>
      <c r="AGD1022" s="119"/>
      <c r="AGE1022" s="119"/>
      <c r="AGF1022" s="119"/>
      <c r="AGG1022" s="119"/>
      <c r="AGH1022" s="119"/>
      <c r="AGI1022" s="119"/>
      <c r="AGJ1022" s="119"/>
      <c r="AGK1022" s="119"/>
      <c r="AGL1022" s="119"/>
      <c r="AGM1022" s="119"/>
      <c r="AGN1022" s="119"/>
      <c r="AGO1022" s="119"/>
      <c r="AGP1022" s="119"/>
      <c r="AGQ1022" s="119"/>
      <c r="AGR1022" s="119"/>
      <c r="AGS1022" s="119"/>
      <c r="AGT1022" s="119"/>
      <c r="AGU1022" s="119"/>
      <c r="AGV1022" s="119"/>
      <c r="AGW1022" s="119"/>
      <c r="AGX1022" s="119"/>
      <c r="AGY1022" s="119"/>
      <c r="AGZ1022" s="119"/>
      <c r="AHA1022" s="119"/>
      <c r="AHB1022" s="119"/>
      <c r="AHC1022" s="119"/>
      <c r="AHD1022" s="119"/>
      <c r="AHE1022" s="119"/>
      <c r="AHF1022" s="119"/>
      <c r="AHG1022" s="119"/>
      <c r="AHH1022" s="119"/>
      <c r="AHI1022" s="119"/>
      <c r="AHJ1022" s="119"/>
      <c r="AHK1022" s="119"/>
      <c r="AHL1022" s="119"/>
      <c r="AHM1022" s="119"/>
      <c r="AHN1022" s="119"/>
      <c r="AHO1022" s="119"/>
      <c r="AHP1022" s="119"/>
      <c r="AHQ1022" s="119"/>
      <c r="AHR1022" s="119"/>
      <c r="AHS1022" s="119"/>
      <c r="AHT1022" s="119"/>
      <c r="AHU1022" s="119"/>
      <c r="AHV1022" s="119"/>
      <c r="AHW1022" s="119"/>
      <c r="AHX1022" s="119"/>
      <c r="AHY1022" s="119"/>
      <c r="AHZ1022" s="119"/>
      <c r="AIA1022" s="119"/>
      <c r="AIB1022" s="119"/>
      <c r="AIC1022" s="119"/>
      <c r="AID1022" s="119"/>
      <c r="AIE1022" s="119"/>
      <c r="AIF1022" s="119"/>
      <c r="AIG1022" s="119"/>
      <c r="AIH1022" s="119"/>
      <c r="AII1022" s="119"/>
      <c r="AIJ1022" s="119"/>
      <c r="AIK1022" s="119"/>
      <c r="AIL1022" s="119"/>
      <c r="AIM1022" s="119"/>
      <c r="AIN1022" s="119"/>
      <c r="AIO1022" s="119"/>
      <c r="AIP1022" s="119"/>
      <c r="AIQ1022" s="119"/>
      <c r="AIR1022" s="119"/>
      <c r="AIS1022" s="119"/>
      <c r="AIT1022" s="119"/>
      <c r="AIU1022" s="119"/>
      <c r="AIV1022" s="119"/>
      <c r="AIW1022" s="119"/>
      <c r="AIX1022" s="119"/>
      <c r="AIY1022" s="119"/>
      <c r="AIZ1022" s="119"/>
      <c r="AJA1022" s="119"/>
      <c r="AJB1022" s="119"/>
      <c r="AJC1022" s="119"/>
      <c r="AJD1022" s="119"/>
      <c r="AJE1022" s="119"/>
      <c r="AJF1022" s="119"/>
      <c r="AJG1022" s="119"/>
      <c r="AJH1022" s="119"/>
      <c r="AJI1022" s="119"/>
      <c r="AJJ1022" s="119"/>
      <c r="AJK1022" s="119"/>
      <c r="AJL1022" s="119"/>
      <c r="AJM1022" s="119"/>
      <c r="AJN1022" s="119"/>
      <c r="AJO1022" s="119"/>
      <c r="AJP1022" s="119"/>
      <c r="AJQ1022" s="119"/>
      <c r="AJR1022" s="119"/>
      <c r="AJS1022" s="119"/>
      <c r="AJT1022" s="119"/>
      <c r="AJU1022" s="119"/>
      <c r="AJV1022" s="119"/>
      <c r="AJW1022" s="119"/>
      <c r="AJX1022" s="119"/>
      <c r="AJY1022" s="119"/>
      <c r="AJZ1022" s="119"/>
      <c r="AKA1022" s="119"/>
      <c r="AKB1022" s="119"/>
      <c r="AKC1022" s="119"/>
      <c r="AKD1022" s="119"/>
      <c r="AKE1022" s="119"/>
      <c r="AKF1022" s="119"/>
      <c r="AKG1022" s="119"/>
      <c r="AKH1022" s="119"/>
      <c r="AKI1022" s="119"/>
      <c r="AKJ1022" s="119"/>
      <c r="AKK1022" s="119"/>
      <c r="AKL1022" s="119"/>
      <c r="AKM1022" s="119"/>
      <c r="AKN1022" s="119"/>
      <c r="AKO1022" s="119"/>
      <c r="AKP1022" s="119"/>
      <c r="AKQ1022" s="119"/>
      <c r="AKR1022" s="119"/>
      <c r="AKS1022" s="119"/>
      <c r="AKT1022" s="119"/>
      <c r="AKU1022" s="119"/>
      <c r="AKV1022" s="119"/>
      <c r="AKW1022" s="119"/>
      <c r="AKX1022" s="119"/>
      <c r="AKY1022" s="119"/>
      <c r="AKZ1022" s="119"/>
      <c r="ALA1022" s="119"/>
      <c r="ALB1022" s="119"/>
      <c r="ALC1022" s="119"/>
      <c r="ALD1022" s="119"/>
      <c r="ALE1022" s="119"/>
      <c r="ALF1022" s="119"/>
      <c r="ALG1022" s="119"/>
      <c r="ALH1022" s="119"/>
      <c r="ALI1022" s="119"/>
      <c r="ALJ1022" s="119"/>
      <c r="ALK1022" s="119"/>
      <c r="ALL1022" s="119"/>
      <c r="ALM1022" s="119"/>
      <c r="ALN1022" s="119"/>
      <c r="ALO1022" s="119"/>
      <c r="ALP1022" s="119"/>
      <c r="ALQ1022" s="119"/>
      <c r="ALR1022" s="119"/>
      <c r="ALS1022" s="119"/>
      <c r="ALT1022" s="119"/>
      <c r="ALU1022" s="119"/>
      <c r="ALV1022" s="119"/>
      <c r="ALW1022" s="119"/>
      <c r="ALX1022" s="119"/>
      <c r="ALY1022" s="119"/>
      <c r="ALZ1022" s="119"/>
      <c r="AMA1022" s="119"/>
      <c r="AMB1022" s="119"/>
      <c r="AMC1022" s="119"/>
      <c r="AMD1022" s="119"/>
      <c r="AME1022" s="119"/>
      <c r="AMF1022" s="119"/>
      <c r="AMG1022" s="119"/>
      <c r="AMH1022" s="119"/>
      <c r="AMI1022" s="119"/>
      <c r="AMJ1022" s="119"/>
    </row>
    <row r="1023" customFormat="false" ht="15" hidden="false" customHeight="false" outlineLevel="0" collapsed="false">
      <c r="A1023" s="118"/>
      <c r="B1023" s="118"/>
      <c r="C1023" s="49" t="n">
        <f aca="false">IF(F1023=F1022,C1022,IF(F1023=(F1022+10),C1022,(C1022+10)))</f>
        <v>1940</v>
      </c>
      <c r="E1023" s="51" t="n">
        <f aca="false">IF(C1022=C1023,IF(AND(L1023&lt;&gt;"M",L1023&lt;&gt;"m-up"),E1022+10,E1022),10)</f>
        <v>40</v>
      </c>
      <c r="F1023" s="39" t="n">
        <f aca="false">R1023+(Q1023*60)+(P1023*3600)</f>
        <v>53076</v>
      </c>
      <c r="G1023" s="39" t="str">
        <f aca="false">CONCATENATE(M1023,N1023,O1023)</f>
        <v>2017121</v>
      </c>
      <c r="H1023" s="39" t="n">
        <v>17</v>
      </c>
      <c r="L1023" s="39" t="s">
        <v>0</v>
      </c>
      <c r="M1023" s="39" t="n">
        <v>2017</v>
      </c>
      <c r="N1023" s="39" t="n">
        <v>12</v>
      </c>
      <c r="O1023" s="39" t="n">
        <v>1</v>
      </c>
      <c r="P1023" s="39" t="n">
        <v>14</v>
      </c>
      <c r="Q1023" s="39" t="n">
        <v>44</v>
      </c>
      <c r="R1023" s="39" t="n">
        <v>36</v>
      </c>
      <c r="S1023" s="39" t="n">
        <v>585</v>
      </c>
      <c r="T1023" s="39" t="n">
        <v>1</v>
      </c>
      <c r="U1023" s="39" t="s">
        <v>1</v>
      </c>
      <c r="V1023" s="39" t="s">
        <v>2</v>
      </c>
      <c r="WK1023" s="119"/>
      <c r="WL1023" s="119"/>
      <c r="WM1023" s="119"/>
      <c r="WN1023" s="119"/>
      <c r="WO1023" s="119"/>
      <c r="WP1023" s="119"/>
      <c r="WQ1023" s="119"/>
      <c r="WR1023" s="119"/>
      <c r="WS1023" s="119"/>
      <c r="WT1023" s="119"/>
      <c r="WU1023" s="119"/>
      <c r="WV1023" s="119"/>
      <c r="WW1023" s="119"/>
      <c r="WX1023" s="119"/>
      <c r="WY1023" s="119"/>
      <c r="WZ1023" s="119"/>
      <c r="XA1023" s="119"/>
      <c r="XB1023" s="119"/>
      <c r="XC1023" s="119"/>
      <c r="XD1023" s="119"/>
      <c r="XE1023" s="119"/>
      <c r="XF1023" s="119"/>
      <c r="XG1023" s="119"/>
      <c r="XH1023" s="119"/>
      <c r="XI1023" s="119"/>
      <c r="XJ1023" s="119"/>
      <c r="XK1023" s="119"/>
      <c r="XL1023" s="119"/>
      <c r="XM1023" s="119"/>
      <c r="XN1023" s="119"/>
      <c r="XO1023" s="119"/>
      <c r="XP1023" s="119"/>
      <c r="XQ1023" s="119"/>
      <c r="XR1023" s="119"/>
      <c r="XS1023" s="119"/>
      <c r="XT1023" s="119"/>
      <c r="XU1023" s="119"/>
      <c r="XV1023" s="119"/>
      <c r="XW1023" s="119"/>
      <c r="XX1023" s="119"/>
      <c r="XY1023" s="119"/>
      <c r="XZ1023" s="119"/>
      <c r="YA1023" s="119"/>
      <c r="YB1023" s="119"/>
      <c r="YC1023" s="119"/>
      <c r="YD1023" s="119"/>
      <c r="YE1023" s="119"/>
      <c r="YF1023" s="119"/>
      <c r="YG1023" s="119"/>
      <c r="YH1023" s="119"/>
      <c r="YI1023" s="119"/>
      <c r="YJ1023" s="119"/>
      <c r="YK1023" s="119"/>
      <c r="YL1023" s="119"/>
      <c r="YM1023" s="119"/>
      <c r="YN1023" s="119"/>
      <c r="YO1023" s="119"/>
      <c r="YP1023" s="119"/>
      <c r="YQ1023" s="119"/>
      <c r="YR1023" s="119"/>
      <c r="YS1023" s="119"/>
      <c r="YT1023" s="119"/>
      <c r="YU1023" s="119"/>
      <c r="YV1023" s="119"/>
      <c r="YW1023" s="119"/>
      <c r="YX1023" s="119"/>
      <c r="YY1023" s="119"/>
      <c r="YZ1023" s="119"/>
      <c r="ZA1023" s="119"/>
      <c r="ZB1023" s="119"/>
      <c r="ZC1023" s="119"/>
      <c r="ZD1023" s="119"/>
      <c r="ZE1023" s="119"/>
      <c r="ZF1023" s="119"/>
      <c r="ZG1023" s="119"/>
      <c r="ZH1023" s="119"/>
      <c r="ZI1023" s="119"/>
      <c r="ZJ1023" s="119"/>
      <c r="ZK1023" s="119"/>
      <c r="ZL1023" s="119"/>
      <c r="ZM1023" s="119"/>
      <c r="ZN1023" s="119"/>
      <c r="ZO1023" s="119"/>
      <c r="ZP1023" s="119"/>
      <c r="ZQ1023" s="119"/>
      <c r="ZR1023" s="119"/>
      <c r="ZS1023" s="119"/>
      <c r="ZT1023" s="119"/>
      <c r="ZU1023" s="119"/>
      <c r="ZV1023" s="119"/>
      <c r="ZW1023" s="119"/>
      <c r="ZX1023" s="119"/>
      <c r="ZY1023" s="119"/>
      <c r="ZZ1023" s="119"/>
      <c r="AAA1023" s="119"/>
      <c r="AAB1023" s="119"/>
      <c r="AAC1023" s="119"/>
      <c r="AAD1023" s="119"/>
      <c r="AAE1023" s="119"/>
      <c r="AAF1023" s="119"/>
      <c r="AAG1023" s="119"/>
      <c r="AAH1023" s="119"/>
      <c r="AAI1023" s="119"/>
      <c r="AAJ1023" s="119"/>
      <c r="AAK1023" s="119"/>
      <c r="AAL1023" s="119"/>
      <c r="AAM1023" s="119"/>
      <c r="AAN1023" s="119"/>
      <c r="AAO1023" s="119"/>
      <c r="AAP1023" s="119"/>
      <c r="AAQ1023" s="119"/>
      <c r="AAR1023" s="119"/>
      <c r="AAS1023" s="119"/>
      <c r="AAT1023" s="119"/>
      <c r="AAU1023" s="119"/>
      <c r="AAV1023" s="119"/>
      <c r="AAW1023" s="119"/>
      <c r="AAX1023" s="119"/>
      <c r="AAY1023" s="119"/>
      <c r="AAZ1023" s="119"/>
      <c r="ABA1023" s="119"/>
      <c r="ABB1023" s="119"/>
      <c r="ABC1023" s="119"/>
      <c r="ABD1023" s="119"/>
      <c r="ABE1023" s="119"/>
      <c r="ABF1023" s="119"/>
      <c r="ABG1023" s="119"/>
      <c r="ABH1023" s="119"/>
      <c r="ABI1023" s="119"/>
      <c r="ABJ1023" s="119"/>
      <c r="ABK1023" s="119"/>
      <c r="ABL1023" s="119"/>
      <c r="ABM1023" s="119"/>
      <c r="ABN1023" s="119"/>
      <c r="ABO1023" s="119"/>
      <c r="ABP1023" s="119"/>
      <c r="ABQ1023" s="119"/>
      <c r="ABR1023" s="119"/>
      <c r="ABS1023" s="119"/>
      <c r="ABT1023" s="119"/>
      <c r="ABU1023" s="119"/>
      <c r="ABV1023" s="119"/>
      <c r="ABW1023" s="119"/>
      <c r="ABX1023" s="119"/>
      <c r="ABY1023" s="119"/>
      <c r="ABZ1023" s="119"/>
      <c r="ACA1023" s="119"/>
      <c r="ACB1023" s="119"/>
      <c r="ACC1023" s="119"/>
      <c r="ACD1023" s="119"/>
      <c r="ACE1023" s="119"/>
      <c r="ACF1023" s="119"/>
      <c r="ACG1023" s="119"/>
      <c r="ACH1023" s="119"/>
      <c r="ACI1023" s="119"/>
      <c r="ACJ1023" s="119"/>
      <c r="ACK1023" s="119"/>
      <c r="ACL1023" s="119"/>
      <c r="ACM1023" s="119"/>
      <c r="ACN1023" s="119"/>
      <c r="ACO1023" s="119"/>
      <c r="ACP1023" s="119"/>
      <c r="ACQ1023" s="119"/>
      <c r="ACR1023" s="119"/>
      <c r="ACS1023" s="119"/>
      <c r="ACT1023" s="119"/>
      <c r="ACU1023" s="119"/>
      <c r="ACV1023" s="119"/>
      <c r="ACW1023" s="119"/>
      <c r="ACX1023" s="119"/>
      <c r="ACY1023" s="119"/>
      <c r="ACZ1023" s="119"/>
      <c r="ADA1023" s="119"/>
      <c r="ADB1023" s="119"/>
      <c r="ADC1023" s="119"/>
      <c r="ADD1023" s="119"/>
      <c r="ADE1023" s="119"/>
      <c r="ADF1023" s="119"/>
      <c r="ADG1023" s="119"/>
      <c r="ADH1023" s="119"/>
      <c r="ADI1023" s="119"/>
      <c r="ADJ1023" s="119"/>
      <c r="ADK1023" s="119"/>
      <c r="ADL1023" s="119"/>
      <c r="ADM1023" s="119"/>
      <c r="ADN1023" s="119"/>
      <c r="ADO1023" s="119"/>
      <c r="ADP1023" s="119"/>
      <c r="ADQ1023" s="119"/>
      <c r="ADR1023" s="119"/>
      <c r="ADS1023" s="119"/>
      <c r="ADT1023" s="119"/>
      <c r="ADU1023" s="119"/>
      <c r="ADV1023" s="119"/>
      <c r="ADW1023" s="119"/>
      <c r="ADX1023" s="119"/>
      <c r="ADY1023" s="119"/>
      <c r="ADZ1023" s="119"/>
      <c r="AEA1023" s="119"/>
      <c r="AEB1023" s="119"/>
      <c r="AEC1023" s="119"/>
      <c r="AED1023" s="119"/>
      <c r="AEE1023" s="119"/>
      <c r="AEF1023" s="119"/>
      <c r="AEG1023" s="119"/>
      <c r="AEH1023" s="119"/>
      <c r="AEI1023" s="119"/>
      <c r="AEJ1023" s="119"/>
      <c r="AEK1023" s="119"/>
      <c r="AEL1023" s="119"/>
      <c r="AEM1023" s="119"/>
      <c r="AEN1023" s="119"/>
      <c r="AEO1023" s="119"/>
      <c r="AEP1023" s="119"/>
      <c r="AEQ1023" s="119"/>
      <c r="AER1023" s="119"/>
      <c r="AES1023" s="119"/>
      <c r="AET1023" s="119"/>
      <c r="AEU1023" s="119"/>
      <c r="AEV1023" s="119"/>
      <c r="AEW1023" s="119"/>
      <c r="AEX1023" s="119"/>
      <c r="AEY1023" s="119"/>
      <c r="AEZ1023" s="119"/>
      <c r="AFA1023" s="119"/>
      <c r="AFB1023" s="119"/>
      <c r="AFC1023" s="119"/>
      <c r="AFD1023" s="119"/>
      <c r="AFE1023" s="119"/>
      <c r="AFF1023" s="119"/>
      <c r="AFG1023" s="119"/>
      <c r="AFH1023" s="119"/>
      <c r="AFI1023" s="119"/>
      <c r="AFJ1023" s="119"/>
      <c r="AFK1023" s="119"/>
      <c r="AFL1023" s="119"/>
      <c r="AFM1023" s="119"/>
      <c r="AFN1023" s="119"/>
      <c r="AFO1023" s="119"/>
      <c r="AFP1023" s="119"/>
      <c r="AFQ1023" s="119"/>
      <c r="AFR1023" s="119"/>
      <c r="AFS1023" s="119"/>
      <c r="AFT1023" s="119"/>
      <c r="AFU1023" s="119"/>
      <c r="AFV1023" s="119"/>
      <c r="AFW1023" s="119"/>
      <c r="AFX1023" s="119"/>
      <c r="AFY1023" s="119"/>
      <c r="AFZ1023" s="119"/>
      <c r="AGA1023" s="119"/>
      <c r="AGB1023" s="119"/>
      <c r="AGC1023" s="119"/>
      <c r="AGD1023" s="119"/>
      <c r="AGE1023" s="119"/>
      <c r="AGF1023" s="119"/>
      <c r="AGG1023" s="119"/>
      <c r="AGH1023" s="119"/>
      <c r="AGI1023" s="119"/>
      <c r="AGJ1023" s="119"/>
      <c r="AGK1023" s="119"/>
      <c r="AGL1023" s="119"/>
      <c r="AGM1023" s="119"/>
      <c r="AGN1023" s="119"/>
      <c r="AGO1023" s="119"/>
      <c r="AGP1023" s="119"/>
      <c r="AGQ1023" s="119"/>
      <c r="AGR1023" s="119"/>
      <c r="AGS1023" s="119"/>
      <c r="AGT1023" s="119"/>
      <c r="AGU1023" s="119"/>
      <c r="AGV1023" s="119"/>
      <c r="AGW1023" s="119"/>
      <c r="AGX1023" s="119"/>
      <c r="AGY1023" s="119"/>
      <c r="AGZ1023" s="119"/>
      <c r="AHA1023" s="119"/>
      <c r="AHB1023" s="119"/>
      <c r="AHC1023" s="119"/>
      <c r="AHD1023" s="119"/>
      <c r="AHE1023" s="119"/>
      <c r="AHF1023" s="119"/>
      <c r="AHG1023" s="119"/>
      <c r="AHH1023" s="119"/>
      <c r="AHI1023" s="119"/>
      <c r="AHJ1023" s="119"/>
      <c r="AHK1023" s="119"/>
      <c r="AHL1023" s="119"/>
      <c r="AHM1023" s="119"/>
      <c r="AHN1023" s="119"/>
      <c r="AHO1023" s="119"/>
      <c r="AHP1023" s="119"/>
      <c r="AHQ1023" s="119"/>
      <c r="AHR1023" s="119"/>
      <c r="AHS1023" s="119"/>
      <c r="AHT1023" s="119"/>
      <c r="AHU1023" s="119"/>
      <c r="AHV1023" s="119"/>
      <c r="AHW1023" s="119"/>
      <c r="AHX1023" s="119"/>
      <c r="AHY1023" s="119"/>
      <c r="AHZ1023" s="119"/>
      <c r="AIA1023" s="119"/>
      <c r="AIB1023" s="119"/>
      <c r="AIC1023" s="119"/>
      <c r="AID1023" s="119"/>
      <c r="AIE1023" s="119"/>
      <c r="AIF1023" s="119"/>
      <c r="AIG1023" s="119"/>
      <c r="AIH1023" s="119"/>
      <c r="AII1023" s="119"/>
      <c r="AIJ1023" s="119"/>
      <c r="AIK1023" s="119"/>
      <c r="AIL1023" s="119"/>
      <c r="AIM1023" s="119"/>
      <c r="AIN1023" s="119"/>
      <c r="AIO1023" s="119"/>
      <c r="AIP1023" s="119"/>
      <c r="AIQ1023" s="119"/>
      <c r="AIR1023" s="119"/>
      <c r="AIS1023" s="119"/>
      <c r="AIT1023" s="119"/>
      <c r="AIU1023" s="119"/>
      <c r="AIV1023" s="119"/>
      <c r="AIW1023" s="119"/>
      <c r="AIX1023" s="119"/>
      <c r="AIY1023" s="119"/>
      <c r="AIZ1023" s="119"/>
      <c r="AJA1023" s="119"/>
      <c r="AJB1023" s="119"/>
      <c r="AJC1023" s="119"/>
      <c r="AJD1023" s="119"/>
      <c r="AJE1023" s="119"/>
      <c r="AJF1023" s="119"/>
      <c r="AJG1023" s="119"/>
      <c r="AJH1023" s="119"/>
      <c r="AJI1023" s="119"/>
      <c r="AJJ1023" s="119"/>
      <c r="AJK1023" s="119"/>
      <c r="AJL1023" s="119"/>
      <c r="AJM1023" s="119"/>
      <c r="AJN1023" s="119"/>
      <c r="AJO1023" s="119"/>
      <c r="AJP1023" s="119"/>
      <c r="AJQ1023" s="119"/>
      <c r="AJR1023" s="119"/>
      <c r="AJS1023" s="119"/>
      <c r="AJT1023" s="119"/>
      <c r="AJU1023" s="119"/>
      <c r="AJV1023" s="119"/>
      <c r="AJW1023" s="119"/>
      <c r="AJX1023" s="119"/>
      <c r="AJY1023" s="119"/>
      <c r="AJZ1023" s="119"/>
      <c r="AKA1023" s="119"/>
      <c r="AKB1023" s="119"/>
      <c r="AKC1023" s="119"/>
      <c r="AKD1023" s="119"/>
      <c r="AKE1023" s="119"/>
      <c r="AKF1023" s="119"/>
      <c r="AKG1023" s="119"/>
      <c r="AKH1023" s="119"/>
      <c r="AKI1023" s="119"/>
      <c r="AKJ1023" s="119"/>
      <c r="AKK1023" s="119"/>
      <c r="AKL1023" s="119"/>
      <c r="AKM1023" s="119"/>
      <c r="AKN1023" s="119"/>
      <c r="AKO1023" s="119"/>
      <c r="AKP1023" s="119"/>
      <c r="AKQ1023" s="119"/>
      <c r="AKR1023" s="119"/>
      <c r="AKS1023" s="119"/>
      <c r="AKT1023" s="119"/>
      <c r="AKU1023" s="119"/>
      <c r="AKV1023" s="119"/>
      <c r="AKW1023" s="119"/>
      <c r="AKX1023" s="119"/>
      <c r="AKY1023" s="119"/>
      <c r="AKZ1023" s="119"/>
      <c r="ALA1023" s="119"/>
      <c r="ALB1023" s="119"/>
      <c r="ALC1023" s="119"/>
      <c r="ALD1023" s="119"/>
      <c r="ALE1023" s="119"/>
      <c r="ALF1023" s="119"/>
      <c r="ALG1023" s="119"/>
      <c r="ALH1023" s="119"/>
      <c r="ALI1023" s="119"/>
      <c r="ALJ1023" s="119"/>
      <c r="ALK1023" s="119"/>
      <c r="ALL1023" s="119"/>
      <c r="ALM1023" s="119"/>
      <c r="ALN1023" s="119"/>
      <c r="ALO1023" s="119"/>
      <c r="ALP1023" s="119"/>
      <c r="ALQ1023" s="119"/>
      <c r="ALR1023" s="119"/>
      <c r="ALS1023" s="119"/>
      <c r="ALT1023" s="119"/>
      <c r="ALU1023" s="119"/>
      <c r="ALV1023" s="119"/>
      <c r="ALW1023" s="119"/>
      <c r="ALX1023" s="119"/>
      <c r="ALY1023" s="119"/>
      <c r="ALZ1023" s="119"/>
      <c r="AMA1023" s="119"/>
      <c r="AMB1023" s="119"/>
      <c r="AMC1023" s="119"/>
      <c r="AMD1023" s="119"/>
      <c r="AME1023" s="119"/>
      <c r="AMF1023" s="119"/>
      <c r="AMG1023" s="119"/>
      <c r="AMH1023" s="119"/>
      <c r="AMI1023" s="119"/>
      <c r="AMJ1023" s="119"/>
    </row>
    <row r="1024" customFormat="false" ht="15" hidden="false" customHeight="false" outlineLevel="0" collapsed="false">
      <c r="A1024" s="118"/>
      <c r="B1024" s="118"/>
      <c r="C1024" s="49" t="n">
        <f aca="false">IF(F1024=F1023,C1023,IF(F1024=(F1023+10),C1023,(C1023+10)))</f>
        <v>1940</v>
      </c>
      <c r="E1024" s="51" t="n">
        <f aca="false">IF(C1023=C1024,IF(AND(L1024&lt;&gt;"M",L1024&lt;&gt;"m-up"),E1023+10,E1023),10)</f>
        <v>50</v>
      </c>
      <c r="F1024" s="39" t="n">
        <f aca="false">R1024+(Q1024*60)+(P1024*3600)</f>
        <v>53076</v>
      </c>
      <c r="G1024" s="39" t="str">
        <f aca="false">CONCATENATE(M1024,N1024,O1024)</f>
        <v>2017121</v>
      </c>
      <c r="H1024" s="39" t="n">
        <v>0</v>
      </c>
      <c r="L1024" s="39" t="s">
        <v>9</v>
      </c>
      <c r="M1024" s="39" t="n">
        <v>2017</v>
      </c>
      <c r="N1024" s="39" t="n">
        <v>12</v>
      </c>
      <c r="O1024" s="39" t="n">
        <v>1</v>
      </c>
      <c r="P1024" s="39" t="n">
        <v>14</v>
      </c>
      <c r="Q1024" s="39" t="n">
        <v>44</v>
      </c>
      <c r="R1024" s="39" t="n">
        <v>36</v>
      </c>
      <c r="S1024" s="39" t="n">
        <v>613</v>
      </c>
      <c r="U1024" s="39" t="s">
        <v>1</v>
      </c>
      <c r="V1024" s="39" t="s">
        <v>2</v>
      </c>
      <c r="WK1024" s="119"/>
      <c r="WL1024" s="119"/>
      <c r="WM1024" s="119"/>
      <c r="WN1024" s="119"/>
      <c r="WO1024" s="119"/>
      <c r="WP1024" s="119"/>
      <c r="WQ1024" s="119"/>
      <c r="WR1024" s="119"/>
      <c r="WS1024" s="119"/>
      <c r="WT1024" s="119"/>
      <c r="WU1024" s="119"/>
      <c r="WV1024" s="119"/>
      <c r="WW1024" s="119"/>
      <c r="WX1024" s="119"/>
      <c r="WY1024" s="119"/>
      <c r="WZ1024" s="119"/>
      <c r="XA1024" s="119"/>
      <c r="XB1024" s="119"/>
      <c r="XC1024" s="119"/>
      <c r="XD1024" s="119"/>
      <c r="XE1024" s="119"/>
      <c r="XF1024" s="119"/>
      <c r="XG1024" s="119"/>
      <c r="XH1024" s="119"/>
      <c r="XI1024" s="119"/>
      <c r="XJ1024" s="119"/>
      <c r="XK1024" s="119"/>
      <c r="XL1024" s="119"/>
      <c r="XM1024" s="119"/>
      <c r="XN1024" s="119"/>
      <c r="XO1024" s="119"/>
      <c r="XP1024" s="119"/>
      <c r="XQ1024" s="119"/>
      <c r="XR1024" s="119"/>
      <c r="XS1024" s="119"/>
      <c r="XT1024" s="119"/>
      <c r="XU1024" s="119"/>
      <c r="XV1024" s="119"/>
      <c r="XW1024" s="119"/>
      <c r="XX1024" s="119"/>
      <c r="XY1024" s="119"/>
      <c r="XZ1024" s="119"/>
      <c r="YA1024" s="119"/>
      <c r="YB1024" s="119"/>
      <c r="YC1024" s="119"/>
      <c r="YD1024" s="119"/>
      <c r="YE1024" s="119"/>
      <c r="YF1024" s="119"/>
      <c r="YG1024" s="119"/>
      <c r="YH1024" s="119"/>
      <c r="YI1024" s="119"/>
      <c r="YJ1024" s="119"/>
      <c r="YK1024" s="119"/>
      <c r="YL1024" s="119"/>
      <c r="YM1024" s="119"/>
      <c r="YN1024" s="119"/>
      <c r="YO1024" s="119"/>
      <c r="YP1024" s="119"/>
      <c r="YQ1024" s="119"/>
      <c r="YR1024" s="119"/>
      <c r="YS1024" s="119"/>
      <c r="YT1024" s="119"/>
      <c r="YU1024" s="119"/>
      <c r="YV1024" s="119"/>
      <c r="YW1024" s="119"/>
      <c r="YX1024" s="119"/>
      <c r="YY1024" s="119"/>
      <c r="YZ1024" s="119"/>
      <c r="ZA1024" s="119"/>
      <c r="ZB1024" s="119"/>
      <c r="ZC1024" s="119"/>
      <c r="ZD1024" s="119"/>
      <c r="ZE1024" s="119"/>
      <c r="ZF1024" s="119"/>
      <c r="ZG1024" s="119"/>
      <c r="ZH1024" s="119"/>
      <c r="ZI1024" s="119"/>
      <c r="ZJ1024" s="119"/>
      <c r="ZK1024" s="119"/>
      <c r="ZL1024" s="119"/>
      <c r="ZM1024" s="119"/>
      <c r="ZN1024" s="119"/>
      <c r="ZO1024" s="119"/>
      <c r="ZP1024" s="119"/>
      <c r="ZQ1024" s="119"/>
      <c r="ZR1024" s="119"/>
      <c r="ZS1024" s="119"/>
      <c r="ZT1024" s="119"/>
      <c r="ZU1024" s="119"/>
      <c r="ZV1024" s="119"/>
      <c r="ZW1024" s="119"/>
      <c r="ZX1024" s="119"/>
      <c r="ZY1024" s="119"/>
      <c r="ZZ1024" s="119"/>
      <c r="AAA1024" s="119"/>
      <c r="AAB1024" s="119"/>
      <c r="AAC1024" s="119"/>
      <c r="AAD1024" s="119"/>
      <c r="AAE1024" s="119"/>
      <c r="AAF1024" s="119"/>
      <c r="AAG1024" s="119"/>
      <c r="AAH1024" s="119"/>
      <c r="AAI1024" s="119"/>
      <c r="AAJ1024" s="119"/>
      <c r="AAK1024" s="119"/>
      <c r="AAL1024" s="119"/>
      <c r="AAM1024" s="119"/>
      <c r="AAN1024" s="119"/>
      <c r="AAO1024" s="119"/>
      <c r="AAP1024" s="119"/>
      <c r="AAQ1024" s="119"/>
      <c r="AAR1024" s="119"/>
      <c r="AAS1024" s="119"/>
      <c r="AAT1024" s="119"/>
      <c r="AAU1024" s="119"/>
      <c r="AAV1024" s="119"/>
      <c r="AAW1024" s="119"/>
      <c r="AAX1024" s="119"/>
      <c r="AAY1024" s="119"/>
      <c r="AAZ1024" s="119"/>
      <c r="ABA1024" s="119"/>
      <c r="ABB1024" s="119"/>
      <c r="ABC1024" s="119"/>
      <c r="ABD1024" s="119"/>
      <c r="ABE1024" s="119"/>
      <c r="ABF1024" s="119"/>
      <c r="ABG1024" s="119"/>
      <c r="ABH1024" s="119"/>
      <c r="ABI1024" s="119"/>
      <c r="ABJ1024" s="119"/>
      <c r="ABK1024" s="119"/>
      <c r="ABL1024" s="119"/>
      <c r="ABM1024" s="119"/>
      <c r="ABN1024" s="119"/>
      <c r="ABO1024" s="119"/>
      <c r="ABP1024" s="119"/>
      <c r="ABQ1024" s="119"/>
      <c r="ABR1024" s="119"/>
      <c r="ABS1024" s="119"/>
      <c r="ABT1024" s="119"/>
      <c r="ABU1024" s="119"/>
      <c r="ABV1024" s="119"/>
      <c r="ABW1024" s="119"/>
      <c r="ABX1024" s="119"/>
      <c r="ABY1024" s="119"/>
      <c r="ABZ1024" s="119"/>
      <c r="ACA1024" s="119"/>
      <c r="ACB1024" s="119"/>
      <c r="ACC1024" s="119"/>
      <c r="ACD1024" s="119"/>
      <c r="ACE1024" s="119"/>
      <c r="ACF1024" s="119"/>
      <c r="ACG1024" s="119"/>
      <c r="ACH1024" s="119"/>
      <c r="ACI1024" s="119"/>
      <c r="ACJ1024" s="119"/>
      <c r="ACK1024" s="119"/>
      <c r="ACL1024" s="119"/>
      <c r="ACM1024" s="119"/>
      <c r="ACN1024" s="119"/>
      <c r="ACO1024" s="119"/>
      <c r="ACP1024" s="119"/>
      <c r="ACQ1024" s="119"/>
      <c r="ACR1024" s="119"/>
      <c r="ACS1024" s="119"/>
      <c r="ACT1024" s="119"/>
      <c r="ACU1024" s="119"/>
      <c r="ACV1024" s="119"/>
      <c r="ACW1024" s="119"/>
      <c r="ACX1024" s="119"/>
      <c r="ACY1024" s="119"/>
      <c r="ACZ1024" s="119"/>
      <c r="ADA1024" s="119"/>
      <c r="ADB1024" s="119"/>
      <c r="ADC1024" s="119"/>
      <c r="ADD1024" s="119"/>
      <c r="ADE1024" s="119"/>
      <c r="ADF1024" s="119"/>
      <c r="ADG1024" s="119"/>
      <c r="ADH1024" s="119"/>
      <c r="ADI1024" s="119"/>
      <c r="ADJ1024" s="119"/>
      <c r="ADK1024" s="119"/>
      <c r="ADL1024" s="119"/>
      <c r="ADM1024" s="119"/>
      <c r="ADN1024" s="119"/>
      <c r="ADO1024" s="119"/>
      <c r="ADP1024" s="119"/>
      <c r="ADQ1024" s="119"/>
      <c r="ADR1024" s="119"/>
      <c r="ADS1024" s="119"/>
      <c r="ADT1024" s="119"/>
      <c r="ADU1024" s="119"/>
      <c r="ADV1024" s="119"/>
      <c r="ADW1024" s="119"/>
      <c r="ADX1024" s="119"/>
      <c r="ADY1024" s="119"/>
      <c r="ADZ1024" s="119"/>
      <c r="AEA1024" s="119"/>
      <c r="AEB1024" s="119"/>
      <c r="AEC1024" s="119"/>
      <c r="AED1024" s="119"/>
      <c r="AEE1024" s="119"/>
      <c r="AEF1024" s="119"/>
      <c r="AEG1024" s="119"/>
      <c r="AEH1024" s="119"/>
      <c r="AEI1024" s="119"/>
      <c r="AEJ1024" s="119"/>
      <c r="AEK1024" s="119"/>
      <c r="AEL1024" s="119"/>
      <c r="AEM1024" s="119"/>
      <c r="AEN1024" s="119"/>
      <c r="AEO1024" s="119"/>
      <c r="AEP1024" s="119"/>
      <c r="AEQ1024" s="119"/>
      <c r="AER1024" s="119"/>
      <c r="AES1024" s="119"/>
      <c r="AET1024" s="119"/>
      <c r="AEU1024" s="119"/>
      <c r="AEV1024" s="119"/>
      <c r="AEW1024" s="119"/>
      <c r="AEX1024" s="119"/>
      <c r="AEY1024" s="119"/>
      <c r="AEZ1024" s="119"/>
      <c r="AFA1024" s="119"/>
      <c r="AFB1024" s="119"/>
      <c r="AFC1024" s="119"/>
      <c r="AFD1024" s="119"/>
      <c r="AFE1024" s="119"/>
      <c r="AFF1024" s="119"/>
      <c r="AFG1024" s="119"/>
      <c r="AFH1024" s="119"/>
      <c r="AFI1024" s="119"/>
      <c r="AFJ1024" s="119"/>
      <c r="AFK1024" s="119"/>
      <c r="AFL1024" s="119"/>
      <c r="AFM1024" s="119"/>
      <c r="AFN1024" s="119"/>
      <c r="AFO1024" s="119"/>
      <c r="AFP1024" s="119"/>
      <c r="AFQ1024" s="119"/>
      <c r="AFR1024" s="119"/>
      <c r="AFS1024" s="119"/>
      <c r="AFT1024" s="119"/>
      <c r="AFU1024" s="119"/>
      <c r="AFV1024" s="119"/>
      <c r="AFW1024" s="119"/>
      <c r="AFX1024" s="119"/>
      <c r="AFY1024" s="119"/>
      <c r="AFZ1024" s="119"/>
      <c r="AGA1024" s="119"/>
      <c r="AGB1024" s="119"/>
      <c r="AGC1024" s="119"/>
      <c r="AGD1024" s="119"/>
      <c r="AGE1024" s="119"/>
      <c r="AGF1024" s="119"/>
      <c r="AGG1024" s="119"/>
      <c r="AGH1024" s="119"/>
      <c r="AGI1024" s="119"/>
      <c r="AGJ1024" s="119"/>
      <c r="AGK1024" s="119"/>
      <c r="AGL1024" s="119"/>
      <c r="AGM1024" s="119"/>
      <c r="AGN1024" s="119"/>
      <c r="AGO1024" s="119"/>
      <c r="AGP1024" s="119"/>
      <c r="AGQ1024" s="119"/>
      <c r="AGR1024" s="119"/>
      <c r="AGS1024" s="119"/>
      <c r="AGT1024" s="119"/>
      <c r="AGU1024" s="119"/>
      <c r="AGV1024" s="119"/>
      <c r="AGW1024" s="119"/>
      <c r="AGX1024" s="119"/>
      <c r="AGY1024" s="119"/>
      <c r="AGZ1024" s="119"/>
      <c r="AHA1024" s="119"/>
      <c r="AHB1024" s="119"/>
      <c r="AHC1024" s="119"/>
      <c r="AHD1024" s="119"/>
      <c r="AHE1024" s="119"/>
      <c r="AHF1024" s="119"/>
      <c r="AHG1024" s="119"/>
      <c r="AHH1024" s="119"/>
      <c r="AHI1024" s="119"/>
      <c r="AHJ1024" s="119"/>
      <c r="AHK1024" s="119"/>
      <c r="AHL1024" s="119"/>
      <c r="AHM1024" s="119"/>
      <c r="AHN1024" s="119"/>
      <c r="AHO1024" s="119"/>
      <c r="AHP1024" s="119"/>
      <c r="AHQ1024" s="119"/>
      <c r="AHR1024" s="119"/>
      <c r="AHS1024" s="119"/>
      <c r="AHT1024" s="119"/>
      <c r="AHU1024" s="119"/>
      <c r="AHV1024" s="119"/>
      <c r="AHW1024" s="119"/>
      <c r="AHX1024" s="119"/>
      <c r="AHY1024" s="119"/>
      <c r="AHZ1024" s="119"/>
      <c r="AIA1024" s="119"/>
      <c r="AIB1024" s="119"/>
      <c r="AIC1024" s="119"/>
      <c r="AID1024" s="119"/>
      <c r="AIE1024" s="119"/>
      <c r="AIF1024" s="119"/>
      <c r="AIG1024" s="119"/>
      <c r="AIH1024" s="119"/>
      <c r="AII1024" s="119"/>
      <c r="AIJ1024" s="119"/>
      <c r="AIK1024" s="119"/>
      <c r="AIL1024" s="119"/>
      <c r="AIM1024" s="119"/>
      <c r="AIN1024" s="119"/>
      <c r="AIO1024" s="119"/>
      <c r="AIP1024" s="119"/>
      <c r="AIQ1024" s="119"/>
      <c r="AIR1024" s="119"/>
      <c r="AIS1024" s="119"/>
      <c r="AIT1024" s="119"/>
      <c r="AIU1024" s="119"/>
      <c r="AIV1024" s="119"/>
      <c r="AIW1024" s="119"/>
      <c r="AIX1024" s="119"/>
      <c r="AIY1024" s="119"/>
      <c r="AIZ1024" s="119"/>
      <c r="AJA1024" s="119"/>
      <c r="AJB1024" s="119"/>
      <c r="AJC1024" s="119"/>
      <c r="AJD1024" s="119"/>
      <c r="AJE1024" s="119"/>
      <c r="AJF1024" s="119"/>
      <c r="AJG1024" s="119"/>
      <c r="AJH1024" s="119"/>
      <c r="AJI1024" s="119"/>
      <c r="AJJ1024" s="119"/>
      <c r="AJK1024" s="119"/>
      <c r="AJL1024" s="119"/>
      <c r="AJM1024" s="119"/>
      <c r="AJN1024" s="119"/>
      <c r="AJO1024" s="119"/>
      <c r="AJP1024" s="119"/>
      <c r="AJQ1024" s="119"/>
      <c r="AJR1024" s="119"/>
      <c r="AJS1024" s="119"/>
      <c r="AJT1024" s="119"/>
      <c r="AJU1024" s="119"/>
      <c r="AJV1024" s="119"/>
      <c r="AJW1024" s="119"/>
      <c r="AJX1024" s="119"/>
      <c r="AJY1024" s="119"/>
      <c r="AJZ1024" s="119"/>
      <c r="AKA1024" s="119"/>
      <c r="AKB1024" s="119"/>
      <c r="AKC1024" s="119"/>
      <c r="AKD1024" s="119"/>
      <c r="AKE1024" s="119"/>
      <c r="AKF1024" s="119"/>
      <c r="AKG1024" s="119"/>
      <c r="AKH1024" s="119"/>
      <c r="AKI1024" s="119"/>
      <c r="AKJ1024" s="119"/>
      <c r="AKK1024" s="119"/>
      <c r="AKL1024" s="119"/>
      <c r="AKM1024" s="119"/>
      <c r="AKN1024" s="119"/>
      <c r="AKO1024" s="119"/>
      <c r="AKP1024" s="119"/>
      <c r="AKQ1024" s="119"/>
      <c r="AKR1024" s="119"/>
      <c r="AKS1024" s="119"/>
      <c r="AKT1024" s="119"/>
      <c r="AKU1024" s="119"/>
      <c r="AKV1024" s="119"/>
      <c r="AKW1024" s="119"/>
      <c r="AKX1024" s="119"/>
      <c r="AKY1024" s="119"/>
      <c r="AKZ1024" s="119"/>
      <c r="ALA1024" s="119"/>
      <c r="ALB1024" s="119"/>
      <c r="ALC1024" s="119"/>
      <c r="ALD1024" s="119"/>
      <c r="ALE1024" s="119"/>
      <c r="ALF1024" s="119"/>
      <c r="ALG1024" s="119"/>
      <c r="ALH1024" s="119"/>
      <c r="ALI1024" s="119"/>
      <c r="ALJ1024" s="119"/>
      <c r="ALK1024" s="119"/>
      <c r="ALL1024" s="119"/>
      <c r="ALM1024" s="119"/>
      <c r="ALN1024" s="119"/>
      <c r="ALO1024" s="119"/>
      <c r="ALP1024" s="119"/>
      <c r="ALQ1024" s="119"/>
      <c r="ALR1024" s="119"/>
      <c r="ALS1024" s="119"/>
      <c r="ALT1024" s="119"/>
      <c r="ALU1024" s="119"/>
      <c r="ALV1024" s="119"/>
      <c r="ALW1024" s="119"/>
      <c r="ALX1024" s="119"/>
      <c r="ALY1024" s="119"/>
      <c r="ALZ1024" s="119"/>
      <c r="AMA1024" s="119"/>
      <c r="AMB1024" s="119"/>
      <c r="AMC1024" s="119"/>
      <c r="AMD1024" s="119"/>
      <c r="AME1024" s="119"/>
      <c r="AMF1024" s="119"/>
      <c r="AMG1024" s="119"/>
      <c r="AMH1024" s="119"/>
      <c r="AMI1024" s="119"/>
      <c r="AMJ1024" s="119"/>
    </row>
    <row r="1025" customFormat="false" ht="15" hidden="false" customHeight="false" outlineLevel="0" collapsed="false">
      <c r="A1025" s="118"/>
      <c r="B1025" s="118"/>
      <c r="C1025" s="49" t="n">
        <f aca="false">IF(F1025=F1024,C1024,IF(F1025=(F1024+10),C1024,(C1024+10)))</f>
        <v>1940</v>
      </c>
      <c r="E1025" s="51" t="n">
        <f aca="false">IF(C1024=C1025,IF(AND(L1025&lt;&gt;"M",L1025&lt;&gt;"m-up"),E1024+10,E1024),10)</f>
        <v>60</v>
      </c>
      <c r="F1025" s="39" t="n">
        <f aca="false">R1025+(Q1025*60)+(P1025*3600)</f>
        <v>53076</v>
      </c>
      <c r="G1025" s="39" t="str">
        <f aca="false">CONCATENATE(M1025,N1025,O1025)</f>
        <v>2017121</v>
      </c>
      <c r="H1025" s="39" t="n">
        <v>0</v>
      </c>
      <c r="L1025" s="39" t="s">
        <v>9</v>
      </c>
      <c r="M1025" s="39" t="n">
        <v>2017</v>
      </c>
      <c r="N1025" s="39" t="n">
        <v>12</v>
      </c>
      <c r="O1025" s="39" t="n">
        <v>1</v>
      </c>
      <c r="P1025" s="39" t="n">
        <v>14</v>
      </c>
      <c r="Q1025" s="39" t="n">
        <v>44</v>
      </c>
      <c r="R1025" s="39" t="n">
        <v>36</v>
      </c>
      <c r="S1025" s="39" t="n">
        <v>720</v>
      </c>
      <c r="U1025" s="39" t="s">
        <v>1</v>
      </c>
      <c r="V1025" s="39" t="s">
        <v>2</v>
      </c>
      <c r="WK1025" s="119"/>
      <c r="WL1025" s="119"/>
      <c r="WM1025" s="119"/>
      <c r="WN1025" s="119"/>
      <c r="WO1025" s="119"/>
      <c r="WP1025" s="119"/>
      <c r="WQ1025" s="119"/>
      <c r="WR1025" s="119"/>
      <c r="WS1025" s="119"/>
      <c r="WT1025" s="119"/>
      <c r="WU1025" s="119"/>
      <c r="WV1025" s="119"/>
      <c r="WW1025" s="119"/>
      <c r="WX1025" s="119"/>
      <c r="WY1025" s="119"/>
      <c r="WZ1025" s="119"/>
      <c r="XA1025" s="119"/>
      <c r="XB1025" s="119"/>
      <c r="XC1025" s="119"/>
      <c r="XD1025" s="119"/>
      <c r="XE1025" s="119"/>
      <c r="XF1025" s="119"/>
      <c r="XG1025" s="119"/>
      <c r="XH1025" s="119"/>
      <c r="XI1025" s="119"/>
      <c r="XJ1025" s="119"/>
      <c r="XK1025" s="119"/>
      <c r="XL1025" s="119"/>
      <c r="XM1025" s="119"/>
      <c r="XN1025" s="119"/>
      <c r="XO1025" s="119"/>
      <c r="XP1025" s="119"/>
      <c r="XQ1025" s="119"/>
      <c r="XR1025" s="119"/>
      <c r="XS1025" s="119"/>
      <c r="XT1025" s="119"/>
      <c r="XU1025" s="119"/>
      <c r="XV1025" s="119"/>
      <c r="XW1025" s="119"/>
      <c r="XX1025" s="119"/>
      <c r="XY1025" s="119"/>
      <c r="XZ1025" s="119"/>
      <c r="YA1025" s="119"/>
      <c r="YB1025" s="119"/>
      <c r="YC1025" s="119"/>
      <c r="YD1025" s="119"/>
      <c r="YE1025" s="119"/>
      <c r="YF1025" s="119"/>
      <c r="YG1025" s="119"/>
      <c r="YH1025" s="119"/>
      <c r="YI1025" s="119"/>
      <c r="YJ1025" s="119"/>
      <c r="YK1025" s="119"/>
      <c r="YL1025" s="119"/>
      <c r="YM1025" s="119"/>
      <c r="YN1025" s="119"/>
      <c r="YO1025" s="119"/>
      <c r="YP1025" s="119"/>
      <c r="YQ1025" s="119"/>
      <c r="YR1025" s="119"/>
      <c r="YS1025" s="119"/>
      <c r="YT1025" s="119"/>
      <c r="YU1025" s="119"/>
      <c r="YV1025" s="119"/>
      <c r="YW1025" s="119"/>
      <c r="YX1025" s="119"/>
      <c r="YY1025" s="119"/>
      <c r="YZ1025" s="119"/>
      <c r="ZA1025" s="119"/>
      <c r="ZB1025" s="119"/>
      <c r="ZC1025" s="119"/>
      <c r="ZD1025" s="119"/>
      <c r="ZE1025" s="119"/>
      <c r="ZF1025" s="119"/>
      <c r="ZG1025" s="119"/>
      <c r="ZH1025" s="119"/>
      <c r="ZI1025" s="119"/>
      <c r="ZJ1025" s="119"/>
      <c r="ZK1025" s="119"/>
      <c r="ZL1025" s="119"/>
      <c r="ZM1025" s="119"/>
      <c r="ZN1025" s="119"/>
      <c r="ZO1025" s="119"/>
      <c r="ZP1025" s="119"/>
      <c r="ZQ1025" s="119"/>
      <c r="ZR1025" s="119"/>
      <c r="ZS1025" s="119"/>
      <c r="ZT1025" s="119"/>
      <c r="ZU1025" s="119"/>
      <c r="ZV1025" s="119"/>
      <c r="ZW1025" s="119"/>
      <c r="ZX1025" s="119"/>
      <c r="ZY1025" s="119"/>
      <c r="ZZ1025" s="119"/>
      <c r="AAA1025" s="119"/>
      <c r="AAB1025" s="119"/>
      <c r="AAC1025" s="119"/>
      <c r="AAD1025" s="119"/>
      <c r="AAE1025" s="119"/>
      <c r="AAF1025" s="119"/>
      <c r="AAG1025" s="119"/>
      <c r="AAH1025" s="119"/>
      <c r="AAI1025" s="119"/>
      <c r="AAJ1025" s="119"/>
      <c r="AAK1025" s="119"/>
      <c r="AAL1025" s="119"/>
      <c r="AAM1025" s="119"/>
      <c r="AAN1025" s="119"/>
      <c r="AAO1025" s="119"/>
      <c r="AAP1025" s="119"/>
      <c r="AAQ1025" s="119"/>
      <c r="AAR1025" s="119"/>
      <c r="AAS1025" s="119"/>
      <c r="AAT1025" s="119"/>
      <c r="AAU1025" s="119"/>
      <c r="AAV1025" s="119"/>
      <c r="AAW1025" s="119"/>
      <c r="AAX1025" s="119"/>
      <c r="AAY1025" s="119"/>
      <c r="AAZ1025" s="119"/>
      <c r="ABA1025" s="119"/>
      <c r="ABB1025" s="119"/>
      <c r="ABC1025" s="119"/>
      <c r="ABD1025" s="119"/>
      <c r="ABE1025" s="119"/>
      <c r="ABF1025" s="119"/>
      <c r="ABG1025" s="119"/>
      <c r="ABH1025" s="119"/>
      <c r="ABI1025" s="119"/>
      <c r="ABJ1025" s="119"/>
      <c r="ABK1025" s="119"/>
      <c r="ABL1025" s="119"/>
      <c r="ABM1025" s="119"/>
      <c r="ABN1025" s="119"/>
      <c r="ABO1025" s="119"/>
      <c r="ABP1025" s="119"/>
      <c r="ABQ1025" s="119"/>
      <c r="ABR1025" s="119"/>
      <c r="ABS1025" s="119"/>
      <c r="ABT1025" s="119"/>
      <c r="ABU1025" s="119"/>
      <c r="ABV1025" s="119"/>
      <c r="ABW1025" s="119"/>
      <c r="ABX1025" s="119"/>
      <c r="ABY1025" s="119"/>
      <c r="ABZ1025" s="119"/>
      <c r="ACA1025" s="119"/>
      <c r="ACB1025" s="119"/>
      <c r="ACC1025" s="119"/>
      <c r="ACD1025" s="119"/>
      <c r="ACE1025" s="119"/>
      <c r="ACF1025" s="119"/>
      <c r="ACG1025" s="119"/>
      <c r="ACH1025" s="119"/>
      <c r="ACI1025" s="119"/>
      <c r="ACJ1025" s="119"/>
      <c r="ACK1025" s="119"/>
      <c r="ACL1025" s="119"/>
      <c r="ACM1025" s="119"/>
      <c r="ACN1025" s="119"/>
      <c r="ACO1025" s="119"/>
      <c r="ACP1025" s="119"/>
      <c r="ACQ1025" s="119"/>
      <c r="ACR1025" s="119"/>
      <c r="ACS1025" s="119"/>
      <c r="ACT1025" s="119"/>
      <c r="ACU1025" s="119"/>
      <c r="ACV1025" s="119"/>
      <c r="ACW1025" s="119"/>
      <c r="ACX1025" s="119"/>
      <c r="ACY1025" s="119"/>
      <c r="ACZ1025" s="119"/>
      <c r="ADA1025" s="119"/>
      <c r="ADB1025" s="119"/>
      <c r="ADC1025" s="119"/>
      <c r="ADD1025" s="119"/>
      <c r="ADE1025" s="119"/>
      <c r="ADF1025" s="119"/>
      <c r="ADG1025" s="119"/>
      <c r="ADH1025" s="119"/>
      <c r="ADI1025" s="119"/>
      <c r="ADJ1025" s="119"/>
      <c r="ADK1025" s="119"/>
      <c r="ADL1025" s="119"/>
      <c r="ADM1025" s="119"/>
      <c r="ADN1025" s="119"/>
      <c r="ADO1025" s="119"/>
      <c r="ADP1025" s="119"/>
      <c r="ADQ1025" s="119"/>
      <c r="ADR1025" s="119"/>
      <c r="ADS1025" s="119"/>
      <c r="ADT1025" s="119"/>
      <c r="ADU1025" s="119"/>
      <c r="ADV1025" s="119"/>
      <c r="ADW1025" s="119"/>
      <c r="ADX1025" s="119"/>
      <c r="ADY1025" s="119"/>
      <c r="ADZ1025" s="119"/>
      <c r="AEA1025" s="119"/>
      <c r="AEB1025" s="119"/>
      <c r="AEC1025" s="119"/>
      <c r="AED1025" s="119"/>
      <c r="AEE1025" s="119"/>
      <c r="AEF1025" s="119"/>
      <c r="AEG1025" s="119"/>
      <c r="AEH1025" s="119"/>
      <c r="AEI1025" s="119"/>
      <c r="AEJ1025" s="119"/>
      <c r="AEK1025" s="119"/>
      <c r="AEL1025" s="119"/>
      <c r="AEM1025" s="119"/>
      <c r="AEN1025" s="119"/>
      <c r="AEO1025" s="119"/>
      <c r="AEP1025" s="119"/>
      <c r="AEQ1025" s="119"/>
      <c r="AER1025" s="119"/>
      <c r="AES1025" s="119"/>
      <c r="AET1025" s="119"/>
      <c r="AEU1025" s="119"/>
      <c r="AEV1025" s="119"/>
      <c r="AEW1025" s="119"/>
      <c r="AEX1025" s="119"/>
      <c r="AEY1025" s="119"/>
      <c r="AEZ1025" s="119"/>
      <c r="AFA1025" s="119"/>
      <c r="AFB1025" s="119"/>
      <c r="AFC1025" s="119"/>
      <c r="AFD1025" s="119"/>
      <c r="AFE1025" s="119"/>
      <c r="AFF1025" s="119"/>
      <c r="AFG1025" s="119"/>
      <c r="AFH1025" s="119"/>
      <c r="AFI1025" s="119"/>
      <c r="AFJ1025" s="119"/>
      <c r="AFK1025" s="119"/>
      <c r="AFL1025" s="119"/>
      <c r="AFM1025" s="119"/>
      <c r="AFN1025" s="119"/>
      <c r="AFO1025" s="119"/>
      <c r="AFP1025" s="119"/>
      <c r="AFQ1025" s="119"/>
      <c r="AFR1025" s="119"/>
      <c r="AFS1025" s="119"/>
      <c r="AFT1025" s="119"/>
      <c r="AFU1025" s="119"/>
      <c r="AFV1025" s="119"/>
      <c r="AFW1025" s="119"/>
      <c r="AFX1025" s="119"/>
      <c r="AFY1025" s="119"/>
      <c r="AFZ1025" s="119"/>
      <c r="AGA1025" s="119"/>
      <c r="AGB1025" s="119"/>
      <c r="AGC1025" s="119"/>
      <c r="AGD1025" s="119"/>
      <c r="AGE1025" s="119"/>
      <c r="AGF1025" s="119"/>
      <c r="AGG1025" s="119"/>
      <c r="AGH1025" s="119"/>
      <c r="AGI1025" s="119"/>
      <c r="AGJ1025" s="119"/>
      <c r="AGK1025" s="119"/>
      <c r="AGL1025" s="119"/>
      <c r="AGM1025" s="119"/>
      <c r="AGN1025" s="119"/>
      <c r="AGO1025" s="119"/>
      <c r="AGP1025" s="119"/>
      <c r="AGQ1025" s="119"/>
      <c r="AGR1025" s="119"/>
      <c r="AGS1025" s="119"/>
      <c r="AGT1025" s="119"/>
      <c r="AGU1025" s="119"/>
      <c r="AGV1025" s="119"/>
      <c r="AGW1025" s="119"/>
      <c r="AGX1025" s="119"/>
      <c r="AGY1025" s="119"/>
      <c r="AGZ1025" s="119"/>
      <c r="AHA1025" s="119"/>
      <c r="AHB1025" s="119"/>
      <c r="AHC1025" s="119"/>
      <c r="AHD1025" s="119"/>
      <c r="AHE1025" s="119"/>
      <c r="AHF1025" s="119"/>
      <c r="AHG1025" s="119"/>
      <c r="AHH1025" s="119"/>
      <c r="AHI1025" s="119"/>
      <c r="AHJ1025" s="119"/>
      <c r="AHK1025" s="119"/>
      <c r="AHL1025" s="119"/>
      <c r="AHM1025" s="119"/>
      <c r="AHN1025" s="119"/>
      <c r="AHO1025" s="119"/>
      <c r="AHP1025" s="119"/>
      <c r="AHQ1025" s="119"/>
      <c r="AHR1025" s="119"/>
      <c r="AHS1025" s="119"/>
      <c r="AHT1025" s="119"/>
      <c r="AHU1025" s="119"/>
      <c r="AHV1025" s="119"/>
      <c r="AHW1025" s="119"/>
      <c r="AHX1025" s="119"/>
      <c r="AHY1025" s="119"/>
      <c r="AHZ1025" s="119"/>
      <c r="AIA1025" s="119"/>
      <c r="AIB1025" s="119"/>
      <c r="AIC1025" s="119"/>
      <c r="AID1025" s="119"/>
      <c r="AIE1025" s="119"/>
      <c r="AIF1025" s="119"/>
      <c r="AIG1025" s="119"/>
      <c r="AIH1025" s="119"/>
      <c r="AII1025" s="119"/>
      <c r="AIJ1025" s="119"/>
      <c r="AIK1025" s="119"/>
      <c r="AIL1025" s="119"/>
      <c r="AIM1025" s="119"/>
      <c r="AIN1025" s="119"/>
      <c r="AIO1025" s="119"/>
      <c r="AIP1025" s="119"/>
      <c r="AIQ1025" s="119"/>
      <c r="AIR1025" s="119"/>
      <c r="AIS1025" s="119"/>
      <c r="AIT1025" s="119"/>
      <c r="AIU1025" s="119"/>
      <c r="AIV1025" s="119"/>
      <c r="AIW1025" s="119"/>
      <c r="AIX1025" s="119"/>
      <c r="AIY1025" s="119"/>
      <c r="AIZ1025" s="119"/>
      <c r="AJA1025" s="119"/>
      <c r="AJB1025" s="119"/>
      <c r="AJC1025" s="119"/>
      <c r="AJD1025" s="119"/>
      <c r="AJE1025" s="119"/>
      <c r="AJF1025" s="119"/>
      <c r="AJG1025" s="119"/>
      <c r="AJH1025" s="119"/>
      <c r="AJI1025" s="119"/>
      <c r="AJJ1025" s="119"/>
      <c r="AJK1025" s="119"/>
      <c r="AJL1025" s="119"/>
      <c r="AJM1025" s="119"/>
      <c r="AJN1025" s="119"/>
      <c r="AJO1025" s="119"/>
      <c r="AJP1025" s="119"/>
      <c r="AJQ1025" s="119"/>
      <c r="AJR1025" s="119"/>
      <c r="AJS1025" s="119"/>
      <c r="AJT1025" s="119"/>
      <c r="AJU1025" s="119"/>
      <c r="AJV1025" s="119"/>
      <c r="AJW1025" s="119"/>
      <c r="AJX1025" s="119"/>
      <c r="AJY1025" s="119"/>
      <c r="AJZ1025" s="119"/>
      <c r="AKA1025" s="119"/>
      <c r="AKB1025" s="119"/>
      <c r="AKC1025" s="119"/>
      <c r="AKD1025" s="119"/>
      <c r="AKE1025" s="119"/>
      <c r="AKF1025" s="119"/>
      <c r="AKG1025" s="119"/>
      <c r="AKH1025" s="119"/>
      <c r="AKI1025" s="119"/>
      <c r="AKJ1025" s="119"/>
      <c r="AKK1025" s="119"/>
      <c r="AKL1025" s="119"/>
      <c r="AKM1025" s="119"/>
      <c r="AKN1025" s="119"/>
      <c r="AKO1025" s="119"/>
      <c r="AKP1025" s="119"/>
      <c r="AKQ1025" s="119"/>
      <c r="AKR1025" s="119"/>
      <c r="AKS1025" s="119"/>
      <c r="AKT1025" s="119"/>
      <c r="AKU1025" s="119"/>
      <c r="AKV1025" s="119"/>
      <c r="AKW1025" s="119"/>
      <c r="AKX1025" s="119"/>
      <c r="AKY1025" s="119"/>
      <c r="AKZ1025" s="119"/>
      <c r="ALA1025" s="119"/>
      <c r="ALB1025" s="119"/>
      <c r="ALC1025" s="119"/>
      <c r="ALD1025" s="119"/>
      <c r="ALE1025" s="119"/>
      <c r="ALF1025" s="119"/>
      <c r="ALG1025" s="119"/>
      <c r="ALH1025" s="119"/>
      <c r="ALI1025" s="119"/>
      <c r="ALJ1025" s="119"/>
      <c r="ALK1025" s="119"/>
      <c r="ALL1025" s="119"/>
      <c r="ALM1025" s="119"/>
      <c r="ALN1025" s="119"/>
      <c r="ALO1025" s="119"/>
      <c r="ALP1025" s="119"/>
      <c r="ALQ1025" s="119"/>
      <c r="ALR1025" s="119"/>
      <c r="ALS1025" s="119"/>
      <c r="ALT1025" s="119"/>
      <c r="ALU1025" s="119"/>
      <c r="ALV1025" s="119"/>
      <c r="ALW1025" s="119"/>
      <c r="ALX1025" s="119"/>
      <c r="ALY1025" s="119"/>
      <c r="ALZ1025" s="119"/>
      <c r="AMA1025" s="119"/>
      <c r="AMB1025" s="119"/>
      <c r="AMC1025" s="119"/>
      <c r="AMD1025" s="119"/>
      <c r="AME1025" s="119"/>
      <c r="AMF1025" s="119"/>
      <c r="AMG1025" s="119"/>
      <c r="AMH1025" s="119"/>
      <c r="AMI1025" s="119"/>
      <c r="AMJ1025" s="119"/>
    </row>
    <row r="1026" customFormat="false" ht="15" hidden="false" customHeight="false" outlineLevel="0" collapsed="false">
      <c r="A1026" s="118"/>
      <c r="B1026" s="118"/>
      <c r="C1026" s="49" t="n">
        <f aca="false">IF(F1026=F1025,C1025,IF(F1026=(F1025+10),C1025,(C1025+10)))</f>
        <v>1940</v>
      </c>
      <c r="E1026" s="51" t="n">
        <f aca="false">IF(C1025=C1026,IF(AND(L1026&lt;&gt;"M",L1026&lt;&gt;"m-up"),E1025+10,E1025),10)</f>
        <v>70</v>
      </c>
      <c r="F1026" s="39" t="n">
        <f aca="false">R1026+(Q1026*60)+(P1026*3600)</f>
        <v>53076</v>
      </c>
      <c r="G1026" s="39" t="str">
        <f aca="false">CONCATENATE(M1026,N1026,O1026)</f>
        <v>2017121</v>
      </c>
      <c r="H1026" s="39" t="n">
        <v>41</v>
      </c>
      <c r="L1026" s="39" t="s">
        <v>0</v>
      </c>
      <c r="M1026" s="39" t="n">
        <v>2017</v>
      </c>
      <c r="N1026" s="39" t="n">
        <v>12</v>
      </c>
      <c r="O1026" s="39" t="n">
        <v>1</v>
      </c>
      <c r="P1026" s="39" t="n">
        <v>14</v>
      </c>
      <c r="Q1026" s="39" t="n">
        <v>44</v>
      </c>
      <c r="R1026" s="39" t="n">
        <v>36</v>
      </c>
      <c r="S1026" s="39" t="n">
        <v>726</v>
      </c>
      <c r="T1026" s="39" t="n">
        <v>1</v>
      </c>
      <c r="U1026" s="39" t="s">
        <v>1</v>
      </c>
      <c r="V1026" s="39" t="s">
        <v>2</v>
      </c>
      <c r="WK1026" s="119"/>
      <c r="WL1026" s="119"/>
      <c r="WM1026" s="119"/>
      <c r="WN1026" s="119"/>
      <c r="WO1026" s="119"/>
      <c r="WP1026" s="119"/>
      <c r="WQ1026" s="119"/>
      <c r="WR1026" s="119"/>
      <c r="WS1026" s="119"/>
      <c r="WT1026" s="119"/>
      <c r="WU1026" s="119"/>
      <c r="WV1026" s="119"/>
      <c r="WW1026" s="119"/>
      <c r="WX1026" s="119"/>
      <c r="WY1026" s="119"/>
      <c r="WZ1026" s="119"/>
      <c r="XA1026" s="119"/>
      <c r="XB1026" s="119"/>
      <c r="XC1026" s="119"/>
      <c r="XD1026" s="119"/>
      <c r="XE1026" s="119"/>
      <c r="XF1026" s="119"/>
      <c r="XG1026" s="119"/>
      <c r="XH1026" s="119"/>
      <c r="XI1026" s="119"/>
      <c r="XJ1026" s="119"/>
      <c r="XK1026" s="119"/>
      <c r="XL1026" s="119"/>
      <c r="XM1026" s="119"/>
      <c r="XN1026" s="119"/>
      <c r="XO1026" s="119"/>
      <c r="XP1026" s="119"/>
      <c r="XQ1026" s="119"/>
      <c r="XR1026" s="119"/>
      <c r="XS1026" s="119"/>
      <c r="XT1026" s="119"/>
      <c r="XU1026" s="119"/>
      <c r="XV1026" s="119"/>
      <c r="XW1026" s="119"/>
      <c r="XX1026" s="119"/>
      <c r="XY1026" s="119"/>
      <c r="XZ1026" s="119"/>
      <c r="YA1026" s="119"/>
      <c r="YB1026" s="119"/>
      <c r="YC1026" s="119"/>
      <c r="YD1026" s="119"/>
      <c r="YE1026" s="119"/>
      <c r="YF1026" s="119"/>
      <c r="YG1026" s="119"/>
      <c r="YH1026" s="119"/>
      <c r="YI1026" s="119"/>
      <c r="YJ1026" s="119"/>
      <c r="YK1026" s="119"/>
      <c r="YL1026" s="119"/>
      <c r="YM1026" s="119"/>
      <c r="YN1026" s="119"/>
      <c r="YO1026" s="119"/>
      <c r="YP1026" s="119"/>
      <c r="YQ1026" s="119"/>
      <c r="YR1026" s="119"/>
      <c r="YS1026" s="119"/>
      <c r="YT1026" s="119"/>
      <c r="YU1026" s="119"/>
      <c r="YV1026" s="119"/>
      <c r="YW1026" s="119"/>
      <c r="YX1026" s="119"/>
      <c r="YY1026" s="119"/>
      <c r="YZ1026" s="119"/>
      <c r="ZA1026" s="119"/>
      <c r="ZB1026" s="119"/>
      <c r="ZC1026" s="119"/>
      <c r="ZD1026" s="119"/>
      <c r="ZE1026" s="119"/>
      <c r="ZF1026" s="119"/>
      <c r="ZG1026" s="119"/>
      <c r="ZH1026" s="119"/>
      <c r="ZI1026" s="119"/>
      <c r="ZJ1026" s="119"/>
      <c r="ZK1026" s="119"/>
      <c r="ZL1026" s="119"/>
      <c r="ZM1026" s="119"/>
      <c r="ZN1026" s="119"/>
      <c r="ZO1026" s="119"/>
      <c r="ZP1026" s="119"/>
      <c r="ZQ1026" s="119"/>
      <c r="ZR1026" s="119"/>
      <c r="ZS1026" s="119"/>
      <c r="ZT1026" s="119"/>
      <c r="ZU1026" s="119"/>
      <c r="ZV1026" s="119"/>
      <c r="ZW1026" s="119"/>
      <c r="ZX1026" s="119"/>
      <c r="ZY1026" s="119"/>
      <c r="ZZ1026" s="119"/>
      <c r="AAA1026" s="119"/>
      <c r="AAB1026" s="119"/>
      <c r="AAC1026" s="119"/>
      <c r="AAD1026" s="119"/>
      <c r="AAE1026" s="119"/>
      <c r="AAF1026" s="119"/>
      <c r="AAG1026" s="119"/>
      <c r="AAH1026" s="119"/>
      <c r="AAI1026" s="119"/>
      <c r="AAJ1026" s="119"/>
      <c r="AAK1026" s="119"/>
      <c r="AAL1026" s="119"/>
      <c r="AAM1026" s="119"/>
      <c r="AAN1026" s="119"/>
      <c r="AAO1026" s="119"/>
      <c r="AAP1026" s="119"/>
      <c r="AAQ1026" s="119"/>
      <c r="AAR1026" s="119"/>
      <c r="AAS1026" s="119"/>
      <c r="AAT1026" s="119"/>
      <c r="AAU1026" s="119"/>
      <c r="AAV1026" s="119"/>
      <c r="AAW1026" s="119"/>
      <c r="AAX1026" s="119"/>
      <c r="AAY1026" s="119"/>
      <c r="AAZ1026" s="119"/>
      <c r="ABA1026" s="119"/>
      <c r="ABB1026" s="119"/>
      <c r="ABC1026" s="119"/>
      <c r="ABD1026" s="119"/>
      <c r="ABE1026" s="119"/>
      <c r="ABF1026" s="119"/>
      <c r="ABG1026" s="119"/>
      <c r="ABH1026" s="119"/>
      <c r="ABI1026" s="119"/>
      <c r="ABJ1026" s="119"/>
      <c r="ABK1026" s="119"/>
      <c r="ABL1026" s="119"/>
      <c r="ABM1026" s="119"/>
      <c r="ABN1026" s="119"/>
      <c r="ABO1026" s="119"/>
      <c r="ABP1026" s="119"/>
      <c r="ABQ1026" s="119"/>
      <c r="ABR1026" s="119"/>
      <c r="ABS1026" s="119"/>
      <c r="ABT1026" s="119"/>
      <c r="ABU1026" s="119"/>
      <c r="ABV1026" s="119"/>
      <c r="ABW1026" s="119"/>
      <c r="ABX1026" s="119"/>
      <c r="ABY1026" s="119"/>
      <c r="ABZ1026" s="119"/>
      <c r="ACA1026" s="119"/>
      <c r="ACB1026" s="119"/>
      <c r="ACC1026" s="119"/>
      <c r="ACD1026" s="119"/>
      <c r="ACE1026" s="119"/>
      <c r="ACF1026" s="119"/>
      <c r="ACG1026" s="119"/>
      <c r="ACH1026" s="119"/>
      <c r="ACI1026" s="119"/>
      <c r="ACJ1026" s="119"/>
      <c r="ACK1026" s="119"/>
      <c r="ACL1026" s="119"/>
      <c r="ACM1026" s="119"/>
      <c r="ACN1026" s="119"/>
      <c r="ACO1026" s="119"/>
      <c r="ACP1026" s="119"/>
      <c r="ACQ1026" s="119"/>
      <c r="ACR1026" s="119"/>
      <c r="ACS1026" s="119"/>
      <c r="ACT1026" s="119"/>
      <c r="ACU1026" s="119"/>
      <c r="ACV1026" s="119"/>
      <c r="ACW1026" s="119"/>
      <c r="ACX1026" s="119"/>
      <c r="ACY1026" s="119"/>
      <c r="ACZ1026" s="119"/>
      <c r="ADA1026" s="119"/>
      <c r="ADB1026" s="119"/>
      <c r="ADC1026" s="119"/>
      <c r="ADD1026" s="119"/>
      <c r="ADE1026" s="119"/>
      <c r="ADF1026" s="119"/>
      <c r="ADG1026" s="119"/>
      <c r="ADH1026" s="119"/>
      <c r="ADI1026" s="119"/>
      <c r="ADJ1026" s="119"/>
      <c r="ADK1026" s="119"/>
      <c r="ADL1026" s="119"/>
      <c r="ADM1026" s="119"/>
      <c r="ADN1026" s="119"/>
      <c r="ADO1026" s="119"/>
      <c r="ADP1026" s="119"/>
      <c r="ADQ1026" s="119"/>
      <c r="ADR1026" s="119"/>
      <c r="ADS1026" s="119"/>
      <c r="ADT1026" s="119"/>
      <c r="ADU1026" s="119"/>
      <c r="ADV1026" s="119"/>
      <c r="ADW1026" s="119"/>
      <c r="ADX1026" s="119"/>
      <c r="ADY1026" s="119"/>
      <c r="ADZ1026" s="119"/>
      <c r="AEA1026" s="119"/>
      <c r="AEB1026" s="119"/>
      <c r="AEC1026" s="119"/>
      <c r="AED1026" s="119"/>
      <c r="AEE1026" s="119"/>
      <c r="AEF1026" s="119"/>
      <c r="AEG1026" s="119"/>
      <c r="AEH1026" s="119"/>
      <c r="AEI1026" s="119"/>
      <c r="AEJ1026" s="119"/>
      <c r="AEK1026" s="119"/>
      <c r="AEL1026" s="119"/>
      <c r="AEM1026" s="119"/>
      <c r="AEN1026" s="119"/>
      <c r="AEO1026" s="119"/>
      <c r="AEP1026" s="119"/>
      <c r="AEQ1026" s="119"/>
      <c r="AER1026" s="119"/>
      <c r="AES1026" s="119"/>
      <c r="AET1026" s="119"/>
      <c r="AEU1026" s="119"/>
      <c r="AEV1026" s="119"/>
      <c r="AEW1026" s="119"/>
      <c r="AEX1026" s="119"/>
      <c r="AEY1026" s="119"/>
      <c r="AEZ1026" s="119"/>
      <c r="AFA1026" s="119"/>
      <c r="AFB1026" s="119"/>
      <c r="AFC1026" s="119"/>
      <c r="AFD1026" s="119"/>
      <c r="AFE1026" s="119"/>
      <c r="AFF1026" s="119"/>
      <c r="AFG1026" s="119"/>
      <c r="AFH1026" s="119"/>
      <c r="AFI1026" s="119"/>
      <c r="AFJ1026" s="119"/>
      <c r="AFK1026" s="119"/>
      <c r="AFL1026" s="119"/>
      <c r="AFM1026" s="119"/>
      <c r="AFN1026" s="119"/>
      <c r="AFO1026" s="119"/>
      <c r="AFP1026" s="119"/>
      <c r="AFQ1026" s="119"/>
      <c r="AFR1026" s="119"/>
      <c r="AFS1026" s="119"/>
      <c r="AFT1026" s="119"/>
      <c r="AFU1026" s="119"/>
      <c r="AFV1026" s="119"/>
      <c r="AFW1026" s="119"/>
      <c r="AFX1026" s="119"/>
      <c r="AFY1026" s="119"/>
      <c r="AFZ1026" s="119"/>
      <c r="AGA1026" s="119"/>
      <c r="AGB1026" s="119"/>
      <c r="AGC1026" s="119"/>
      <c r="AGD1026" s="119"/>
      <c r="AGE1026" s="119"/>
      <c r="AGF1026" s="119"/>
      <c r="AGG1026" s="119"/>
      <c r="AGH1026" s="119"/>
      <c r="AGI1026" s="119"/>
      <c r="AGJ1026" s="119"/>
      <c r="AGK1026" s="119"/>
      <c r="AGL1026" s="119"/>
      <c r="AGM1026" s="119"/>
      <c r="AGN1026" s="119"/>
      <c r="AGO1026" s="119"/>
      <c r="AGP1026" s="119"/>
      <c r="AGQ1026" s="119"/>
      <c r="AGR1026" s="119"/>
      <c r="AGS1026" s="119"/>
      <c r="AGT1026" s="119"/>
      <c r="AGU1026" s="119"/>
      <c r="AGV1026" s="119"/>
      <c r="AGW1026" s="119"/>
      <c r="AGX1026" s="119"/>
      <c r="AGY1026" s="119"/>
      <c r="AGZ1026" s="119"/>
      <c r="AHA1026" s="119"/>
      <c r="AHB1026" s="119"/>
      <c r="AHC1026" s="119"/>
      <c r="AHD1026" s="119"/>
      <c r="AHE1026" s="119"/>
      <c r="AHF1026" s="119"/>
      <c r="AHG1026" s="119"/>
      <c r="AHH1026" s="119"/>
      <c r="AHI1026" s="119"/>
      <c r="AHJ1026" s="119"/>
      <c r="AHK1026" s="119"/>
      <c r="AHL1026" s="119"/>
      <c r="AHM1026" s="119"/>
      <c r="AHN1026" s="119"/>
      <c r="AHO1026" s="119"/>
      <c r="AHP1026" s="119"/>
      <c r="AHQ1026" s="119"/>
      <c r="AHR1026" s="119"/>
      <c r="AHS1026" s="119"/>
      <c r="AHT1026" s="119"/>
      <c r="AHU1026" s="119"/>
      <c r="AHV1026" s="119"/>
      <c r="AHW1026" s="119"/>
      <c r="AHX1026" s="119"/>
      <c r="AHY1026" s="119"/>
      <c r="AHZ1026" s="119"/>
      <c r="AIA1026" s="119"/>
      <c r="AIB1026" s="119"/>
      <c r="AIC1026" s="119"/>
      <c r="AID1026" s="119"/>
      <c r="AIE1026" s="119"/>
      <c r="AIF1026" s="119"/>
      <c r="AIG1026" s="119"/>
      <c r="AIH1026" s="119"/>
      <c r="AII1026" s="119"/>
      <c r="AIJ1026" s="119"/>
      <c r="AIK1026" s="119"/>
      <c r="AIL1026" s="119"/>
      <c r="AIM1026" s="119"/>
      <c r="AIN1026" s="119"/>
      <c r="AIO1026" s="119"/>
      <c r="AIP1026" s="119"/>
      <c r="AIQ1026" s="119"/>
      <c r="AIR1026" s="119"/>
      <c r="AIS1026" s="119"/>
      <c r="AIT1026" s="119"/>
      <c r="AIU1026" s="119"/>
      <c r="AIV1026" s="119"/>
      <c r="AIW1026" s="119"/>
      <c r="AIX1026" s="119"/>
      <c r="AIY1026" s="119"/>
      <c r="AIZ1026" s="119"/>
      <c r="AJA1026" s="119"/>
      <c r="AJB1026" s="119"/>
      <c r="AJC1026" s="119"/>
      <c r="AJD1026" s="119"/>
      <c r="AJE1026" s="119"/>
      <c r="AJF1026" s="119"/>
      <c r="AJG1026" s="119"/>
      <c r="AJH1026" s="119"/>
      <c r="AJI1026" s="119"/>
      <c r="AJJ1026" s="119"/>
      <c r="AJK1026" s="119"/>
      <c r="AJL1026" s="119"/>
      <c r="AJM1026" s="119"/>
      <c r="AJN1026" s="119"/>
      <c r="AJO1026" s="119"/>
      <c r="AJP1026" s="119"/>
      <c r="AJQ1026" s="119"/>
      <c r="AJR1026" s="119"/>
      <c r="AJS1026" s="119"/>
      <c r="AJT1026" s="119"/>
      <c r="AJU1026" s="119"/>
      <c r="AJV1026" s="119"/>
      <c r="AJW1026" s="119"/>
      <c r="AJX1026" s="119"/>
      <c r="AJY1026" s="119"/>
      <c r="AJZ1026" s="119"/>
      <c r="AKA1026" s="119"/>
      <c r="AKB1026" s="119"/>
      <c r="AKC1026" s="119"/>
      <c r="AKD1026" s="119"/>
      <c r="AKE1026" s="119"/>
      <c r="AKF1026" s="119"/>
      <c r="AKG1026" s="119"/>
      <c r="AKH1026" s="119"/>
      <c r="AKI1026" s="119"/>
      <c r="AKJ1026" s="119"/>
      <c r="AKK1026" s="119"/>
      <c r="AKL1026" s="119"/>
      <c r="AKM1026" s="119"/>
      <c r="AKN1026" s="119"/>
      <c r="AKO1026" s="119"/>
      <c r="AKP1026" s="119"/>
      <c r="AKQ1026" s="119"/>
      <c r="AKR1026" s="119"/>
      <c r="AKS1026" s="119"/>
      <c r="AKT1026" s="119"/>
      <c r="AKU1026" s="119"/>
      <c r="AKV1026" s="119"/>
      <c r="AKW1026" s="119"/>
      <c r="AKX1026" s="119"/>
      <c r="AKY1026" s="119"/>
      <c r="AKZ1026" s="119"/>
      <c r="ALA1026" s="119"/>
      <c r="ALB1026" s="119"/>
      <c r="ALC1026" s="119"/>
      <c r="ALD1026" s="119"/>
      <c r="ALE1026" s="119"/>
      <c r="ALF1026" s="119"/>
      <c r="ALG1026" s="119"/>
      <c r="ALH1026" s="119"/>
      <c r="ALI1026" s="119"/>
      <c r="ALJ1026" s="119"/>
      <c r="ALK1026" s="119"/>
      <c r="ALL1026" s="119"/>
      <c r="ALM1026" s="119"/>
      <c r="ALN1026" s="119"/>
      <c r="ALO1026" s="119"/>
      <c r="ALP1026" s="119"/>
      <c r="ALQ1026" s="119"/>
      <c r="ALR1026" s="119"/>
      <c r="ALS1026" s="119"/>
      <c r="ALT1026" s="119"/>
      <c r="ALU1026" s="119"/>
      <c r="ALV1026" s="119"/>
      <c r="ALW1026" s="119"/>
      <c r="ALX1026" s="119"/>
      <c r="ALY1026" s="119"/>
      <c r="ALZ1026" s="119"/>
      <c r="AMA1026" s="119"/>
      <c r="AMB1026" s="119"/>
      <c r="AMC1026" s="119"/>
      <c r="AMD1026" s="119"/>
      <c r="AME1026" s="119"/>
      <c r="AMF1026" s="119"/>
      <c r="AMG1026" s="119"/>
      <c r="AMH1026" s="119"/>
      <c r="AMI1026" s="119"/>
      <c r="AMJ1026" s="119"/>
    </row>
    <row r="1027" customFormat="false" ht="15" hidden="false" customHeight="false" outlineLevel="0" collapsed="false">
      <c r="A1027" s="120"/>
      <c r="B1027" s="120"/>
      <c r="C1027" s="49" t="n">
        <f aca="false">IF(F1027=F1026,C1026,IF(F1027=(F1026+10),C1026,(C1026+10)))</f>
        <v>1940</v>
      </c>
      <c r="E1027" s="51" t="n">
        <f aca="false">IF(C1026=C1027,IF(AND(L1027&lt;&gt;"M",L1027&lt;&gt;"m-up"),E1026+10,E1026),10)</f>
        <v>80</v>
      </c>
      <c r="F1027" s="39" t="n">
        <f aca="false">R1027+(Q1027*60)+(P1027*3600)</f>
        <v>53076</v>
      </c>
      <c r="G1027" s="39" t="str">
        <f aca="false">CONCATENATE(M1027,N1027,O1027)</f>
        <v>2017121</v>
      </c>
      <c r="H1027" s="39" t="n">
        <v>9</v>
      </c>
      <c r="L1027" s="39" t="s">
        <v>0</v>
      </c>
      <c r="M1027" s="39" t="n">
        <v>2017</v>
      </c>
      <c r="N1027" s="39" t="n">
        <v>12</v>
      </c>
      <c r="O1027" s="39" t="n">
        <v>1</v>
      </c>
      <c r="P1027" s="39" t="n">
        <v>14</v>
      </c>
      <c r="Q1027" s="39" t="n">
        <v>44</v>
      </c>
      <c r="R1027" s="39" t="n">
        <v>36</v>
      </c>
      <c r="S1027" s="39" t="n">
        <v>774</v>
      </c>
      <c r="T1027" s="39" t="n">
        <v>1</v>
      </c>
      <c r="U1027" s="39" t="s">
        <v>1</v>
      </c>
      <c r="V1027" s="39" t="s">
        <v>2</v>
      </c>
      <c r="WK1027" s="121"/>
      <c r="WL1027" s="121"/>
      <c r="WM1027" s="121"/>
      <c r="WN1027" s="121"/>
      <c r="WO1027" s="121"/>
      <c r="WP1027" s="121"/>
      <c r="WQ1027" s="121"/>
      <c r="WR1027" s="121"/>
      <c r="WS1027" s="121"/>
      <c r="WT1027" s="121"/>
      <c r="WU1027" s="121"/>
      <c r="WV1027" s="121"/>
      <c r="WW1027" s="121"/>
      <c r="WX1027" s="121"/>
      <c r="WY1027" s="121"/>
      <c r="WZ1027" s="121"/>
      <c r="XA1027" s="121"/>
      <c r="XB1027" s="121"/>
      <c r="XC1027" s="121"/>
      <c r="XD1027" s="121"/>
      <c r="XE1027" s="121"/>
      <c r="XF1027" s="121"/>
      <c r="XG1027" s="121"/>
      <c r="XH1027" s="121"/>
      <c r="XI1027" s="121"/>
      <c r="XJ1027" s="121"/>
      <c r="XK1027" s="121"/>
      <c r="XL1027" s="121"/>
      <c r="XM1027" s="121"/>
      <c r="XN1027" s="121"/>
      <c r="XO1027" s="121"/>
      <c r="XP1027" s="121"/>
      <c r="XQ1027" s="121"/>
      <c r="XR1027" s="121"/>
      <c r="XS1027" s="121"/>
      <c r="XT1027" s="121"/>
      <c r="XU1027" s="121"/>
      <c r="XV1027" s="121"/>
      <c r="XW1027" s="121"/>
      <c r="XX1027" s="121"/>
      <c r="XY1027" s="121"/>
      <c r="XZ1027" s="121"/>
      <c r="YA1027" s="121"/>
      <c r="YB1027" s="121"/>
      <c r="YC1027" s="121"/>
      <c r="YD1027" s="121"/>
      <c r="YE1027" s="121"/>
      <c r="YF1027" s="121"/>
      <c r="YG1027" s="121"/>
      <c r="YH1027" s="121"/>
      <c r="YI1027" s="121"/>
      <c r="YJ1027" s="121"/>
      <c r="YK1027" s="121"/>
      <c r="YL1027" s="121"/>
      <c r="YM1027" s="121"/>
      <c r="YN1027" s="121"/>
      <c r="YO1027" s="121"/>
      <c r="YP1027" s="121"/>
      <c r="YQ1027" s="121"/>
      <c r="YR1027" s="121"/>
      <c r="YS1027" s="121"/>
      <c r="YT1027" s="121"/>
      <c r="YU1027" s="121"/>
      <c r="YV1027" s="121"/>
      <c r="YW1027" s="121"/>
      <c r="YX1027" s="121"/>
      <c r="YY1027" s="121"/>
      <c r="YZ1027" s="121"/>
      <c r="ZA1027" s="121"/>
      <c r="ZB1027" s="121"/>
      <c r="ZC1027" s="121"/>
      <c r="ZD1027" s="121"/>
      <c r="ZE1027" s="121"/>
      <c r="ZF1027" s="121"/>
      <c r="ZG1027" s="121"/>
      <c r="ZH1027" s="121"/>
      <c r="ZI1027" s="121"/>
      <c r="ZJ1027" s="121"/>
      <c r="ZK1027" s="121"/>
      <c r="ZL1027" s="121"/>
      <c r="ZM1027" s="121"/>
      <c r="ZN1027" s="121"/>
      <c r="ZO1027" s="121"/>
      <c r="ZP1027" s="121"/>
      <c r="ZQ1027" s="121"/>
      <c r="ZR1027" s="121"/>
      <c r="ZS1027" s="121"/>
      <c r="ZT1027" s="121"/>
      <c r="ZU1027" s="121"/>
      <c r="ZV1027" s="121"/>
      <c r="ZW1027" s="121"/>
      <c r="ZX1027" s="121"/>
      <c r="ZY1027" s="121"/>
      <c r="ZZ1027" s="121"/>
      <c r="AAA1027" s="121"/>
      <c r="AAB1027" s="121"/>
      <c r="AAC1027" s="121"/>
      <c r="AAD1027" s="121"/>
      <c r="AAE1027" s="121"/>
      <c r="AAF1027" s="121"/>
      <c r="AAG1027" s="121"/>
      <c r="AAH1027" s="121"/>
      <c r="AAI1027" s="121"/>
      <c r="AAJ1027" s="121"/>
      <c r="AAK1027" s="121"/>
      <c r="AAL1027" s="121"/>
      <c r="AAM1027" s="121"/>
      <c r="AAN1027" s="121"/>
      <c r="AAO1027" s="121"/>
      <c r="AAP1027" s="121"/>
      <c r="AAQ1027" s="121"/>
      <c r="AAR1027" s="121"/>
      <c r="AAS1027" s="121"/>
      <c r="AAT1027" s="121"/>
      <c r="AAU1027" s="121"/>
      <c r="AAV1027" s="121"/>
      <c r="AAW1027" s="121"/>
      <c r="AAX1027" s="121"/>
      <c r="AAY1027" s="121"/>
      <c r="AAZ1027" s="121"/>
      <c r="ABA1027" s="121"/>
      <c r="ABB1027" s="121"/>
      <c r="ABC1027" s="121"/>
      <c r="ABD1027" s="121"/>
      <c r="ABE1027" s="121"/>
      <c r="ABF1027" s="121"/>
      <c r="ABG1027" s="121"/>
      <c r="ABH1027" s="121"/>
      <c r="ABI1027" s="121"/>
      <c r="ABJ1027" s="121"/>
      <c r="ABK1027" s="121"/>
      <c r="ABL1027" s="121"/>
      <c r="ABM1027" s="121"/>
      <c r="ABN1027" s="121"/>
      <c r="ABO1027" s="121"/>
      <c r="ABP1027" s="121"/>
      <c r="ABQ1027" s="121"/>
      <c r="ABR1027" s="121"/>
      <c r="ABS1027" s="121"/>
      <c r="ABT1027" s="121"/>
      <c r="ABU1027" s="121"/>
      <c r="ABV1027" s="121"/>
      <c r="ABW1027" s="121"/>
      <c r="ABX1027" s="121"/>
      <c r="ABY1027" s="121"/>
      <c r="ABZ1027" s="121"/>
      <c r="ACA1027" s="121"/>
      <c r="ACB1027" s="121"/>
      <c r="ACC1027" s="121"/>
      <c r="ACD1027" s="121"/>
      <c r="ACE1027" s="121"/>
      <c r="ACF1027" s="121"/>
      <c r="ACG1027" s="121"/>
      <c r="ACH1027" s="121"/>
      <c r="ACI1027" s="121"/>
      <c r="ACJ1027" s="121"/>
      <c r="ACK1027" s="121"/>
      <c r="ACL1027" s="121"/>
      <c r="ACM1027" s="121"/>
      <c r="ACN1027" s="121"/>
      <c r="ACO1027" s="121"/>
      <c r="ACP1027" s="121"/>
      <c r="ACQ1027" s="121"/>
      <c r="ACR1027" s="121"/>
      <c r="ACS1027" s="121"/>
      <c r="ACT1027" s="121"/>
      <c r="ACU1027" s="121"/>
      <c r="ACV1027" s="121"/>
      <c r="ACW1027" s="121"/>
      <c r="ACX1027" s="121"/>
      <c r="ACY1027" s="121"/>
      <c r="ACZ1027" s="121"/>
      <c r="ADA1027" s="121"/>
      <c r="ADB1027" s="121"/>
      <c r="ADC1027" s="121"/>
      <c r="ADD1027" s="121"/>
      <c r="ADE1027" s="121"/>
      <c r="ADF1027" s="121"/>
      <c r="ADG1027" s="121"/>
      <c r="ADH1027" s="121"/>
      <c r="ADI1027" s="121"/>
      <c r="ADJ1027" s="121"/>
      <c r="ADK1027" s="121"/>
      <c r="ADL1027" s="121"/>
      <c r="ADM1027" s="121"/>
      <c r="ADN1027" s="121"/>
      <c r="ADO1027" s="121"/>
      <c r="ADP1027" s="121"/>
      <c r="ADQ1027" s="121"/>
      <c r="ADR1027" s="121"/>
      <c r="ADS1027" s="121"/>
      <c r="ADT1027" s="121"/>
      <c r="ADU1027" s="121"/>
      <c r="ADV1027" s="121"/>
      <c r="ADW1027" s="121"/>
      <c r="ADX1027" s="121"/>
      <c r="ADY1027" s="121"/>
      <c r="ADZ1027" s="121"/>
      <c r="AEA1027" s="121"/>
      <c r="AEB1027" s="121"/>
      <c r="AEC1027" s="121"/>
      <c r="AED1027" s="121"/>
      <c r="AEE1027" s="121"/>
      <c r="AEF1027" s="121"/>
      <c r="AEG1027" s="121"/>
      <c r="AEH1027" s="121"/>
      <c r="AEI1027" s="121"/>
      <c r="AEJ1027" s="121"/>
      <c r="AEK1027" s="121"/>
      <c r="AEL1027" s="121"/>
      <c r="AEM1027" s="121"/>
      <c r="AEN1027" s="121"/>
      <c r="AEO1027" s="121"/>
      <c r="AEP1027" s="121"/>
      <c r="AEQ1027" s="121"/>
      <c r="AER1027" s="121"/>
      <c r="AES1027" s="121"/>
      <c r="AET1027" s="121"/>
      <c r="AEU1027" s="121"/>
      <c r="AEV1027" s="121"/>
      <c r="AEW1027" s="121"/>
      <c r="AEX1027" s="121"/>
      <c r="AEY1027" s="121"/>
      <c r="AEZ1027" s="121"/>
      <c r="AFA1027" s="121"/>
      <c r="AFB1027" s="121"/>
      <c r="AFC1027" s="121"/>
      <c r="AFD1027" s="121"/>
      <c r="AFE1027" s="121"/>
      <c r="AFF1027" s="121"/>
      <c r="AFG1027" s="121"/>
      <c r="AFH1027" s="121"/>
      <c r="AFI1027" s="121"/>
      <c r="AFJ1027" s="121"/>
      <c r="AFK1027" s="121"/>
      <c r="AFL1027" s="121"/>
      <c r="AFM1027" s="121"/>
      <c r="AFN1027" s="121"/>
      <c r="AFO1027" s="121"/>
      <c r="AFP1027" s="121"/>
      <c r="AFQ1027" s="121"/>
      <c r="AFR1027" s="121"/>
      <c r="AFS1027" s="121"/>
      <c r="AFT1027" s="121"/>
      <c r="AFU1027" s="121"/>
      <c r="AFV1027" s="121"/>
      <c r="AFW1027" s="121"/>
      <c r="AFX1027" s="121"/>
      <c r="AFY1027" s="121"/>
      <c r="AFZ1027" s="121"/>
      <c r="AGA1027" s="121"/>
      <c r="AGB1027" s="121"/>
      <c r="AGC1027" s="121"/>
      <c r="AGD1027" s="121"/>
      <c r="AGE1027" s="121"/>
      <c r="AGF1027" s="121"/>
      <c r="AGG1027" s="121"/>
      <c r="AGH1027" s="121"/>
      <c r="AGI1027" s="121"/>
      <c r="AGJ1027" s="121"/>
      <c r="AGK1027" s="121"/>
      <c r="AGL1027" s="121"/>
      <c r="AGM1027" s="121"/>
      <c r="AGN1027" s="121"/>
      <c r="AGO1027" s="121"/>
      <c r="AGP1027" s="121"/>
      <c r="AGQ1027" s="121"/>
      <c r="AGR1027" s="121"/>
      <c r="AGS1027" s="121"/>
      <c r="AGT1027" s="121"/>
      <c r="AGU1027" s="121"/>
      <c r="AGV1027" s="121"/>
      <c r="AGW1027" s="121"/>
      <c r="AGX1027" s="121"/>
      <c r="AGY1027" s="121"/>
      <c r="AGZ1027" s="121"/>
      <c r="AHA1027" s="121"/>
      <c r="AHB1027" s="121"/>
      <c r="AHC1027" s="121"/>
      <c r="AHD1027" s="121"/>
      <c r="AHE1027" s="121"/>
      <c r="AHF1027" s="121"/>
      <c r="AHG1027" s="121"/>
      <c r="AHH1027" s="121"/>
      <c r="AHI1027" s="121"/>
      <c r="AHJ1027" s="121"/>
      <c r="AHK1027" s="121"/>
      <c r="AHL1027" s="121"/>
      <c r="AHM1027" s="121"/>
      <c r="AHN1027" s="121"/>
      <c r="AHO1027" s="121"/>
      <c r="AHP1027" s="121"/>
      <c r="AHQ1027" s="121"/>
      <c r="AHR1027" s="121"/>
      <c r="AHS1027" s="121"/>
      <c r="AHT1027" s="121"/>
      <c r="AHU1027" s="121"/>
      <c r="AHV1027" s="121"/>
      <c r="AHW1027" s="121"/>
      <c r="AHX1027" s="121"/>
      <c r="AHY1027" s="121"/>
      <c r="AHZ1027" s="121"/>
      <c r="AIA1027" s="121"/>
      <c r="AIB1027" s="121"/>
      <c r="AIC1027" s="121"/>
      <c r="AID1027" s="121"/>
      <c r="AIE1027" s="121"/>
      <c r="AIF1027" s="121"/>
      <c r="AIG1027" s="121"/>
      <c r="AIH1027" s="121"/>
      <c r="AII1027" s="121"/>
      <c r="AIJ1027" s="121"/>
      <c r="AIK1027" s="121"/>
      <c r="AIL1027" s="121"/>
      <c r="AIM1027" s="121"/>
      <c r="AIN1027" s="121"/>
      <c r="AIO1027" s="121"/>
      <c r="AIP1027" s="121"/>
      <c r="AIQ1027" s="121"/>
      <c r="AIR1027" s="121"/>
      <c r="AIS1027" s="121"/>
      <c r="AIT1027" s="121"/>
      <c r="AIU1027" s="121"/>
      <c r="AIV1027" s="121"/>
      <c r="AIW1027" s="121"/>
      <c r="AIX1027" s="121"/>
      <c r="AIY1027" s="121"/>
      <c r="AIZ1027" s="121"/>
      <c r="AJA1027" s="121"/>
      <c r="AJB1027" s="121"/>
      <c r="AJC1027" s="121"/>
      <c r="AJD1027" s="121"/>
      <c r="AJE1027" s="121"/>
      <c r="AJF1027" s="121"/>
      <c r="AJG1027" s="121"/>
      <c r="AJH1027" s="121"/>
      <c r="AJI1027" s="121"/>
      <c r="AJJ1027" s="121"/>
      <c r="AJK1027" s="121"/>
      <c r="AJL1027" s="121"/>
      <c r="AJM1027" s="121"/>
      <c r="AJN1027" s="121"/>
      <c r="AJO1027" s="121"/>
      <c r="AJP1027" s="121"/>
      <c r="AJQ1027" s="121"/>
      <c r="AJR1027" s="121"/>
      <c r="AJS1027" s="121"/>
      <c r="AJT1027" s="121"/>
      <c r="AJU1027" s="121"/>
      <c r="AJV1027" s="121"/>
      <c r="AJW1027" s="121"/>
      <c r="AJX1027" s="121"/>
      <c r="AJY1027" s="121"/>
      <c r="AJZ1027" s="121"/>
      <c r="AKA1027" s="121"/>
      <c r="AKB1027" s="121"/>
      <c r="AKC1027" s="121"/>
      <c r="AKD1027" s="121"/>
      <c r="AKE1027" s="121"/>
      <c r="AKF1027" s="121"/>
      <c r="AKG1027" s="121"/>
      <c r="AKH1027" s="121"/>
      <c r="AKI1027" s="121"/>
      <c r="AKJ1027" s="121"/>
      <c r="AKK1027" s="121"/>
      <c r="AKL1027" s="121"/>
      <c r="AKM1027" s="121"/>
      <c r="AKN1027" s="121"/>
      <c r="AKO1027" s="121"/>
      <c r="AKP1027" s="121"/>
      <c r="AKQ1027" s="121"/>
      <c r="AKR1027" s="121"/>
      <c r="AKS1027" s="121"/>
      <c r="AKT1027" s="121"/>
      <c r="AKU1027" s="121"/>
      <c r="AKV1027" s="121"/>
      <c r="AKW1027" s="121"/>
      <c r="AKX1027" s="121"/>
      <c r="AKY1027" s="121"/>
      <c r="AKZ1027" s="121"/>
      <c r="ALA1027" s="121"/>
      <c r="ALB1027" s="121"/>
      <c r="ALC1027" s="121"/>
      <c r="ALD1027" s="121"/>
      <c r="ALE1027" s="121"/>
      <c r="ALF1027" s="121"/>
      <c r="ALG1027" s="121"/>
      <c r="ALH1027" s="121"/>
      <c r="ALI1027" s="121"/>
      <c r="ALJ1027" s="121"/>
      <c r="ALK1027" s="121"/>
      <c r="ALL1027" s="121"/>
      <c r="ALM1027" s="121"/>
      <c r="ALN1027" s="121"/>
      <c r="ALO1027" s="121"/>
      <c r="ALP1027" s="121"/>
      <c r="ALQ1027" s="121"/>
      <c r="ALR1027" s="121"/>
      <c r="ALS1027" s="121"/>
      <c r="ALT1027" s="121"/>
      <c r="ALU1027" s="121"/>
      <c r="ALV1027" s="121"/>
      <c r="ALW1027" s="121"/>
      <c r="ALX1027" s="121"/>
      <c r="ALY1027" s="121"/>
      <c r="ALZ1027" s="121"/>
      <c r="AMA1027" s="121"/>
      <c r="AMB1027" s="121"/>
      <c r="AMC1027" s="121"/>
      <c r="AMD1027" s="121"/>
      <c r="AME1027" s="121"/>
      <c r="AMF1027" s="121"/>
      <c r="AMG1027" s="121"/>
      <c r="AMH1027" s="121"/>
      <c r="AMI1027" s="121"/>
      <c r="AMJ1027" s="121"/>
    </row>
    <row r="1028" customFormat="false" ht="15" hidden="false" customHeight="false" outlineLevel="0" collapsed="false">
      <c r="A1028" s="118"/>
      <c r="B1028" s="118"/>
      <c r="C1028" s="49" t="n">
        <f aca="false">IF(F1028=F1027,C1027,IF(F1028=(F1027+10),C1027,(C1027+10)))</f>
        <v>1940</v>
      </c>
      <c r="E1028" s="51" t="n">
        <f aca="false">IF(C1027=C1028,IF(AND(L1028&lt;&gt;"M",L1028&lt;&gt;"m-up"),E1027+10,E1027),10)</f>
        <v>90</v>
      </c>
      <c r="F1028" s="39" t="n">
        <f aca="false">R1028+(Q1028*60)+(P1028*3600)</f>
        <v>53076</v>
      </c>
      <c r="G1028" s="39" t="str">
        <f aca="false">CONCATENATE(M1028,N1028,O1028)</f>
        <v>2017121</v>
      </c>
      <c r="H1028" s="39" t="n">
        <v>34</v>
      </c>
      <c r="L1028" s="39" t="s">
        <v>0</v>
      </c>
      <c r="M1028" s="39" t="n">
        <v>2017</v>
      </c>
      <c r="N1028" s="39" t="n">
        <v>12</v>
      </c>
      <c r="O1028" s="39" t="n">
        <v>1</v>
      </c>
      <c r="P1028" s="39" t="n">
        <v>14</v>
      </c>
      <c r="Q1028" s="39" t="n">
        <v>44</v>
      </c>
      <c r="R1028" s="39" t="n">
        <v>36</v>
      </c>
      <c r="S1028" s="39" t="n">
        <v>864</v>
      </c>
      <c r="T1028" s="39" t="n">
        <v>1</v>
      </c>
      <c r="U1028" s="39" t="s">
        <v>1</v>
      </c>
      <c r="V1028" s="39" t="s">
        <v>2</v>
      </c>
      <c r="WK1028" s="119"/>
      <c r="WL1028" s="119"/>
      <c r="WM1028" s="119"/>
      <c r="WN1028" s="119"/>
      <c r="WO1028" s="119"/>
      <c r="WP1028" s="119"/>
      <c r="WQ1028" s="119"/>
      <c r="WR1028" s="119"/>
      <c r="WS1028" s="119"/>
      <c r="WT1028" s="119"/>
      <c r="WU1028" s="119"/>
      <c r="WV1028" s="119"/>
      <c r="WW1028" s="119"/>
      <c r="WX1028" s="119"/>
      <c r="WY1028" s="119"/>
      <c r="WZ1028" s="119"/>
      <c r="XA1028" s="119"/>
      <c r="XB1028" s="119"/>
      <c r="XC1028" s="119"/>
      <c r="XD1028" s="119"/>
      <c r="XE1028" s="119"/>
      <c r="XF1028" s="119"/>
      <c r="XG1028" s="119"/>
      <c r="XH1028" s="119"/>
      <c r="XI1028" s="119"/>
      <c r="XJ1028" s="119"/>
      <c r="XK1028" s="119"/>
      <c r="XL1028" s="119"/>
      <c r="XM1028" s="119"/>
      <c r="XN1028" s="119"/>
      <c r="XO1028" s="119"/>
      <c r="XP1028" s="119"/>
      <c r="XQ1028" s="119"/>
      <c r="XR1028" s="119"/>
      <c r="XS1028" s="119"/>
      <c r="XT1028" s="119"/>
      <c r="XU1028" s="119"/>
      <c r="XV1028" s="119"/>
      <c r="XW1028" s="119"/>
      <c r="XX1028" s="119"/>
      <c r="XY1028" s="119"/>
      <c r="XZ1028" s="119"/>
      <c r="YA1028" s="119"/>
      <c r="YB1028" s="119"/>
      <c r="YC1028" s="119"/>
      <c r="YD1028" s="119"/>
      <c r="YE1028" s="119"/>
      <c r="YF1028" s="119"/>
      <c r="YG1028" s="119"/>
      <c r="YH1028" s="119"/>
      <c r="YI1028" s="119"/>
      <c r="YJ1028" s="119"/>
      <c r="YK1028" s="119"/>
      <c r="YL1028" s="119"/>
      <c r="YM1028" s="119"/>
      <c r="YN1028" s="119"/>
      <c r="YO1028" s="119"/>
      <c r="YP1028" s="119"/>
      <c r="YQ1028" s="119"/>
      <c r="YR1028" s="119"/>
      <c r="YS1028" s="119"/>
      <c r="YT1028" s="119"/>
      <c r="YU1028" s="119"/>
      <c r="YV1028" s="119"/>
      <c r="YW1028" s="119"/>
      <c r="YX1028" s="119"/>
      <c r="YY1028" s="119"/>
      <c r="YZ1028" s="119"/>
      <c r="ZA1028" s="119"/>
      <c r="ZB1028" s="119"/>
      <c r="ZC1028" s="119"/>
      <c r="ZD1028" s="119"/>
      <c r="ZE1028" s="119"/>
      <c r="ZF1028" s="119"/>
      <c r="ZG1028" s="119"/>
      <c r="ZH1028" s="119"/>
      <c r="ZI1028" s="119"/>
      <c r="ZJ1028" s="119"/>
      <c r="ZK1028" s="119"/>
      <c r="ZL1028" s="119"/>
      <c r="ZM1028" s="119"/>
      <c r="ZN1028" s="119"/>
      <c r="ZO1028" s="119"/>
      <c r="ZP1028" s="119"/>
      <c r="ZQ1028" s="119"/>
      <c r="ZR1028" s="119"/>
      <c r="ZS1028" s="119"/>
      <c r="ZT1028" s="119"/>
      <c r="ZU1028" s="119"/>
      <c r="ZV1028" s="119"/>
      <c r="ZW1028" s="119"/>
      <c r="ZX1028" s="119"/>
      <c r="ZY1028" s="119"/>
      <c r="ZZ1028" s="119"/>
      <c r="AAA1028" s="119"/>
      <c r="AAB1028" s="119"/>
      <c r="AAC1028" s="119"/>
      <c r="AAD1028" s="119"/>
      <c r="AAE1028" s="119"/>
      <c r="AAF1028" s="119"/>
      <c r="AAG1028" s="119"/>
      <c r="AAH1028" s="119"/>
      <c r="AAI1028" s="119"/>
      <c r="AAJ1028" s="119"/>
      <c r="AAK1028" s="119"/>
      <c r="AAL1028" s="119"/>
      <c r="AAM1028" s="119"/>
      <c r="AAN1028" s="119"/>
      <c r="AAO1028" s="119"/>
      <c r="AAP1028" s="119"/>
      <c r="AAQ1028" s="119"/>
      <c r="AAR1028" s="119"/>
      <c r="AAS1028" s="119"/>
      <c r="AAT1028" s="119"/>
      <c r="AAU1028" s="119"/>
      <c r="AAV1028" s="119"/>
      <c r="AAW1028" s="119"/>
      <c r="AAX1028" s="119"/>
      <c r="AAY1028" s="119"/>
      <c r="AAZ1028" s="119"/>
      <c r="ABA1028" s="119"/>
      <c r="ABB1028" s="119"/>
      <c r="ABC1028" s="119"/>
      <c r="ABD1028" s="119"/>
      <c r="ABE1028" s="119"/>
      <c r="ABF1028" s="119"/>
      <c r="ABG1028" s="119"/>
      <c r="ABH1028" s="119"/>
      <c r="ABI1028" s="119"/>
      <c r="ABJ1028" s="119"/>
      <c r="ABK1028" s="119"/>
      <c r="ABL1028" s="119"/>
      <c r="ABM1028" s="119"/>
      <c r="ABN1028" s="119"/>
      <c r="ABO1028" s="119"/>
      <c r="ABP1028" s="119"/>
      <c r="ABQ1028" s="119"/>
      <c r="ABR1028" s="119"/>
      <c r="ABS1028" s="119"/>
      <c r="ABT1028" s="119"/>
      <c r="ABU1028" s="119"/>
      <c r="ABV1028" s="119"/>
      <c r="ABW1028" s="119"/>
      <c r="ABX1028" s="119"/>
      <c r="ABY1028" s="119"/>
      <c r="ABZ1028" s="119"/>
      <c r="ACA1028" s="119"/>
      <c r="ACB1028" s="119"/>
      <c r="ACC1028" s="119"/>
      <c r="ACD1028" s="119"/>
      <c r="ACE1028" s="119"/>
      <c r="ACF1028" s="119"/>
      <c r="ACG1028" s="119"/>
      <c r="ACH1028" s="119"/>
      <c r="ACI1028" s="119"/>
      <c r="ACJ1028" s="119"/>
      <c r="ACK1028" s="119"/>
      <c r="ACL1028" s="119"/>
      <c r="ACM1028" s="119"/>
      <c r="ACN1028" s="119"/>
      <c r="ACO1028" s="119"/>
      <c r="ACP1028" s="119"/>
      <c r="ACQ1028" s="119"/>
      <c r="ACR1028" s="119"/>
      <c r="ACS1028" s="119"/>
      <c r="ACT1028" s="119"/>
      <c r="ACU1028" s="119"/>
      <c r="ACV1028" s="119"/>
      <c r="ACW1028" s="119"/>
      <c r="ACX1028" s="119"/>
      <c r="ACY1028" s="119"/>
      <c r="ACZ1028" s="119"/>
      <c r="ADA1028" s="119"/>
      <c r="ADB1028" s="119"/>
      <c r="ADC1028" s="119"/>
      <c r="ADD1028" s="119"/>
      <c r="ADE1028" s="119"/>
      <c r="ADF1028" s="119"/>
      <c r="ADG1028" s="119"/>
      <c r="ADH1028" s="119"/>
      <c r="ADI1028" s="119"/>
      <c r="ADJ1028" s="119"/>
      <c r="ADK1028" s="119"/>
      <c r="ADL1028" s="119"/>
      <c r="ADM1028" s="119"/>
      <c r="ADN1028" s="119"/>
      <c r="ADO1028" s="119"/>
      <c r="ADP1028" s="119"/>
      <c r="ADQ1028" s="119"/>
      <c r="ADR1028" s="119"/>
      <c r="ADS1028" s="119"/>
      <c r="ADT1028" s="119"/>
      <c r="ADU1028" s="119"/>
      <c r="ADV1028" s="119"/>
      <c r="ADW1028" s="119"/>
      <c r="ADX1028" s="119"/>
      <c r="ADY1028" s="119"/>
      <c r="ADZ1028" s="119"/>
      <c r="AEA1028" s="119"/>
      <c r="AEB1028" s="119"/>
      <c r="AEC1028" s="119"/>
      <c r="AED1028" s="119"/>
      <c r="AEE1028" s="119"/>
      <c r="AEF1028" s="119"/>
      <c r="AEG1028" s="119"/>
      <c r="AEH1028" s="119"/>
      <c r="AEI1028" s="119"/>
      <c r="AEJ1028" s="119"/>
      <c r="AEK1028" s="119"/>
      <c r="AEL1028" s="119"/>
      <c r="AEM1028" s="119"/>
      <c r="AEN1028" s="119"/>
      <c r="AEO1028" s="119"/>
      <c r="AEP1028" s="119"/>
      <c r="AEQ1028" s="119"/>
      <c r="AER1028" s="119"/>
      <c r="AES1028" s="119"/>
      <c r="AET1028" s="119"/>
      <c r="AEU1028" s="119"/>
      <c r="AEV1028" s="119"/>
      <c r="AEW1028" s="119"/>
      <c r="AEX1028" s="119"/>
      <c r="AEY1028" s="119"/>
      <c r="AEZ1028" s="119"/>
      <c r="AFA1028" s="119"/>
      <c r="AFB1028" s="119"/>
      <c r="AFC1028" s="119"/>
      <c r="AFD1028" s="119"/>
      <c r="AFE1028" s="119"/>
      <c r="AFF1028" s="119"/>
      <c r="AFG1028" s="119"/>
      <c r="AFH1028" s="119"/>
      <c r="AFI1028" s="119"/>
      <c r="AFJ1028" s="119"/>
      <c r="AFK1028" s="119"/>
      <c r="AFL1028" s="119"/>
      <c r="AFM1028" s="119"/>
      <c r="AFN1028" s="119"/>
      <c r="AFO1028" s="119"/>
      <c r="AFP1028" s="119"/>
      <c r="AFQ1028" s="119"/>
      <c r="AFR1028" s="119"/>
      <c r="AFS1028" s="119"/>
      <c r="AFT1028" s="119"/>
      <c r="AFU1028" s="119"/>
      <c r="AFV1028" s="119"/>
      <c r="AFW1028" s="119"/>
      <c r="AFX1028" s="119"/>
      <c r="AFY1028" s="119"/>
      <c r="AFZ1028" s="119"/>
      <c r="AGA1028" s="119"/>
      <c r="AGB1028" s="119"/>
      <c r="AGC1028" s="119"/>
      <c r="AGD1028" s="119"/>
      <c r="AGE1028" s="119"/>
      <c r="AGF1028" s="119"/>
      <c r="AGG1028" s="119"/>
      <c r="AGH1028" s="119"/>
      <c r="AGI1028" s="119"/>
      <c r="AGJ1028" s="119"/>
      <c r="AGK1028" s="119"/>
      <c r="AGL1028" s="119"/>
      <c r="AGM1028" s="119"/>
      <c r="AGN1028" s="119"/>
      <c r="AGO1028" s="119"/>
      <c r="AGP1028" s="119"/>
      <c r="AGQ1028" s="119"/>
      <c r="AGR1028" s="119"/>
      <c r="AGS1028" s="119"/>
      <c r="AGT1028" s="119"/>
      <c r="AGU1028" s="119"/>
      <c r="AGV1028" s="119"/>
      <c r="AGW1028" s="119"/>
      <c r="AGX1028" s="119"/>
      <c r="AGY1028" s="119"/>
      <c r="AGZ1028" s="119"/>
      <c r="AHA1028" s="119"/>
      <c r="AHB1028" s="119"/>
      <c r="AHC1028" s="119"/>
      <c r="AHD1028" s="119"/>
      <c r="AHE1028" s="119"/>
      <c r="AHF1028" s="119"/>
      <c r="AHG1028" s="119"/>
      <c r="AHH1028" s="119"/>
      <c r="AHI1028" s="119"/>
      <c r="AHJ1028" s="119"/>
      <c r="AHK1028" s="119"/>
      <c r="AHL1028" s="119"/>
      <c r="AHM1028" s="119"/>
      <c r="AHN1028" s="119"/>
      <c r="AHO1028" s="119"/>
      <c r="AHP1028" s="119"/>
      <c r="AHQ1028" s="119"/>
      <c r="AHR1028" s="119"/>
      <c r="AHS1028" s="119"/>
      <c r="AHT1028" s="119"/>
      <c r="AHU1028" s="119"/>
      <c r="AHV1028" s="119"/>
      <c r="AHW1028" s="119"/>
      <c r="AHX1028" s="119"/>
      <c r="AHY1028" s="119"/>
      <c r="AHZ1028" s="119"/>
      <c r="AIA1028" s="119"/>
      <c r="AIB1028" s="119"/>
      <c r="AIC1028" s="119"/>
      <c r="AID1028" s="119"/>
      <c r="AIE1028" s="119"/>
      <c r="AIF1028" s="119"/>
      <c r="AIG1028" s="119"/>
      <c r="AIH1028" s="119"/>
      <c r="AII1028" s="119"/>
      <c r="AIJ1028" s="119"/>
      <c r="AIK1028" s="119"/>
      <c r="AIL1028" s="119"/>
      <c r="AIM1028" s="119"/>
      <c r="AIN1028" s="119"/>
      <c r="AIO1028" s="119"/>
      <c r="AIP1028" s="119"/>
      <c r="AIQ1028" s="119"/>
      <c r="AIR1028" s="119"/>
      <c r="AIS1028" s="119"/>
      <c r="AIT1028" s="119"/>
      <c r="AIU1028" s="119"/>
      <c r="AIV1028" s="119"/>
      <c r="AIW1028" s="119"/>
      <c r="AIX1028" s="119"/>
      <c r="AIY1028" s="119"/>
      <c r="AIZ1028" s="119"/>
      <c r="AJA1028" s="119"/>
      <c r="AJB1028" s="119"/>
      <c r="AJC1028" s="119"/>
      <c r="AJD1028" s="119"/>
      <c r="AJE1028" s="119"/>
      <c r="AJF1028" s="119"/>
      <c r="AJG1028" s="119"/>
      <c r="AJH1028" s="119"/>
      <c r="AJI1028" s="119"/>
      <c r="AJJ1028" s="119"/>
      <c r="AJK1028" s="119"/>
      <c r="AJL1028" s="119"/>
      <c r="AJM1028" s="119"/>
      <c r="AJN1028" s="119"/>
      <c r="AJO1028" s="119"/>
      <c r="AJP1028" s="119"/>
      <c r="AJQ1028" s="119"/>
      <c r="AJR1028" s="119"/>
      <c r="AJS1028" s="119"/>
      <c r="AJT1028" s="119"/>
      <c r="AJU1028" s="119"/>
      <c r="AJV1028" s="119"/>
      <c r="AJW1028" s="119"/>
      <c r="AJX1028" s="119"/>
      <c r="AJY1028" s="119"/>
      <c r="AJZ1028" s="119"/>
      <c r="AKA1028" s="119"/>
      <c r="AKB1028" s="119"/>
      <c r="AKC1028" s="119"/>
      <c r="AKD1028" s="119"/>
      <c r="AKE1028" s="119"/>
      <c r="AKF1028" s="119"/>
      <c r="AKG1028" s="119"/>
      <c r="AKH1028" s="119"/>
      <c r="AKI1028" s="119"/>
      <c r="AKJ1028" s="119"/>
      <c r="AKK1028" s="119"/>
      <c r="AKL1028" s="119"/>
      <c r="AKM1028" s="119"/>
      <c r="AKN1028" s="119"/>
      <c r="AKO1028" s="119"/>
      <c r="AKP1028" s="119"/>
      <c r="AKQ1028" s="119"/>
      <c r="AKR1028" s="119"/>
      <c r="AKS1028" s="119"/>
      <c r="AKT1028" s="119"/>
      <c r="AKU1028" s="119"/>
      <c r="AKV1028" s="119"/>
      <c r="AKW1028" s="119"/>
      <c r="AKX1028" s="119"/>
      <c r="AKY1028" s="119"/>
      <c r="AKZ1028" s="119"/>
      <c r="ALA1028" s="119"/>
      <c r="ALB1028" s="119"/>
      <c r="ALC1028" s="119"/>
      <c r="ALD1028" s="119"/>
      <c r="ALE1028" s="119"/>
      <c r="ALF1028" s="119"/>
      <c r="ALG1028" s="119"/>
      <c r="ALH1028" s="119"/>
      <c r="ALI1028" s="119"/>
      <c r="ALJ1028" s="119"/>
      <c r="ALK1028" s="119"/>
      <c r="ALL1028" s="119"/>
      <c r="ALM1028" s="119"/>
      <c r="ALN1028" s="119"/>
      <c r="ALO1028" s="119"/>
      <c r="ALP1028" s="119"/>
      <c r="ALQ1028" s="119"/>
      <c r="ALR1028" s="119"/>
      <c r="ALS1028" s="119"/>
      <c r="ALT1028" s="119"/>
      <c r="ALU1028" s="119"/>
      <c r="ALV1028" s="119"/>
      <c r="ALW1028" s="119"/>
      <c r="ALX1028" s="119"/>
      <c r="ALY1028" s="119"/>
      <c r="ALZ1028" s="119"/>
      <c r="AMA1028" s="119"/>
      <c r="AMB1028" s="119"/>
      <c r="AMC1028" s="119"/>
      <c r="AMD1028" s="119"/>
      <c r="AME1028" s="119"/>
      <c r="AMF1028" s="119"/>
      <c r="AMG1028" s="119"/>
      <c r="AMH1028" s="119"/>
      <c r="AMI1028" s="119"/>
      <c r="AMJ1028" s="119"/>
    </row>
    <row r="1029" customFormat="false" ht="15" hidden="false" customHeight="false" outlineLevel="0" collapsed="false">
      <c r="A1029" s="118"/>
      <c r="B1029" s="118"/>
      <c r="C1029" s="49" t="n">
        <f aca="false">IF(F1029=F1028,C1028,IF(F1029=(F1028+10),C1028,(C1028+10)))</f>
        <v>1940</v>
      </c>
      <c r="E1029" s="51" t="n">
        <f aca="false">IF(C1028=C1029,IF(AND(L1029&lt;&gt;"M",L1029&lt;&gt;"m-up"),E1028+10,E1028),10)</f>
        <v>100</v>
      </c>
      <c r="F1029" s="39" t="n">
        <f aca="false">R1029+(Q1029*60)+(P1029*3600)</f>
        <v>53076</v>
      </c>
      <c r="G1029" s="39" t="str">
        <f aca="false">CONCATENATE(M1029,N1029,O1029)</f>
        <v>2017121</v>
      </c>
      <c r="H1029" s="39" t="n">
        <v>11</v>
      </c>
      <c r="L1029" s="39" t="s">
        <v>0</v>
      </c>
      <c r="M1029" s="39" t="n">
        <v>2017</v>
      </c>
      <c r="N1029" s="39" t="n">
        <v>12</v>
      </c>
      <c r="O1029" s="39" t="n">
        <v>1</v>
      </c>
      <c r="P1029" s="39" t="n">
        <v>14</v>
      </c>
      <c r="Q1029" s="39" t="n">
        <v>44</v>
      </c>
      <c r="R1029" s="39" t="n">
        <v>36</v>
      </c>
      <c r="S1029" s="39" t="n">
        <v>967</v>
      </c>
      <c r="T1029" s="39" t="n">
        <v>1</v>
      </c>
      <c r="U1029" s="39" t="s">
        <v>1</v>
      </c>
      <c r="V1029" s="39" t="s">
        <v>2</v>
      </c>
      <c r="WK1029" s="119"/>
      <c r="WL1029" s="119"/>
      <c r="WM1029" s="119"/>
      <c r="WN1029" s="119"/>
      <c r="WO1029" s="119"/>
      <c r="WP1029" s="119"/>
      <c r="WQ1029" s="119"/>
      <c r="WR1029" s="119"/>
      <c r="WS1029" s="119"/>
      <c r="WT1029" s="119"/>
      <c r="WU1029" s="119"/>
      <c r="WV1029" s="119"/>
      <c r="WW1029" s="119"/>
      <c r="WX1029" s="119"/>
      <c r="WY1029" s="119"/>
      <c r="WZ1029" s="119"/>
      <c r="XA1029" s="119"/>
      <c r="XB1029" s="119"/>
      <c r="XC1029" s="119"/>
      <c r="XD1029" s="119"/>
      <c r="XE1029" s="119"/>
      <c r="XF1029" s="119"/>
      <c r="XG1029" s="119"/>
      <c r="XH1029" s="119"/>
      <c r="XI1029" s="119"/>
      <c r="XJ1029" s="119"/>
      <c r="XK1029" s="119"/>
      <c r="XL1029" s="119"/>
      <c r="XM1029" s="119"/>
      <c r="XN1029" s="119"/>
      <c r="XO1029" s="119"/>
      <c r="XP1029" s="119"/>
      <c r="XQ1029" s="119"/>
      <c r="XR1029" s="119"/>
      <c r="XS1029" s="119"/>
      <c r="XT1029" s="119"/>
      <c r="XU1029" s="119"/>
      <c r="XV1029" s="119"/>
      <c r="XW1029" s="119"/>
      <c r="XX1029" s="119"/>
      <c r="XY1029" s="119"/>
      <c r="XZ1029" s="119"/>
      <c r="YA1029" s="119"/>
      <c r="YB1029" s="119"/>
      <c r="YC1029" s="119"/>
      <c r="YD1029" s="119"/>
      <c r="YE1029" s="119"/>
      <c r="YF1029" s="119"/>
      <c r="YG1029" s="119"/>
      <c r="YH1029" s="119"/>
      <c r="YI1029" s="119"/>
      <c r="YJ1029" s="119"/>
      <c r="YK1029" s="119"/>
      <c r="YL1029" s="119"/>
      <c r="YM1029" s="119"/>
      <c r="YN1029" s="119"/>
      <c r="YO1029" s="119"/>
      <c r="YP1029" s="119"/>
      <c r="YQ1029" s="119"/>
      <c r="YR1029" s="119"/>
      <c r="YS1029" s="119"/>
      <c r="YT1029" s="119"/>
      <c r="YU1029" s="119"/>
      <c r="YV1029" s="119"/>
      <c r="YW1029" s="119"/>
      <c r="YX1029" s="119"/>
      <c r="YY1029" s="119"/>
      <c r="YZ1029" s="119"/>
      <c r="ZA1029" s="119"/>
      <c r="ZB1029" s="119"/>
      <c r="ZC1029" s="119"/>
      <c r="ZD1029" s="119"/>
      <c r="ZE1029" s="119"/>
      <c r="ZF1029" s="119"/>
      <c r="ZG1029" s="119"/>
      <c r="ZH1029" s="119"/>
      <c r="ZI1029" s="119"/>
      <c r="ZJ1029" s="119"/>
      <c r="ZK1029" s="119"/>
      <c r="ZL1029" s="119"/>
      <c r="ZM1029" s="119"/>
      <c r="ZN1029" s="119"/>
      <c r="ZO1029" s="119"/>
      <c r="ZP1029" s="119"/>
      <c r="ZQ1029" s="119"/>
      <c r="ZR1029" s="119"/>
      <c r="ZS1029" s="119"/>
      <c r="ZT1029" s="119"/>
      <c r="ZU1029" s="119"/>
      <c r="ZV1029" s="119"/>
      <c r="ZW1029" s="119"/>
      <c r="ZX1029" s="119"/>
      <c r="ZY1029" s="119"/>
      <c r="ZZ1029" s="119"/>
      <c r="AAA1029" s="119"/>
      <c r="AAB1029" s="119"/>
      <c r="AAC1029" s="119"/>
      <c r="AAD1029" s="119"/>
      <c r="AAE1029" s="119"/>
      <c r="AAF1029" s="119"/>
      <c r="AAG1029" s="119"/>
      <c r="AAH1029" s="119"/>
      <c r="AAI1029" s="119"/>
      <c r="AAJ1029" s="119"/>
      <c r="AAK1029" s="119"/>
      <c r="AAL1029" s="119"/>
      <c r="AAM1029" s="119"/>
      <c r="AAN1029" s="119"/>
      <c r="AAO1029" s="119"/>
      <c r="AAP1029" s="119"/>
      <c r="AAQ1029" s="119"/>
      <c r="AAR1029" s="119"/>
      <c r="AAS1029" s="119"/>
      <c r="AAT1029" s="119"/>
      <c r="AAU1029" s="119"/>
      <c r="AAV1029" s="119"/>
      <c r="AAW1029" s="119"/>
      <c r="AAX1029" s="119"/>
      <c r="AAY1029" s="119"/>
      <c r="AAZ1029" s="119"/>
      <c r="ABA1029" s="119"/>
      <c r="ABB1029" s="119"/>
      <c r="ABC1029" s="119"/>
      <c r="ABD1029" s="119"/>
      <c r="ABE1029" s="119"/>
      <c r="ABF1029" s="119"/>
      <c r="ABG1029" s="119"/>
      <c r="ABH1029" s="119"/>
      <c r="ABI1029" s="119"/>
      <c r="ABJ1029" s="119"/>
      <c r="ABK1029" s="119"/>
      <c r="ABL1029" s="119"/>
      <c r="ABM1029" s="119"/>
      <c r="ABN1029" s="119"/>
      <c r="ABO1029" s="119"/>
      <c r="ABP1029" s="119"/>
      <c r="ABQ1029" s="119"/>
      <c r="ABR1029" s="119"/>
      <c r="ABS1029" s="119"/>
      <c r="ABT1029" s="119"/>
      <c r="ABU1029" s="119"/>
      <c r="ABV1029" s="119"/>
      <c r="ABW1029" s="119"/>
      <c r="ABX1029" s="119"/>
      <c r="ABY1029" s="119"/>
      <c r="ABZ1029" s="119"/>
      <c r="ACA1029" s="119"/>
      <c r="ACB1029" s="119"/>
      <c r="ACC1029" s="119"/>
      <c r="ACD1029" s="119"/>
      <c r="ACE1029" s="119"/>
      <c r="ACF1029" s="119"/>
      <c r="ACG1029" s="119"/>
      <c r="ACH1029" s="119"/>
      <c r="ACI1029" s="119"/>
      <c r="ACJ1029" s="119"/>
      <c r="ACK1029" s="119"/>
      <c r="ACL1029" s="119"/>
      <c r="ACM1029" s="119"/>
      <c r="ACN1029" s="119"/>
      <c r="ACO1029" s="119"/>
      <c r="ACP1029" s="119"/>
      <c r="ACQ1029" s="119"/>
      <c r="ACR1029" s="119"/>
      <c r="ACS1029" s="119"/>
      <c r="ACT1029" s="119"/>
      <c r="ACU1029" s="119"/>
      <c r="ACV1029" s="119"/>
      <c r="ACW1029" s="119"/>
      <c r="ACX1029" s="119"/>
      <c r="ACY1029" s="119"/>
      <c r="ACZ1029" s="119"/>
      <c r="ADA1029" s="119"/>
      <c r="ADB1029" s="119"/>
      <c r="ADC1029" s="119"/>
      <c r="ADD1029" s="119"/>
      <c r="ADE1029" s="119"/>
      <c r="ADF1029" s="119"/>
      <c r="ADG1029" s="119"/>
      <c r="ADH1029" s="119"/>
      <c r="ADI1029" s="119"/>
      <c r="ADJ1029" s="119"/>
      <c r="ADK1029" s="119"/>
      <c r="ADL1029" s="119"/>
      <c r="ADM1029" s="119"/>
      <c r="ADN1029" s="119"/>
      <c r="ADO1029" s="119"/>
      <c r="ADP1029" s="119"/>
      <c r="ADQ1029" s="119"/>
      <c r="ADR1029" s="119"/>
      <c r="ADS1029" s="119"/>
      <c r="ADT1029" s="119"/>
      <c r="ADU1029" s="119"/>
      <c r="ADV1029" s="119"/>
      <c r="ADW1029" s="119"/>
      <c r="ADX1029" s="119"/>
      <c r="ADY1029" s="119"/>
      <c r="ADZ1029" s="119"/>
      <c r="AEA1029" s="119"/>
      <c r="AEB1029" s="119"/>
      <c r="AEC1029" s="119"/>
      <c r="AED1029" s="119"/>
      <c r="AEE1029" s="119"/>
      <c r="AEF1029" s="119"/>
      <c r="AEG1029" s="119"/>
      <c r="AEH1029" s="119"/>
      <c r="AEI1029" s="119"/>
      <c r="AEJ1029" s="119"/>
      <c r="AEK1029" s="119"/>
      <c r="AEL1029" s="119"/>
      <c r="AEM1029" s="119"/>
      <c r="AEN1029" s="119"/>
      <c r="AEO1029" s="119"/>
      <c r="AEP1029" s="119"/>
      <c r="AEQ1029" s="119"/>
      <c r="AER1029" s="119"/>
      <c r="AES1029" s="119"/>
      <c r="AET1029" s="119"/>
      <c r="AEU1029" s="119"/>
      <c r="AEV1029" s="119"/>
      <c r="AEW1029" s="119"/>
      <c r="AEX1029" s="119"/>
      <c r="AEY1029" s="119"/>
      <c r="AEZ1029" s="119"/>
      <c r="AFA1029" s="119"/>
      <c r="AFB1029" s="119"/>
      <c r="AFC1029" s="119"/>
      <c r="AFD1029" s="119"/>
      <c r="AFE1029" s="119"/>
      <c r="AFF1029" s="119"/>
      <c r="AFG1029" s="119"/>
      <c r="AFH1029" s="119"/>
      <c r="AFI1029" s="119"/>
      <c r="AFJ1029" s="119"/>
      <c r="AFK1029" s="119"/>
      <c r="AFL1029" s="119"/>
      <c r="AFM1029" s="119"/>
      <c r="AFN1029" s="119"/>
      <c r="AFO1029" s="119"/>
      <c r="AFP1029" s="119"/>
      <c r="AFQ1029" s="119"/>
      <c r="AFR1029" s="119"/>
      <c r="AFS1029" s="119"/>
      <c r="AFT1029" s="119"/>
      <c r="AFU1029" s="119"/>
      <c r="AFV1029" s="119"/>
      <c r="AFW1029" s="119"/>
      <c r="AFX1029" s="119"/>
      <c r="AFY1029" s="119"/>
      <c r="AFZ1029" s="119"/>
      <c r="AGA1029" s="119"/>
      <c r="AGB1029" s="119"/>
      <c r="AGC1029" s="119"/>
      <c r="AGD1029" s="119"/>
      <c r="AGE1029" s="119"/>
      <c r="AGF1029" s="119"/>
      <c r="AGG1029" s="119"/>
      <c r="AGH1029" s="119"/>
      <c r="AGI1029" s="119"/>
      <c r="AGJ1029" s="119"/>
      <c r="AGK1029" s="119"/>
      <c r="AGL1029" s="119"/>
      <c r="AGM1029" s="119"/>
      <c r="AGN1029" s="119"/>
      <c r="AGO1029" s="119"/>
      <c r="AGP1029" s="119"/>
      <c r="AGQ1029" s="119"/>
      <c r="AGR1029" s="119"/>
      <c r="AGS1029" s="119"/>
      <c r="AGT1029" s="119"/>
      <c r="AGU1029" s="119"/>
      <c r="AGV1029" s="119"/>
      <c r="AGW1029" s="119"/>
      <c r="AGX1029" s="119"/>
      <c r="AGY1029" s="119"/>
      <c r="AGZ1029" s="119"/>
      <c r="AHA1029" s="119"/>
      <c r="AHB1029" s="119"/>
      <c r="AHC1029" s="119"/>
      <c r="AHD1029" s="119"/>
      <c r="AHE1029" s="119"/>
      <c r="AHF1029" s="119"/>
      <c r="AHG1029" s="119"/>
      <c r="AHH1029" s="119"/>
      <c r="AHI1029" s="119"/>
      <c r="AHJ1029" s="119"/>
      <c r="AHK1029" s="119"/>
      <c r="AHL1029" s="119"/>
      <c r="AHM1029" s="119"/>
      <c r="AHN1029" s="119"/>
      <c r="AHO1029" s="119"/>
      <c r="AHP1029" s="119"/>
      <c r="AHQ1029" s="119"/>
      <c r="AHR1029" s="119"/>
      <c r="AHS1029" s="119"/>
      <c r="AHT1029" s="119"/>
      <c r="AHU1029" s="119"/>
      <c r="AHV1029" s="119"/>
      <c r="AHW1029" s="119"/>
      <c r="AHX1029" s="119"/>
      <c r="AHY1029" s="119"/>
      <c r="AHZ1029" s="119"/>
      <c r="AIA1029" s="119"/>
      <c r="AIB1029" s="119"/>
      <c r="AIC1029" s="119"/>
      <c r="AID1029" s="119"/>
      <c r="AIE1029" s="119"/>
      <c r="AIF1029" s="119"/>
      <c r="AIG1029" s="119"/>
      <c r="AIH1029" s="119"/>
      <c r="AII1029" s="119"/>
      <c r="AIJ1029" s="119"/>
      <c r="AIK1029" s="119"/>
      <c r="AIL1029" s="119"/>
      <c r="AIM1029" s="119"/>
      <c r="AIN1029" s="119"/>
      <c r="AIO1029" s="119"/>
      <c r="AIP1029" s="119"/>
      <c r="AIQ1029" s="119"/>
      <c r="AIR1029" s="119"/>
      <c r="AIS1029" s="119"/>
      <c r="AIT1029" s="119"/>
      <c r="AIU1029" s="119"/>
      <c r="AIV1029" s="119"/>
      <c r="AIW1029" s="119"/>
      <c r="AIX1029" s="119"/>
      <c r="AIY1029" s="119"/>
      <c r="AIZ1029" s="119"/>
      <c r="AJA1029" s="119"/>
      <c r="AJB1029" s="119"/>
      <c r="AJC1029" s="119"/>
      <c r="AJD1029" s="119"/>
      <c r="AJE1029" s="119"/>
      <c r="AJF1029" s="119"/>
      <c r="AJG1029" s="119"/>
      <c r="AJH1029" s="119"/>
      <c r="AJI1029" s="119"/>
      <c r="AJJ1029" s="119"/>
      <c r="AJK1029" s="119"/>
      <c r="AJL1029" s="119"/>
      <c r="AJM1029" s="119"/>
      <c r="AJN1029" s="119"/>
      <c r="AJO1029" s="119"/>
      <c r="AJP1029" s="119"/>
      <c r="AJQ1029" s="119"/>
      <c r="AJR1029" s="119"/>
      <c r="AJS1029" s="119"/>
      <c r="AJT1029" s="119"/>
      <c r="AJU1029" s="119"/>
      <c r="AJV1029" s="119"/>
      <c r="AJW1029" s="119"/>
      <c r="AJX1029" s="119"/>
      <c r="AJY1029" s="119"/>
      <c r="AJZ1029" s="119"/>
      <c r="AKA1029" s="119"/>
      <c r="AKB1029" s="119"/>
      <c r="AKC1029" s="119"/>
      <c r="AKD1029" s="119"/>
      <c r="AKE1029" s="119"/>
      <c r="AKF1029" s="119"/>
      <c r="AKG1029" s="119"/>
      <c r="AKH1029" s="119"/>
      <c r="AKI1029" s="119"/>
      <c r="AKJ1029" s="119"/>
      <c r="AKK1029" s="119"/>
      <c r="AKL1029" s="119"/>
      <c r="AKM1029" s="119"/>
      <c r="AKN1029" s="119"/>
      <c r="AKO1029" s="119"/>
      <c r="AKP1029" s="119"/>
      <c r="AKQ1029" s="119"/>
      <c r="AKR1029" s="119"/>
      <c r="AKS1029" s="119"/>
      <c r="AKT1029" s="119"/>
      <c r="AKU1029" s="119"/>
      <c r="AKV1029" s="119"/>
      <c r="AKW1029" s="119"/>
      <c r="AKX1029" s="119"/>
      <c r="AKY1029" s="119"/>
      <c r="AKZ1029" s="119"/>
      <c r="ALA1029" s="119"/>
      <c r="ALB1029" s="119"/>
      <c r="ALC1029" s="119"/>
      <c r="ALD1029" s="119"/>
      <c r="ALE1029" s="119"/>
      <c r="ALF1029" s="119"/>
      <c r="ALG1029" s="119"/>
      <c r="ALH1029" s="119"/>
      <c r="ALI1029" s="119"/>
      <c r="ALJ1029" s="119"/>
      <c r="ALK1029" s="119"/>
      <c r="ALL1029" s="119"/>
      <c r="ALM1029" s="119"/>
      <c r="ALN1029" s="119"/>
      <c r="ALO1029" s="119"/>
      <c r="ALP1029" s="119"/>
      <c r="ALQ1029" s="119"/>
      <c r="ALR1029" s="119"/>
      <c r="ALS1029" s="119"/>
      <c r="ALT1029" s="119"/>
      <c r="ALU1029" s="119"/>
      <c r="ALV1029" s="119"/>
      <c r="ALW1029" s="119"/>
      <c r="ALX1029" s="119"/>
      <c r="ALY1029" s="119"/>
      <c r="ALZ1029" s="119"/>
      <c r="AMA1029" s="119"/>
      <c r="AMB1029" s="119"/>
      <c r="AMC1029" s="119"/>
      <c r="AMD1029" s="119"/>
      <c r="AME1029" s="119"/>
      <c r="AMF1029" s="119"/>
      <c r="AMG1029" s="119"/>
      <c r="AMH1029" s="119"/>
      <c r="AMI1029" s="119"/>
      <c r="AMJ1029" s="119"/>
    </row>
    <row r="1030" customFormat="false" ht="15" hidden="false" customHeight="false" outlineLevel="0" collapsed="false">
      <c r="A1030" s="118"/>
      <c r="B1030" s="118"/>
      <c r="C1030" s="49" t="n">
        <f aca="false">IF(F1030=F1029,C1029,IF(F1030=(F1029+10),C1029,(C1029+10)))</f>
        <v>1940</v>
      </c>
      <c r="E1030" s="51" t="n">
        <f aca="false">IF(C1029=C1030,IF(AND(L1030&lt;&gt;"M",L1030&lt;&gt;"m-up"),E1029+10,E1029),10)</f>
        <v>110</v>
      </c>
      <c r="F1030" s="39" t="n">
        <f aca="false">R1030+(Q1030*60)+(P1030*3600)</f>
        <v>53076</v>
      </c>
      <c r="G1030" s="39" t="str">
        <f aca="false">CONCATENATE(M1030,N1030,O1030)</f>
        <v>2017121</v>
      </c>
      <c r="H1030" s="39" t="n">
        <v>2</v>
      </c>
      <c r="L1030" s="39" t="s">
        <v>0</v>
      </c>
      <c r="M1030" s="39" t="n">
        <v>2017</v>
      </c>
      <c r="N1030" s="39" t="n">
        <v>12</v>
      </c>
      <c r="O1030" s="39" t="n">
        <v>1</v>
      </c>
      <c r="P1030" s="39" t="n">
        <v>14</v>
      </c>
      <c r="Q1030" s="39" t="n">
        <v>44</v>
      </c>
      <c r="R1030" s="39" t="n">
        <v>36</v>
      </c>
      <c r="S1030" s="39" t="n">
        <v>998</v>
      </c>
      <c r="T1030" s="39" t="n">
        <v>1</v>
      </c>
      <c r="U1030" s="39" t="s">
        <v>1</v>
      </c>
      <c r="V1030" s="39" t="s">
        <v>2</v>
      </c>
      <c r="WK1030" s="119"/>
      <c r="WL1030" s="119"/>
      <c r="WM1030" s="119"/>
      <c r="WN1030" s="119"/>
      <c r="WO1030" s="119"/>
      <c r="WP1030" s="119"/>
      <c r="WQ1030" s="119"/>
      <c r="WR1030" s="119"/>
      <c r="WS1030" s="119"/>
      <c r="WT1030" s="119"/>
      <c r="WU1030" s="119"/>
      <c r="WV1030" s="119"/>
      <c r="WW1030" s="119"/>
      <c r="WX1030" s="119"/>
      <c r="WY1030" s="119"/>
      <c r="WZ1030" s="119"/>
      <c r="XA1030" s="119"/>
      <c r="XB1030" s="119"/>
      <c r="XC1030" s="119"/>
      <c r="XD1030" s="119"/>
      <c r="XE1030" s="119"/>
      <c r="XF1030" s="119"/>
      <c r="XG1030" s="119"/>
      <c r="XH1030" s="119"/>
      <c r="XI1030" s="119"/>
      <c r="XJ1030" s="119"/>
      <c r="XK1030" s="119"/>
      <c r="XL1030" s="119"/>
      <c r="XM1030" s="119"/>
      <c r="XN1030" s="119"/>
      <c r="XO1030" s="119"/>
      <c r="XP1030" s="119"/>
      <c r="XQ1030" s="119"/>
      <c r="XR1030" s="119"/>
      <c r="XS1030" s="119"/>
      <c r="XT1030" s="119"/>
      <c r="XU1030" s="119"/>
      <c r="XV1030" s="119"/>
      <c r="XW1030" s="119"/>
      <c r="XX1030" s="119"/>
      <c r="XY1030" s="119"/>
      <c r="XZ1030" s="119"/>
      <c r="YA1030" s="119"/>
      <c r="YB1030" s="119"/>
      <c r="YC1030" s="119"/>
      <c r="YD1030" s="119"/>
      <c r="YE1030" s="119"/>
      <c r="YF1030" s="119"/>
      <c r="YG1030" s="119"/>
      <c r="YH1030" s="119"/>
      <c r="YI1030" s="119"/>
      <c r="YJ1030" s="119"/>
      <c r="YK1030" s="119"/>
      <c r="YL1030" s="119"/>
      <c r="YM1030" s="119"/>
      <c r="YN1030" s="119"/>
      <c r="YO1030" s="119"/>
      <c r="YP1030" s="119"/>
      <c r="YQ1030" s="119"/>
      <c r="YR1030" s="119"/>
      <c r="YS1030" s="119"/>
      <c r="YT1030" s="119"/>
      <c r="YU1030" s="119"/>
      <c r="YV1030" s="119"/>
      <c r="YW1030" s="119"/>
      <c r="YX1030" s="119"/>
      <c r="YY1030" s="119"/>
      <c r="YZ1030" s="119"/>
      <c r="ZA1030" s="119"/>
      <c r="ZB1030" s="119"/>
      <c r="ZC1030" s="119"/>
      <c r="ZD1030" s="119"/>
      <c r="ZE1030" s="119"/>
      <c r="ZF1030" s="119"/>
      <c r="ZG1030" s="119"/>
      <c r="ZH1030" s="119"/>
      <c r="ZI1030" s="119"/>
      <c r="ZJ1030" s="119"/>
      <c r="ZK1030" s="119"/>
      <c r="ZL1030" s="119"/>
      <c r="ZM1030" s="119"/>
      <c r="ZN1030" s="119"/>
      <c r="ZO1030" s="119"/>
      <c r="ZP1030" s="119"/>
      <c r="ZQ1030" s="119"/>
      <c r="ZR1030" s="119"/>
      <c r="ZS1030" s="119"/>
      <c r="ZT1030" s="119"/>
      <c r="ZU1030" s="119"/>
      <c r="ZV1030" s="119"/>
      <c r="ZW1030" s="119"/>
      <c r="ZX1030" s="119"/>
      <c r="ZY1030" s="119"/>
      <c r="ZZ1030" s="119"/>
      <c r="AAA1030" s="119"/>
      <c r="AAB1030" s="119"/>
      <c r="AAC1030" s="119"/>
      <c r="AAD1030" s="119"/>
      <c r="AAE1030" s="119"/>
      <c r="AAF1030" s="119"/>
      <c r="AAG1030" s="119"/>
      <c r="AAH1030" s="119"/>
      <c r="AAI1030" s="119"/>
      <c r="AAJ1030" s="119"/>
      <c r="AAK1030" s="119"/>
      <c r="AAL1030" s="119"/>
      <c r="AAM1030" s="119"/>
      <c r="AAN1030" s="119"/>
      <c r="AAO1030" s="119"/>
      <c r="AAP1030" s="119"/>
      <c r="AAQ1030" s="119"/>
      <c r="AAR1030" s="119"/>
      <c r="AAS1030" s="119"/>
      <c r="AAT1030" s="119"/>
      <c r="AAU1030" s="119"/>
      <c r="AAV1030" s="119"/>
      <c r="AAW1030" s="119"/>
      <c r="AAX1030" s="119"/>
      <c r="AAY1030" s="119"/>
      <c r="AAZ1030" s="119"/>
      <c r="ABA1030" s="119"/>
      <c r="ABB1030" s="119"/>
      <c r="ABC1030" s="119"/>
      <c r="ABD1030" s="119"/>
      <c r="ABE1030" s="119"/>
      <c r="ABF1030" s="119"/>
      <c r="ABG1030" s="119"/>
      <c r="ABH1030" s="119"/>
      <c r="ABI1030" s="119"/>
      <c r="ABJ1030" s="119"/>
      <c r="ABK1030" s="119"/>
      <c r="ABL1030" s="119"/>
      <c r="ABM1030" s="119"/>
      <c r="ABN1030" s="119"/>
      <c r="ABO1030" s="119"/>
      <c r="ABP1030" s="119"/>
      <c r="ABQ1030" s="119"/>
      <c r="ABR1030" s="119"/>
      <c r="ABS1030" s="119"/>
      <c r="ABT1030" s="119"/>
      <c r="ABU1030" s="119"/>
      <c r="ABV1030" s="119"/>
      <c r="ABW1030" s="119"/>
      <c r="ABX1030" s="119"/>
      <c r="ABY1030" s="119"/>
      <c r="ABZ1030" s="119"/>
      <c r="ACA1030" s="119"/>
      <c r="ACB1030" s="119"/>
      <c r="ACC1030" s="119"/>
      <c r="ACD1030" s="119"/>
      <c r="ACE1030" s="119"/>
      <c r="ACF1030" s="119"/>
      <c r="ACG1030" s="119"/>
      <c r="ACH1030" s="119"/>
      <c r="ACI1030" s="119"/>
      <c r="ACJ1030" s="119"/>
      <c r="ACK1030" s="119"/>
      <c r="ACL1030" s="119"/>
      <c r="ACM1030" s="119"/>
      <c r="ACN1030" s="119"/>
      <c r="ACO1030" s="119"/>
      <c r="ACP1030" s="119"/>
      <c r="ACQ1030" s="119"/>
      <c r="ACR1030" s="119"/>
      <c r="ACS1030" s="119"/>
      <c r="ACT1030" s="119"/>
      <c r="ACU1030" s="119"/>
      <c r="ACV1030" s="119"/>
      <c r="ACW1030" s="119"/>
      <c r="ACX1030" s="119"/>
      <c r="ACY1030" s="119"/>
      <c r="ACZ1030" s="119"/>
      <c r="ADA1030" s="119"/>
      <c r="ADB1030" s="119"/>
      <c r="ADC1030" s="119"/>
      <c r="ADD1030" s="119"/>
      <c r="ADE1030" s="119"/>
      <c r="ADF1030" s="119"/>
      <c r="ADG1030" s="119"/>
      <c r="ADH1030" s="119"/>
      <c r="ADI1030" s="119"/>
      <c r="ADJ1030" s="119"/>
      <c r="ADK1030" s="119"/>
      <c r="ADL1030" s="119"/>
      <c r="ADM1030" s="119"/>
      <c r="ADN1030" s="119"/>
      <c r="ADO1030" s="119"/>
      <c r="ADP1030" s="119"/>
      <c r="ADQ1030" s="119"/>
      <c r="ADR1030" s="119"/>
      <c r="ADS1030" s="119"/>
      <c r="ADT1030" s="119"/>
      <c r="ADU1030" s="119"/>
      <c r="ADV1030" s="119"/>
      <c r="ADW1030" s="119"/>
      <c r="ADX1030" s="119"/>
      <c r="ADY1030" s="119"/>
      <c r="ADZ1030" s="119"/>
      <c r="AEA1030" s="119"/>
      <c r="AEB1030" s="119"/>
      <c r="AEC1030" s="119"/>
      <c r="AED1030" s="119"/>
      <c r="AEE1030" s="119"/>
      <c r="AEF1030" s="119"/>
      <c r="AEG1030" s="119"/>
      <c r="AEH1030" s="119"/>
      <c r="AEI1030" s="119"/>
      <c r="AEJ1030" s="119"/>
      <c r="AEK1030" s="119"/>
      <c r="AEL1030" s="119"/>
      <c r="AEM1030" s="119"/>
      <c r="AEN1030" s="119"/>
      <c r="AEO1030" s="119"/>
      <c r="AEP1030" s="119"/>
      <c r="AEQ1030" s="119"/>
      <c r="AER1030" s="119"/>
      <c r="AES1030" s="119"/>
      <c r="AET1030" s="119"/>
      <c r="AEU1030" s="119"/>
      <c r="AEV1030" s="119"/>
      <c r="AEW1030" s="119"/>
      <c r="AEX1030" s="119"/>
      <c r="AEY1030" s="119"/>
      <c r="AEZ1030" s="119"/>
      <c r="AFA1030" s="119"/>
      <c r="AFB1030" s="119"/>
      <c r="AFC1030" s="119"/>
      <c r="AFD1030" s="119"/>
      <c r="AFE1030" s="119"/>
      <c r="AFF1030" s="119"/>
      <c r="AFG1030" s="119"/>
      <c r="AFH1030" s="119"/>
      <c r="AFI1030" s="119"/>
      <c r="AFJ1030" s="119"/>
      <c r="AFK1030" s="119"/>
      <c r="AFL1030" s="119"/>
      <c r="AFM1030" s="119"/>
      <c r="AFN1030" s="119"/>
      <c r="AFO1030" s="119"/>
      <c r="AFP1030" s="119"/>
      <c r="AFQ1030" s="119"/>
      <c r="AFR1030" s="119"/>
      <c r="AFS1030" s="119"/>
      <c r="AFT1030" s="119"/>
      <c r="AFU1030" s="119"/>
      <c r="AFV1030" s="119"/>
      <c r="AFW1030" s="119"/>
      <c r="AFX1030" s="119"/>
      <c r="AFY1030" s="119"/>
      <c r="AFZ1030" s="119"/>
      <c r="AGA1030" s="119"/>
      <c r="AGB1030" s="119"/>
      <c r="AGC1030" s="119"/>
      <c r="AGD1030" s="119"/>
      <c r="AGE1030" s="119"/>
      <c r="AGF1030" s="119"/>
      <c r="AGG1030" s="119"/>
      <c r="AGH1030" s="119"/>
      <c r="AGI1030" s="119"/>
      <c r="AGJ1030" s="119"/>
      <c r="AGK1030" s="119"/>
      <c r="AGL1030" s="119"/>
      <c r="AGM1030" s="119"/>
      <c r="AGN1030" s="119"/>
      <c r="AGO1030" s="119"/>
      <c r="AGP1030" s="119"/>
      <c r="AGQ1030" s="119"/>
      <c r="AGR1030" s="119"/>
      <c r="AGS1030" s="119"/>
      <c r="AGT1030" s="119"/>
      <c r="AGU1030" s="119"/>
      <c r="AGV1030" s="119"/>
      <c r="AGW1030" s="119"/>
      <c r="AGX1030" s="119"/>
      <c r="AGY1030" s="119"/>
      <c r="AGZ1030" s="119"/>
      <c r="AHA1030" s="119"/>
      <c r="AHB1030" s="119"/>
      <c r="AHC1030" s="119"/>
      <c r="AHD1030" s="119"/>
      <c r="AHE1030" s="119"/>
      <c r="AHF1030" s="119"/>
      <c r="AHG1030" s="119"/>
      <c r="AHH1030" s="119"/>
      <c r="AHI1030" s="119"/>
      <c r="AHJ1030" s="119"/>
      <c r="AHK1030" s="119"/>
      <c r="AHL1030" s="119"/>
      <c r="AHM1030" s="119"/>
      <c r="AHN1030" s="119"/>
      <c r="AHO1030" s="119"/>
      <c r="AHP1030" s="119"/>
      <c r="AHQ1030" s="119"/>
      <c r="AHR1030" s="119"/>
      <c r="AHS1030" s="119"/>
      <c r="AHT1030" s="119"/>
      <c r="AHU1030" s="119"/>
      <c r="AHV1030" s="119"/>
      <c r="AHW1030" s="119"/>
      <c r="AHX1030" s="119"/>
      <c r="AHY1030" s="119"/>
      <c r="AHZ1030" s="119"/>
      <c r="AIA1030" s="119"/>
      <c r="AIB1030" s="119"/>
      <c r="AIC1030" s="119"/>
      <c r="AID1030" s="119"/>
      <c r="AIE1030" s="119"/>
      <c r="AIF1030" s="119"/>
      <c r="AIG1030" s="119"/>
      <c r="AIH1030" s="119"/>
      <c r="AII1030" s="119"/>
      <c r="AIJ1030" s="119"/>
      <c r="AIK1030" s="119"/>
      <c r="AIL1030" s="119"/>
      <c r="AIM1030" s="119"/>
      <c r="AIN1030" s="119"/>
      <c r="AIO1030" s="119"/>
      <c r="AIP1030" s="119"/>
      <c r="AIQ1030" s="119"/>
      <c r="AIR1030" s="119"/>
      <c r="AIS1030" s="119"/>
      <c r="AIT1030" s="119"/>
      <c r="AIU1030" s="119"/>
      <c r="AIV1030" s="119"/>
      <c r="AIW1030" s="119"/>
      <c r="AIX1030" s="119"/>
      <c r="AIY1030" s="119"/>
      <c r="AIZ1030" s="119"/>
      <c r="AJA1030" s="119"/>
      <c r="AJB1030" s="119"/>
      <c r="AJC1030" s="119"/>
      <c r="AJD1030" s="119"/>
      <c r="AJE1030" s="119"/>
      <c r="AJF1030" s="119"/>
      <c r="AJG1030" s="119"/>
      <c r="AJH1030" s="119"/>
      <c r="AJI1030" s="119"/>
      <c r="AJJ1030" s="119"/>
      <c r="AJK1030" s="119"/>
      <c r="AJL1030" s="119"/>
      <c r="AJM1030" s="119"/>
      <c r="AJN1030" s="119"/>
      <c r="AJO1030" s="119"/>
      <c r="AJP1030" s="119"/>
      <c r="AJQ1030" s="119"/>
      <c r="AJR1030" s="119"/>
      <c r="AJS1030" s="119"/>
      <c r="AJT1030" s="119"/>
      <c r="AJU1030" s="119"/>
      <c r="AJV1030" s="119"/>
      <c r="AJW1030" s="119"/>
      <c r="AJX1030" s="119"/>
      <c r="AJY1030" s="119"/>
      <c r="AJZ1030" s="119"/>
      <c r="AKA1030" s="119"/>
      <c r="AKB1030" s="119"/>
      <c r="AKC1030" s="119"/>
      <c r="AKD1030" s="119"/>
      <c r="AKE1030" s="119"/>
      <c r="AKF1030" s="119"/>
      <c r="AKG1030" s="119"/>
      <c r="AKH1030" s="119"/>
      <c r="AKI1030" s="119"/>
      <c r="AKJ1030" s="119"/>
      <c r="AKK1030" s="119"/>
      <c r="AKL1030" s="119"/>
      <c r="AKM1030" s="119"/>
      <c r="AKN1030" s="119"/>
      <c r="AKO1030" s="119"/>
      <c r="AKP1030" s="119"/>
      <c r="AKQ1030" s="119"/>
      <c r="AKR1030" s="119"/>
      <c r="AKS1030" s="119"/>
      <c r="AKT1030" s="119"/>
      <c r="AKU1030" s="119"/>
      <c r="AKV1030" s="119"/>
      <c r="AKW1030" s="119"/>
      <c r="AKX1030" s="119"/>
      <c r="AKY1030" s="119"/>
      <c r="AKZ1030" s="119"/>
      <c r="ALA1030" s="119"/>
      <c r="ALB1030" s="119"/>
      <c r="ALC1030" s="119"/>
      <c r="ALD1030" s="119"/>
      <c r="ALE1030" s="119"/>
      <c r="ALF1030" s="119"/>
      <c r="ALG1030" s="119"/>
      <c r="ALH1030" s="119"/>
      <c r="ALI1030" s="119"/>
      <c r="ALJ1030" s="119"/>
      <c r="ALK1030" s="119"/>
      <c r="ALL1030" s="119"/>
      <c r="ALM1030" s="119"/>
      <c r="ALN1030" s="119"/>
      <c r="ALO1030" s="119"/>
      <c r="ALP1030" s="119"/>
      <c r="ALQ1030" s="119"/>
      <c r="ALR1030" s="119"/>
      <c r="ALS1030" s="119"/>
      <c r="ALT1030" s="119"/>
      <c r="ALU1030" s="119"/>
      <c r="ALV1030" s="119"/>
      <c r="ALW1030" s="119"/>
      <c r="ALX1030" s="119"/>
      <c r="ALY1030" s="119"/>
      <c r="ALZ1030" s="119"/>
      <c r="AMA1030" s="119"/>
      <c r="AMB1030" s="119"/>
      <c r="AMC1030" s="119"/>
      <c r="AMD1030" s="119"/>
      <c r="AME1030" s="119"/>
      <c r="AMF1030" s="119"/>
      <c r="AMG1030" s="119"/>
      <c r="AMH1030" s="119"/>
      <c r="AMI1030" s="119"/>
      <c r="AMJ1030" s="119"/>
    </row>
    <row r="1031" customFormat="false" ht="15" hidden="false" customHeight="false" outlineLevel="0" collapsed="false">
      <c r="A1031" s="118"/>
      <c r="B1031" s="118"/>
      <c r="C1031" s="49" t="n">
        <f aca="false">IF(F1031=F1030,C1030,IF(F1031=(F1030+10),C1030,(C1030+10)))</f>
        <v>1950</v>
      </c>
      <c r="E1031" s="51" t="n">
        <f aca="false">IF(C1030=C1031,IF(AND(L1031&lt;&gt;"M",L1031&lt;&gt;"m-up"),E1030+10,E1030),10)</f>
        <v>10</v>
      </c>
      <c r="F1031" s="39" t="n">
        <f aca="false">R1031+(Q1031*60)+(P1031*3600)</f>
        <v>53077</v>
      </c>
      <c r="G1031" s="39" t="str">
        <f aca="false">CONCATENATE(M1031,N1031,O1031)</f>
        <v>2017121</v>
      </c>
      <c r="H1031" s="39" t="n">
        <v>7</v>
      </c>
      <c r="L1031" s="39" t="s">
        <v>0</v>
      </c>
      <c r="M1031" s="39" t="n">
        <v>2017</v>
      </c>
      <c r="N1031" s="39" t="n">
        <v>12</v>
      </c>
      <c r="O1031" s="39" t="n">
        <v>1</v>
      </c>
      <c r="P1031" s="39" t="n">
        <v>14</v>
      </c>
      <c r="Q1031" s="39" t="n">
        <v>44</v>
      </c>
      <c r="R1031" s="39" t="n">
        <v>37</v>
      </c>
      <c r="S1031" s="39" t="n">
        <v>11</v>
      </c>
      <c r="T1031" s="39" t="n">
        <v>1</v>
      </c>
      <c r="U1031" s="39" t="s">
        <v>1</v>
      </c>
      <c r="V1031" s="39" t="s">
        <v>2</v>
      </c>
      <c r="WK1031" s="119"/>
      <c r="WL1031" s="119"/>
      <c r="WM1031" s="119"/>
      <c r="WN1031" s="119"/>
      <c r="WO1031" s="119"/>
      <c r="WP1031" s="119"/>
      <c r="WQ1031" s="119"/>
      <c r="WR1031" s="119"/>
      <c r="WS1031" s="119"/>
      <c r="WT1031" s="119"/>
      <c r="WU1031" s="119"/>
      <c r="WV1031" s="119"/>
      <c r="WW1031" s="119"/>
      <c r="WX1031" s="119"/>
      <c r="WY1031" s="119"/>
      <c r="WZ1031" s="119"/>
      <c r="XA1031" s="119"/>
      <c r="XB1031" s="119"/>
      <c r="XC1031" s="119"/>
      <c r="XD1031" s="119"/>
      <c r="XE1031" s="119"/>
      <c r="XF1031" s="119"/>
      <c r="XG1031" s="119"/>
      <c r="XH1031" s="119"/>
      <c r="XI1031" s="119"/>
      <c r="XJ1031" s="119"/>
      <c r="XK1031" s="119"/>
      <c r="XL1031" s="119"/>
      <c r="XM1031" s="119"/>
      <c r="XN1031" s="119"/>
      <c r="XO1031" s="119"/>
      <c r="XP1031" s="119"/>
      <c r="XQ1031" s="119"/>
      <c r="XR1031" s="119"/>
      <c r="XS1031" s="119"/>
      <c r="XT1031" s="119"/>
      <c r="XU1031" s="119"/>
      <c r="XV1031" s="119"/>
      <c r="XW1031" s="119"/>
      <c r="XX1031" s="119"/>
      <c r="XY1031" s="119"/>
      <c r="XZ1031" s="119"/>
      <c r="YA1031" s="119"/>
      <c r="YB1031" s="119"/>
      <c r="YC1031" s="119"/>
      <c r="YD1031" s="119"/>
      <c r="YE1031" s="119"/>
      <c r="YF1031" s="119"/>
      <c r="YG1031" s="119"/>
      <c r="YH1031" s="119"/>
      <c r="YI1031" s="119"/>
      <c r="YJ1031" s="119"/>
      <c r="YK1031" s="119"/>
      <c r="YL1031" s="119"/>
      <c r="YM1031" s="119"/>
      <c r="YN1031" s="119"/>
      <c r="YO1031" s="119"/>
      <c r="YP1031" s="119"/>
      <c r="YQ1031" s="119"/>
      <c r="YR1031" s="119"/>
      <c r="YS1031" s="119"/>
      <c r="YT1031" s="119"/>
      <c r="YU1031" s="119"/>
      <c r="YV1031" s="119"/>
      <c r="YW1031" s="119"/>
      <c r="YX1031" s="119"/>
      <c r="YY1031" s="119"/>
      <c r="YZ1031" s="119"/>
      <c r="ZA1031" s="119"/>
      <c r="ZB1031" s="119"/>
      <c r="ZC1031" s="119"/>
      <c r="ZD1031" s="119"/>
      <c r="ZE1031" s="119"/>
      <c r="ZF1031" s="119"/>
      <c r="ZG1031" s="119"/>
      <c r="ZH1031" s="119"/>
      <c r="ZI1031" s="119"/>
      <c r="ZJ1031" s="119"/>
      <c r="ZK1031" s="119"/>
      <c r="ZL1031" s="119"/>
      <c r="ZM1031" s="119"/>
      <c r="ZN1031" s="119"/>
      <c r="ZO1031" s="119"/>
      <c r="ZP1031" s="119"/>
      <c r="ZQ1031" s="119"/>
      <c r="ZR1031" s="119"/>
      <c r="ZS1031" s="119"/>
      <c r="ZT1031" s="119"/>
      <c r="ZU1031" s="119"/>
      <c r="ZV1031" s="119"/>
      <c r="ZW1031" s="119"/>
      <c r="ZX1031" s="119"/>
      <c r="ZY1031" s="119"/>
      <c r="ZZ1031" s="119"/>
      <c r="AAA1031" s="119"/>
      <c r="AAB1031" s="119"/>
      <c r="AAC1031" s="119"/>
      <c r="AAD1031" s="119"/>
      <c r="AAE1031" s="119"/>
      <c r="AAF1031" s="119"/>
      <c r="AAG1031" s="119"/>
      <c r="AAH1031" s="119"/>
      <c r="AAI1031" s="119"/>
      <c r="AAJ1031" s="119"/>
      <c r="AAK1031" s="119"/>
      <c r="AAL1031" s="119"/>
      <c r="AAM1031" s="119"/>
      <c r="AAN1031" s="119"/>
      <c r="AAO1031" s="119"/>
      <c r="AAP1031" s="119"/>
      <c r="AAQ1031" s="119"/>
      <c r="AAR1031" s="119"/>
      <c r="AAS1031" s="119"/>
      <c r="AAT1031" s="119"/>
      <c r="AAU1031" s="119"/>
      <c r="AAV1031" s="119"/>
      <c r="AAW1031" s="119"/>
      <c r="AAX1031" s="119"/>
      <c r="AAY1031" s="119"/>
      <c r="AAZ1031" s="119"/>
      <c r="ABA1031" s="119"/>
      <c r="ABB1031" s="119"/>
      <c r="ABC1031" s="119"/>
      <c r="ABD1031" s="119"/>
      <c r="ABE1031" s="119"/>
      <c r="ABF1031" s="119"/>
      <c r="ABG1031" s="119"/>
      <c r="ABH1031" s="119"/>
      <c r="ABI1031" s="119"/>
      <c r="ABJ1031" s="119"/>
      <c r="ABK1031" s="119"/>
      <c r="ABL1031" s="119"/>
      <c r="ABM1031" s="119"/>
      <c r="ABN1031" s="119"/>
      <c r="ABO1031" s="119"/>
      <c r="ABP1031" s="119"/>
      <c r="ABQ1031" s="119"/>
      <c r="ABR1031" s="119"/>
      <c r="ABS1031" s="119"/>
      <c r="ABT1031" s="119"/>
      <c r="ABU1031" s="119"/>
      <c r="ABV1031" s="119"/>
      <c r="ABW1031" s="119"/>
      <c r="ABX1031" s="119"/>
      <c r="ABY1031" s="119"/>
      <c r="ABZ1031" s="119"/>
      <c r="ACA1031" s="119"/>
      <c r="ACB1031" s="119"/>
      <c r="ACC1031" s="119"/>
      <c r="ACD1031" s="119"/>
      <c r="ACE1031" s="119"/>
      <c r="ACF1031" s="119"/>
      <c r="ACG1031" s="119"/>
      <c r="ACH1031" s="119"/>
      <c r="ACI1031" s="119"/>
      <c r="ACJ1031" s="119"/>
      <c r="ACK1031" s="119"/>
      <c r="ACL1031" s="119"/>
      <c r="ACM1031" s="119"/>
      <c r="ACN1031" s="119"/>
      <c r="ACO1031" s="119"/>
      <c r="ACP1031" s="119"/>
      <c r="ACQ1031" s="119"/>
      <c r="ACR1031" s="119"/>
      <c r="ACS1031" s="119"/>
      <c r="ACT1031" s="119"/>
      <c r="ACU1031" s="119"/>
      <c r="ACV1031" s="119"/>
      <c r="ACW1031" s="119"/>
      <c r="ACX1031" s="119"/>
      <c r="ACY1031" s="119"/>
      <c r="ACZ1031" s="119"/>
      <c r="ADA1031" s="119"/>
      <c r="ADB1031" s="119"/>
      <c r="ADC1031" s="119"/>
      <c r="ADD1031" s="119"/>
      <c r="ADE1031" s="119"/>
      <c r="ADF1031" s="119"/>
      <c r="ADG1031" s="119"/>
      <c r="ADH1031" s="119"/>
      <c r="ADI1031" s="119"/>
      <c r="ADJ1031" s="119"/>
      <c r="ADK1031" s="119"/>
      <c r="ADL1031" s="119"/>
      <c r="ADM1031" s="119"/>
      <c r="ADN1031" s="119"/>
      <c r="ADO1031" s="119"/>
      <c r="ADP1031" s="119"/>
      <c r="ADQ1031" s="119"/>
      <c r="ADR1031" s="119"/>
      <c r="ADS1031" s="119"/>
      <c r="ADT1031" s="119"/>
      <c r="ADU1031" s="119"/>
      <c r="ADV1031" s="119"/>
      <c r="ADW1031" s="119"/>
      <c r="ADX1031" s="119"/>
      <c r="ADY1031" s="119"/>
      <c r="ADZ1031" s="119"/>
      <c r="AEA1031" s="119"/>
      <c r="AEB1031" s="119"/>
      <c r="AEC1031" s="119"/>
      <c r="AED1031" s="119"/>
      <c r="AEE1031" s="119"/>
      <c r="AEF1031" s="119"/>
      <c r="AEG1031" s="119"/>
      <c r="AEH1031" s="119"/>
      <c r="AEI1031" s="119"/>
      <c r="AEJ1031" s="119"/>
      <c r="AEK1031" s="119"/>
      <c r="AEL1031" s="119"/>
      <c r="AEM1031" s="119"/>
      <c r="AEN1031" s="119"/>
      <c r="AEO1031" s="119"/>
      <c r="AEP1031" s="119"/>
      <c r="AEQ1031" s="119"/>
      <c r="AER1031" s="119"/>
      <c r="AES1031" s="119"/>
      <c r="AET1031" s="119"/>
      <c r="AEU1031" s="119"/>
      <c r="AEV1031" s="119"/>
      <c r="AEW1031" s="119"/>
      <c r="AEX1031" s="119"/>
      <c r="AEY1031" s="119"/>
      <c r="AEZ1031" s="119"/>
      <c r="AFA1031" s="119"/>
      <c r="AFB1031" s="119"/>
      <c r="AFC1031" s="119"/>
      <c r="AFD1031" s="119"/>
      <c r="AFE1031" s="119"/>
      <c r="AFF1031" s="119"/>
      <c r="AFG1031" s="119"/>
      <c r="AFH1031" s="119"/>
      <c r="AFI1031" s="119"/>
      <c r="AFJ1031" s="119"/>
      <c r="AFK1031" s="119"/>
      <c r="AFL1031" s="119"/>
      <c r="AFM1031" s="119"/>
      <c r="AFN1031" s="119"/>
      <c r="AFO1031" s="119"/>
      <c r="AFP1031" s="119"/>
      <c r="AFQ1031" s="119"/>
      <c r="AFR1031" s="119"/>
      <c r="AFS1031" s="119"/>
      <c r="AFT1031" s="119"/>
      <c r="AFU1031" s="119"/>
      <c r="AFV1031" s="119"/>
      <c r="AFW1031" s="119"/>
      <c r="AFX1031" s="119"/>
      <c r="AFY1031" s="119"/>
      <c r="AFZ1031" s="119"/>
      <c r="AGA1031" s="119"/>
      <c r="AGB1031" s="119"/>
      <c r="AGC1031" s="119"/>
      <c r="AGD1031" s="119"/>
      <c r="AGE1031" s="119"/>
      <c r="AGF1031" s="119"/>
      <c r="AGG1031" s="119"/>
      <c r="AGH1031" s="119"/>
      <c r="AGI1031" s="119"/>
      <c r="AGJ1031" s="119"/>
      <c r="AGK1031" s="119"/>
      <c r="AGL1031" s="119"/>
      <c r="AGM1031" s="119"/>
      <c r="AGN1031" s="119"/>
      <c r="AGO1031" s="119"/>
      <c r="AGP1031" s="119"/>
      <c r="AGQ1031" s="119"/>
      <c r="AGR1031" s="119"/>
      <c r="AGS1031" s="119"/>
      <c r="AGT1031" s="119"/>
      <c r="AGU1031" s="119"/>
      <c r="AGV1031" s="119"/>
      <c r="AGW1031" s="119"/>
      <c r="AGX1031" s="119"/>
      <c r="AGY1031" s="119"/>
      <c r="AGZ1031" s="119"/>
      <c r="AHA1031" s="119"/>
      <c r="AHB1031" s="119"/>
      <c r="AHC1031" s="119"/>
      <c r="AHD1031" s="119"/>
      <c r="AHE1031" s="119"/>
      <c r="AHF1031" s="119"/>
      <c r="AHG1031" s="119"/>
      <c r="AHH1031" s="119"/>
      <c r="AHI1031" s="119"/>
      <c r="AHJ1031" s="119"/>
      <c r="AHK1031" s="119"/>
      <c r="AHL1031" s="119"/>
      <c r="AHM1031" s="119"/>
      <c r="AHN1031" s="119"/>
      <c r="AHO1031" s="119"/>
      <c r="AHP1031" s="119"/>
      <c r="AHQ1031" s="119"/>
      <c r="AHR1031" s="119"/>
      <c r="AHS1031" s="119"/>
      <c r="AHT1031" s="119"/>
      <c r="AHU1031" s="119"/>
      <c r="AHV1031" s="119"/>
      <c r="AHW1031" s="119"/>
      <c r="AHX1031" s="119"/>
      <c r="AHY1031" s="119"/>
      <c r="AHZ1031" s="119"/>
      <c r="AIA1031" s="119"/>
      <c r="AIB1031" s="119"/>
      <c r="AIC1031" s="119"/>
      <c r="AID1031" s="119"/>
      <c r="AIE1031" s="119"/>
      <c r="AIF1031" s="119"/>
      <c r="AIG1031" s="119"/>
      <c r="AIH1031" s="119"/>
      <c r="AII1031" s="119"/>
      <c r="AIJ1031" s="119"/>
      <c r="AIK1031" s="119"/>
      <c r="AIL1031" s="119"/>
      <c r="AIM1031" s="119"/>
      <c r="AIN1031" s="119"/>
      <c r="AIO1031" s="119"/>
      <c r="AIP1031" s="119"/>
      <c r="AIQ1031" s="119"/>
      <c r="AIR1031" s="119"/>
      <c r="AIS1031" s="119"/>
      <c r="AIT1031" s="119"/>
      <c r="AIU1031" s="119"/>
      <c r="AIV1031" s="119"/>
      <c r="AIW1031" s="119"/>
      <c r="AIX1031" s="119"/>
      <c r="AIY1031" s="119"/>
      <c r="AIZ1031" s="119"/>
      <c r="AJA1031" s="119"/>
      <c r="AJB1031" s="119"/>
      <c r="AJC1031" s="119"/>
      <c r="AJD1031" s="119"/>
      <c r="AJE1031" s="119"/>
      <c r="AJF1031" s="119"/>
      <c r="AJG1031" s="119"/>
      <c r="AJH1031" s="119"/>
      <c r="AJI1031" s="119"/>
      <c r="AJJ1031" s="119"/>
      <c r="AJK1031" s="119"/>
      <c r="AJL1031" s="119"/>
      <c r="AJM1031" s="119"/>
      <c r="AJN1031" s="119"/>
      <c r="AJO1031" s="119"/>
      <c r="AJP1031" s="119"/>
      <c r="AJQ1031" s="119"/>
      <c r="AJR1031" s="119"/>
      <c r="AJS1031" s="119"/>
      <c r="AJT1031" s="119"/>
      <c r="AJU1031" s="119"/>
      <c r="AJV1031" s="119"/>
      <c r="AJW1031" s="119"/>
      <c r="AJX1031" s="119"/>
      <c r="AJY1031" s="119"/>
      <c r="AJZ1031" s="119"/>
      <c r="AKA1031" s="119"/>
      <c r="AKB1031" s="119"/>
      <c r="AKC1031" s="119"/>
      <c r="AKD1031" s="119"/>
      <c r="AKE1031" s="119"/>
      <c r="AKF1031" s="119"/>
      <c r="AKG1031" s="119"/>
      <c r="AKH1031" s="119"/>
      <c r="AKI1031" s="119"/>
      <c r="AKJ1031" s="119"/>
      <c r="AKK1031" s="119"/>
      <c r="AKL1031" s="119"/>
      <c r="AKM1031" s="119"/>
      <c r="AKN1031" s="119"/>
      <c r="AKO1031" s="119"/>
      <c r="AKP1031" s="119"/>
      <c r="AKQ1031" s="119"/>
      <c r="AKR1031" s="119"/>
      <c r="AKS1031" s="119"/>
      <c r="AKT1031" s="119"/>
      <c r="AKU1031" s="119"/>
      <c r="AKV1031" s="119"/>
      <c r="AKW1031" s="119"/>
      <c r="AKX1031" s="119"/>
      <c r="AKY1031" s="119"/>
      <c r="AKZ1031" s="119"/>
      <c r="ALA1031" s="119"/>
      <c r="ALB1031" s="119"/>
      <c r="ALC1031" s="119"/>
      <c r="ALD1031" s="119"/>
      <c r="ALE1031" s="119"/>
      <c r="ALF1031" s="119"/>
      <c r="ALG1031" s="119"/>
      <c r="ALH1031" s="119"/>
      <c r="ALI1031" s="119"/>
      <c r="ALJ1031" s="119"/>
      <c r="ALK1031" s="119"/>
      <c r="ALL1031" s="119"/>
      <c r="ALM1031" s="119"/>
      <c r="ALN1031" s="119"/>
      <c r="ALO1031" s="119"/>
      <c r="ALP1031" s="119"/>
      <c r="ALQ1031" s="119"/>
      <c r="ALR1031" s="119"/>
      <c r="ALS1031" s="119"/>
      <c r="ALT1031" s="119"/>
      <c r="ALU1031" s="119"/>
      <c r="ALV1031" s="119"/>
      <c r="ALW1031" s="119"/>
      <c r="ALX1031" s="119"/>
      <c r="ALY1031" s="119"/>
      <c r="ALZ1031" s="119"/>
      <c r="AMA1031" s="119"/>
      <c r="AMB1031" s="119"/>
      <c r="AMC1031" s="119"/>
      <c r="AMD1031" s="119"/>
      <c r="AME1031" s="119"/>
      <c r="AMF1031" s="119"/>
      <c r="AMG1031" s="119"/>
      <c r="AMH1031" s="119"/>
      <c r="AMI1031" s="119"/>
      <c r="AMJ1031" s="119"/>
    </row>
    <row r="1032" customFormat="false" ht="15" hidden="false" customHeight="false" outlineLevel="0" collapsed="false">
      <c r="A1032" s="69"/>
      <c r="B1032" s="69"/>
      <c r="C1032" s="49" t="n">
        <f aca="false">IF(F1032=F1031,C1031,IF(F1032=(F1031+10),C1031,(C1031+10)))</f>
        <v>1960</v>
      </c>
      <c r="D1032" s="70" t="s">
        <v>390</v>
      </c>
      <c r="E1032" s="51" t="n">
        <f aca="false">IF(C1031=C1032,IF(AND(L1032&lt;&gt;"M",L1032&lt;&gt;"m-up"),E1031+10,E1031),10)</f>
        <v>10</v>
      </c>
      <c r="F1032" s="71" t="n">
        <f aca="false">R1032+(Q1032*60)+(P1032*3600)</f>
        <v>53150</v>
      </c>
      <c r="G1032" s="71" t="str">
        <f aca="false">CONCATENATE(M1032,N1032,O1032)</f>
        <v>2017121</v>
      </c>
      <c r="H1032" s="71" t="n">
        <v>10</v>
      </c>
      <c r="I1032" s="71"/>
      <c r="J1032" s="71"/>
      <c r="K1032" s="71"/>
      <c r="L1032" s="71" t="s">
        <v>0</v>
      </c>
      <c r="M1032" s="71" t="n">
        <v>2017</v>
      </c>
      <c r="N1032" s="71" t="n">
        <v>12</v>
      </c>
      <c r="O1032" s="71" t="n">
        <v>1</v>
      </c>
      <c r="P1032" s="71" t="n">
        <v>14</v>
      </c>
      <c r="Q1032" s="71" t="n">
        <v>45</v>
      </c>
      <c r="R1032" s="71" t="n">
        <v>50</v>
      </c>
      <c r="S1032" s="71" t="n">
        <v>361</v>
      </c>
      <c r="T1032" s="71" t="n">
        <v>1</v>
      </c>
      <c r="U1032" s="71" t="s">
        <v>1</v>
      </c>
      <c r="V1032" s="71" t="s">
        <v>2</v>
      </c>
      <c r="W1032" s="71"/>
      <c r="X1032" s="98" t="s">
        <v>305</v>
      </c>
      <c r="Y1032" s="40" t="s">
        <v>391</v>
      </c>
      <c r="Z1032" s="40" t="s">
        <v>392</v>
      </c>
      <c r="AA1032" s="40" t="s">
        <v>393</v>
      </c>
      <c r="AB1032" s="40" t="n">
        <v>-34</v>
      </c>
      <c r="WK1032" s="72"/>
      <c r="WL1032" s="72"/>
      <c r="WM1032" s="72"/>
      <c r="WN1032" s="72"/>
      <c r="WO1032" s="72"/>
      <c r="WP1032" s="72"/>
      <c r="WQ1032" s="72"/>
      <c r="WR1032" s="72"/>
      <c r="WS1032" s="72"/>
      <c r="WT1032" s="72"/>
      <c r="WU1032" s="72"/>
      <c r="WV1032" s="72"/>
      <c r="WW1032" s="72"/>
      <c r="WX1032" s="72"/>
      <c r="WY1032" s="72"/>
      <c r="WZ1032" s="72"/>
      <c r="XA1032" s="72"/>
      <c r="XB1032" s="72"/>
      <c r="XC1032" s="72"/>
      <c r="XD1032" s="72"/>
      <c r="XE1032" s="72"/>
      <c r="XF1032" s="72"/>
      <c r="XG1032" s="72"/>
      <c r="XH1032" s="72"/>
      <c r="XI1032" s="72"/>
      <c r="XJ1032" s="72"/>
      <c r="XK1032" s="72"/>
      <c r="XL1032" s="72"/>
      <c r="XM1032" s="72"/>
      <c r="XN1032" s="72"/>
      <c r="XO1032" s="72"/>
      <c r="XP1032" s="72"/>
      <c r="XQ1032" s="72"/>
      <c r="XR1032" s="72"/>
      <c r="XS1032" s="72"/>
      <c r="XT1032" s="72"/>
      <c r="XU1032" s="72"/>
      <c r="XV1032" s="72"/>
      <c r="XW1032" s="72"/>
      <c r="XX1032" s="72"/>
      <c r="XY1032" s="72"/>
      <c r="XZ1032" s="72"/>
      <c r="YA1032" s="72"/>
      <c r="YB1032" s="72"/>
      <c r="YC1032" s="72"/>
      <c r="YD1032" s="72"/>
      <c r="YE1032" s="72"/>
      <c r="YF1032" s="72"/>
      <c r="YG1032" s="72"/>
      <c r="YH1032" s="72"/>
      <c r="YI1032" s="72"/>
      <c r="YJ1032" s="72"/>
      <c r="YK1032" s="72"/>
      <c r="YL1032" s="72"/>
      <c r="YM1032" s="72"/>
      <c r="YN1032" s="72"/>
      <c r="YO1032" s="72"/>
      <c r="YP1032" s="72"/>
      <c r="YQ1032" s="72"/>
      <c r="YR1032" s="72"/>
      <c r="YS1032" s="72"/>
      <c r="YT1032" s="72"/>
      <c r="YU1032" s="72"/>
      <c r="YV1032" s="72"/>
      <c r="YW1032" s="72"/>
      <c r="YX1032" s="72"/>
      <c r="YY1032" s="72"/>
      <c r="YZ1032" s="72"/>
      <c r="ZA1032" s="72"/>
      <c r="ZB1032" s="72"/>
      <c r="ZC1032" s="72"/>
      <c r="ZD1032" s="72"/>
      <c r="ZE1032" s="72"/>
      <c r="ZF1032" s="72"/>
      <c r="ZG1032" s="72"/>
      <c r="ZH1032" s="72"/>
      <c r="ZI1032" s="72"/>
      <c r="ZJ1032" s="72"/>
      <c r="ZK1032" s="72"/>
      <c r="ZL1032" s="72"/>
      <c r="ZM1032" s="72"/>
      <c r="ZN1032" s="72"/>
      <c r="ZO1032" s="72"/>
      <c r="ZP1032" s="72"/>
      <c r="ZQ1032" s="72"/>
      <c r="ZR1032" s="72"/>
      <c r="ZS1032" s="72"/>
      <c r="ZT1032" s="72"/>
      <c r="ZU1032" s="72"/>
      <c r="ZV1032" s="72"/>
      <c r="ZW1032" s="72"/>
      <c r="ZX1032" s="72"/>
      <c r="ZY1032" s="72"/>
      <c r="ZZ1032" s="72"/>
      <c r="AAA1032" s="72"/>
      <c r="AAB1032" s="72"/>
      <c r="AAC1032" s="72"/>
      <c r="AAD1032" s="72"/>
      <c r="AAE1032" s="72"/>
      <c r="AAF1032" s="72"/>
      <c r="AAG1032" s="72"/>
      <c r="AAH1032" s="72"/>
      <c r="AAI1032" s="72"/>
      <c r="AAJ1032" s="72"/>
      <c r="AAK1032" s="72"/>
      <c r="AAL1032" s="72"/>
      <c r="AAM1032" s="72"/>
      <c r="AAN1032" s="72"/>
      <c r="AAO1032" s="72"/>
      <c r="AAP1032" s="72"/>
      <c r="AAQ1032" s="72"/>
      <c r="AAR1032" s="72"/>
      <c r="AAS1032" s="72"/>
      <c r="AAT1032" s="72"/>
      <c r="AAU1032" s="72"/>
      <c r="AAV1032" s="72"/>
      <c r="AAW1032" s="72"/>
      <c r="AAX1032" s="72"/>
      <c r="AAY1032" s="72"/>
      <c r="AAZ1032" s="72"/>
      <c r="ABA1032" s="72"/>
      <c r="ABB1032" s="72"/>
      <c r="ABC1032" s="72"/>
      <c r="ABD1032" s="72"/>
      <c r="ABE1032" s="72"/>
      <c r="ABF1032" s="72"/>
      <c r="ABG1032" s="72"/>
      <c r="ABH1032" s="72"/>
      <c r="ABI1032" s="72"/>
      <c r="ABJ1032" s="72"/>
      <c r="ABK1032" s="72"/>
      <c r="ABL1032" s="72"/>
      <c r="ABM1032" s="72"/>
      <c r="ABN1032" s="72"/>
      <c r="ABO1032" s="72"/>
      <c r="ABP1032" s="72"/>
      <c r="ABQ1032" s="72"/>
      <c r="ABR1032" s="72"/>
      <c r="ABS1032" s="72"/>
      <c r="ABT1032" s="72"/>
      <c r="ABU1032" s="72"/>
      <c r="ABV1032" s="72"/>
      <c r="ABW1032" s="72"/>
      <c r="ABX1032" s="72"/>
      <c r="ABY1032" s="72"/>
      <c r="ABZ1032" s="72"/>
      <c r="ACA1032" s="72"/>
      <c r="ACB1032" s="72"/>
      <c r="ACC1032" s="72"/>
      <c r="ACD1032" s="72"/>
      <c r="ACE1032" s="72"/>
      <c r="ACF1032" s="72"/>
      <c r="ACG1032" s="72"/>
      <c r="ACH1032" s="72"/>
      <c r="ACI1032" s="72"/>
      <c r="ACJ1032" s="72"/>
      <c r="ACK1032" s="72"/>
      <c r="ACL1032" s="72"/>
      <c r="ACM1032" s="72"/>
      <c r="ACN1032" s="72"/>
      <c r="ACO1032" s="72"/>
      <c r="ACP1032" s="72"/>
      <c r="ACQ1032" s="72"/>
      <c r="ACR1032" s="72"/>
      <c r="ACS1032" s="72"/>
      <c r="ACT1032" s="72"/>
      <c r="ACU1032" s="72"/>
      <c r="ACV1032" s="72"/>
      <c r="ACW1032" s="72"/>
      <c r="ACX1032" s="72"/>
      <c r="ACY1032" s="72"/>
      <c r="ACZ1032" s="72"/>
      <c r="ADA1032" s="72"/>
      <c r="ADB1032" s="72"/>
      <c r="ADC1032" s="72"/>
      <c r="ADD1032" s="72"/>
      <c r="ADE1032" s="72"/>
      <c r="ADF1032" s="72"/>
      <c r="ADG1032" s="72"/>
      <c r="ADH1032" s="72"/>
      <c r="ADI1032" s="72"/>
      <c r="ADJ1032" s="72"/>
      <c r="ADK1032" s="72"/>
      <c r="ADL1032" s="72"/>
      <c r="ADM1032" s="72"/>
      <c r="ADN1032" s="72"/>
      <c r="ADO1032" s="72"/>
      <c r="ADP1032" s="72"/>
      <c r="ADQ1032" s="72"/>
      <c r="ADR1032" s="72"/>
      <c r="ADS1032" s="72"/>
      <c r="ADT1032" s="72"/>
      <c r="ADU1032" s="72"/>
      <c r="ADV1032" s="72"/>
      <c r="ADW1032" s="72"/>
      <c r="ADX1032" s="72"/>
      <c r="ADY1032" s="72"/>
      <c r="ADZ1032" s="72"/>
      <c r="AEA1032" s="72"/>
      <c r="AEB1032" s="72"/>
      <c r="AEC1032" s="72"/>
      <c r="AED1032" s="72"/>
      <c r="AEE1032" s="72"/>
      <c r="AEF1032" s="72"/>
      <c r="AEG1032" s="72"/>
      <c r="AEH1032" s="72"/>
      <c r="AEI1032" s="72"/>
      <c r="AEJ1032" s="72"/>
      <c r="AEK1032" s="72"/>
      <c r="AEL1032" s="72"/>
      <c r="AEM1032" s="72"/>
      <c r="AEN1032" s="72"/>
      <c r="AEO1032" s="72"/>
      <c r="AEP1032" s="72"/>
      <c r="AEQ1032" s="72"/>
      <c r="AER1032" s="72"/>
      <c r="AES1032" s="72"/>
      <c r="AET1032" s="72"/>
      <c r="AEU1032" s="72"/>
      <c r="AEV1032" s="72"/>
      <c r="AEW1032" s="72"/>
      <c r="AEX1032" s="72"/>
      <c r="AEY1032" s="72"/>
      <c r="AEZ1032" s="72"/>
      <c r="AFA1032" s="72"/>
      <c r="AFB1032" s="72"/>
      <c r="AFC1032" s="72"/>
      <c r="AFD1032" s="72"/>
      <c r="AFE1032" s="72"/>
      <c r="AFF1032" s="72"/>
      <c r="AFG1032" s="72"/>
      <c r="AFH1032" s="72"/>
      <c r="AFI1032" s="72"/>
      <c r="AFJ1032" s="72"/>
      <c r="AFK1032" s="72"/>
      <c r="AFL1032" s="72"/>
      <c r="AFM1032" s="72"/>
      <c r="AFN1032" s="72"/>
      <c r="AFO1032" s="72"/>
      <c r="AFP1032" s="72"/>
      <c r="AFQ1032" s="72"/>
      <c r="AFR1032" s="72"/>
      <c r="AFS1032" s="72"/>
      <c r="AFT1032" s="72"/>
      <c r="AFU1032" s="72"/>
      <c r="AFV1032" s="72"/>
      <c r="AFW1032" s="72"/>
      <c r="AFX1032" s="72"/>
      <c r="AFY1032" s="72"/>
      <c r="AFZ1032" s="72"/>
      <c r="AGA1032" s="72"/>
      <c r="AGB1032" s="72"/>
      <c r="AGC1032" s="72"/>
      <c r="AGD1032" s="72"/>
      <c r="AGE1032" s="72"/>
      <c r="AGF1032" s="72"/>
      <c r="AGG1032" s="72"/>
      <c r="AGH1032" s="72"/>
      <c r="AGI1032" s="72"/>
      <c r="AGJ1032" s="72"/>
      <c r="AGK1032" s="72"/>
      <c r="AGL1032" s="72"/>
      <c r="AGM1032" s="72"/>
      <c r="AGN1032" s="72"/>
      <c r="AGO1032" s="72"/>
      <c r="AGP1032" s="72"/>
      <c r="AGQ1032" s="72"/>
      <c r="AGR1032" s="72"/>
      <c r="AGS1032" s="72"/>
      <c r="AGT1032" s="72"/>
      <c r="AGU1032" s="72"/>
      <c r="AGV1032" s="72"/>
      <c r="AGW1032" s="72"/>
      <c r="AGX1032" s="72"/>
      <c r="AGY1032" s="72"/>
      <c r="AGZ1032" s="72"/>
      <c r="AHA1032" s="72"/>
      <c r="AHB1032" s="72"/>
      <c r="AHC1032" s="72"/>
      <c r="AHD1032" s="72"/>
      <c r="AHE1032" s="72"/>
      <c r="AHF1032" s="72"/>
      <c r="AHG1032" s="72"/>
      <c r="AHH1032" s="72"/>
      <c r="AHI1032" s="72"/>
      <c r="AHJ1032" s="72"/>
      <c r="AHK1032" s="72"/>
      <c r="AHL1032" s="72"/>
      <c r="AHM1032" s="72"/>
      <c r="AHN1032" s="72"/>
      <c r="AHO1032" s="72"/>
      <c r="AHP1032" s="72"/>
      <c r="AHQ1032" s="72"/>
      <c r="AHR1032" s="72"/>
      <c r="AHS1032" s="72"/>
      <c r="AHT1032" s="72"/>
      <c r="AHU1032" s="72"/>
      <c r="AHV1032" s="72"/>
      <c r="AHW1032" s="72"/>
      <c r="AHX1032" s="72"/>
      <c r="AHY1032" s="72"/>
      <c r="AHZ1032" s="72"/>
      <c r="AIA1032" s="72"/>
      <c r="AIB1032" s="72"/>
      <c r="AIC1032" s="72"/>
      <c r="AID1032" s="72"/>
      <c r="AIE1032" s="72"/>
      <c r="AIF1032" s="72"/>
      <c r="AIG1032" s="72"/>
      <c r="AIH1032" s="72"/>
      <c r="AII1032" s="72"/>
      <c r="AIJ1032" s="72"/>
      <c r="AIK1032" s="72"/>
      <c r="AIL1032" s="72"/>
      <c r="AIM1032" s="72"/>
      <c r="AIN1032" s="72"/>
      <c r="AIO1032" s="72"/>
      <c r="AIP1032" s="72"/>
      <c r="AIQ1032" s="72"/>
      <c r="AIR1032" s="72"/>
      <c r="AIS1032" s="72"/>
      <c r="AIT1032" s="72"/>
      <c r="AIU1032" s="72"/>
      <c r="AIV1032" s="72"/>
      <c r="AIW1032" s="72"/>
      <c r="AIX1032" s="72"/>
      <c r="AIY1032" s="72"/>
      <c r="AIZ1032" s="72"/>
      <c r="AJA1032" s="72"/>
      <c r="AJB1032" s="72"/>
      <c r="AJC1032" s="72"/>
      <c r="AJD1032" s="72"/>
      <c r="AJE1032" s="72"/>
      <c r="AJF1032" s="72"/>
      <c r="AJG1032" s="72"/>
      <c r="AJH1032" s="72"/>
      <c r="AJI1032" s="72"/>
      <c r="AJJ1032" s="72"/>
      <c r="AJK1032" s="72"/>
      <c r="AJL1032" s="72"/>
      <c r="AJM1032" s="72"/>
      <c r="AJN1032" s="72"/>
      <c r="AJO1032" s="72"/>
      <c r="AJP1032" s="72"/>
      <c r="AJQ1032" s="72"/>
      <c r="AJR1032" s="72"/>
      <c r="AJS1032" s="72"/>
      <c r="AJT1032" s="72"/>
      <c r="AJU1032" s="72"/>
      <c r="AJV1032" s="72"/>
      <c r="AJW1032" s="72"/>
      <c r="AJX1032" s="72"/>
      <c r="AJY1032" s="72"/>
      <c r="AJZ1032" s="72"/>
      <c r="AKA1032" s="72"/>
      <c r="AKB1032" s="72"/>
      <c r="AKC1032" s="72"/>
      <c r="AKD1032" s="72"/>
      <c r="AKE1032" s="72"/>
      <c r="AKF1032" s="72"/>
      <c r="AKG1032" s="72"/>
      <c r="AKH1032" s="72"/>
      <c r="AKI1032" s="72"/>
      <c r="AKJ1032" s="72"/>
      <c r="AKK1032" s="72"/>
      <c r="AKL1032" s="72"/>
      <c r="AKM1032" s="72"/>
      <c r="AKN1032" s="72"/>
      <c r="AKO1032" s="72"/>
      <c r="AKP1032" s="72"/>
      <c r="AKQ1032" s="72"/>
      <c r="AKR1032" s="72"/>
      <c r="AKS1032" s="72"/>
      <c r="AKT1032" s="72"/>
      <c r="AKU1032" s="72"/>
      <c r="AKV1032" s="72"/>
      <c r="AKW1032" s="72"/>
      <c r="AKX1032" s="72"/>
      <c r="AKY1032" s="72"/>
      <c r="AKZ1032" s="72"/>
      <c r="ALA1032" s="72"/>
      <c r="ALB1032" s="72"/>
      <c r="ALC1032" s="72"/>
      <c r="ALD1032" s="72"/>
      <c r="ALE1032" s="72"/>
      <c r="ALF1032" s="72"/>
      <c r="ALG1032" s="72"/>
      <c r="ALH1032" s="72"/>
      <c r="ALI1032" s="72"/>
      <c r="ALJ1032" s="72"/>
      <c r="ALK1032" s="72"/>
      <c r="ALL1032" s="72"/>
      <c r="ALM1032" s="72"/>
      <c r="ALN1032" s="72"/>
      <c r="ALO1032" s="72"/>
      <c r="ALP1032" s="72"/>
      <c r="ALQ1032" s="72"/>
      <c r="ALR1032" s="72"/>
      <c r="ALS1032" s="72"/>
      <c r="ALT1032" s="72"/>
      <c r="ALU1032" s="72"/>
      <c r="ALV1032" s="72"/>
      <c r="ALW1032" s="72"/>
      <c r="ALX1032" s="72"/>
      <c r="ALY1032" s="72"/>
      <c r="ALZ1032" s="72"/>
      <c r="AMA1032" s="72"/>
      <c r="AMB1032" s="72"/>
      <c r="AMC1032" s="72"/>
      <c r="AMD1032" s="72"/>
      <c r="AME1032" s="72"/>
      <c r="AMF1032" s="72"/>
      <c r="AMG1032" s="72"/>
      <c r="AMH1032" s="72"/>
      <c r="AMI1032" s="72"/>
      <c r="AMJ1032" s="72"/>
    </row>
    <row r="1033" customFormat="false" ht="15" hidden="false" customHeight="false" outlineLevel="0" collapsed="false">
      <c r="C1033" s="49" t="n">
        <f aca="false">IF(F1033=F1032,C1032,IF(F1033=(F1032+10),C1032,(C1032+10)))</f>
        <v>1960</v>
      </c>
      <c r="D1033" s="38" t="s">
        <v>390</v>
      </c>
      <c r="E1033" s="51" t="n">
        <f aca="false">IF(C1032=C1033,IF(AND(L1033&lt;&gt;"M",L1033&lt;&gt;"m-up"),E1032+10,E1032),10)</f>
        <v>20</v>
      </c>
      <c r="F1033" s="39" t="n">
        <f aca="false">R1033+(Q1033*60)+(P1033*3600)</f>
        <v>53150</v>
      </c>
      <c r="G1033" s="39" t="str">
        <f aca="false">CONCATENATE(M1033,N1033,O1033)</f>
        <v>2017121</v>
      </c>
      <c r="H1033" s="39" t="n">
        <v>4</v>
      </c>
      <c r="L1033" s="39" t="s">
        <v>0</v>
      </c>
      <c r="M1033" s="39" t="n">
        <v>2017</v>
      </c>
      <c r="N1033" s="39" t="n">
        <v>12</v>
      </c>
      <c r="O1033" s="39" t="n">
        <v>1</v>
      </c>
      <c r="P1033" s="39" t="n">
        <v>14</v>
      </c>
      <c r="Q1033" s="39" t="n">
        <v>45</v>
      </c>
      <c r="R1033" s="39" t="n">
        <v>50</v>
      </c>
      <c r="S1033" s="39" t="n">
        <v>387</v>
      </c>
      <c r="T1033" s="39" t="n">
        <v>1</v>
      </c>
      <c r="U1033" s="39" t="s">
        <v>1</v>
      </c>
      <c r="V1033" s="39" t="s">
        <v>2</v>
      </c>
    </row>
    <row r="1034" customFormat="false" ht="15" hidden="false" customHeight="false" outlineLevel="0" collapsed="false">
      <c r="C1034" s="49" t="n">
        <f aca="false">IF(F1034=F1033,C1033,IF(F1034=(F1033+10),C1033,(C1033+10)))</f>
        <v>1960</v>
      </c>
      <c r="D1034" s="38" t="s">
        <v>390</v>
      </c>
      <c r="E1034" s="51" t="n">
        <f aca="false">IF(C1033=C1034,IF(AND(L1034&lt;&gt;"M",L1034&lt;&gt;"m-up"),E1033+10,E1033),10)</f>
        <v>30</v>
      </c>
      <c r="F1034" s="39" t="n">
        <f aca="false">R1034+(Q1034*60)+(P1034*3600)</f>
        <v>53150</v>
      </c>
      <c r="G1034" s="39" t="str">
        <f aca="false">CONCATENATE(M1034,N1034,O1034)</f>
        <v>2017121</v>
      </c>
      <c r="H1034" s="39" t="n">
        <f aca="false">419-416</f>
        <v>3</v>
      </c>
      <c r="L1034" s="39" t="s">
        <v>0</v>
      </c>
      <c r="M1034" s="39" t="n">
        <v>2017</v>
      </c>
      <c r="N1034" s="39" t="n">
        <v>12</v>
      </c>
      <c r="O1034" s="39" t="n">
        <v>1</v>
      </c>
      <c r="P1034" s="39" t="n">
        <v>14</v>
      </c>
      <c r="Q1034" s="39" t="n">
        <v>45</v>
      </c>
      <c r="R1034" s="39" t="n">
        <v>50</v>
      </c>
      <c r="S1034" s="39" t="n">
        <v>416</v>
      </c>
      <c r="T1034" s="39" t="n">
        <v>1</v>
      </c>
      <c r="U1034" s="39" t="s">
        <v>1</v>
      </c>
      <c r="V1034" s="39" t="s">
        <v>2</v>
      </c>
    </row>
    <row r="1035" customFormat="false" ht="15" hidden="false" customHeight="false" outlineLevel="0" collapsed="false">
      <c r="C1035" s="49" t="n">
        <f aca="false">IF(F1035=F1034,C1034,IF(F1035=(F1034+10),C1034,(C1034+10)))</f>
        <v>1960</v>
      </c>
      <c r="D1035" s="38" t="s">
        <v>390</v>
      </c>
      <c r="E1035" s="51" t="n">
        <f aca="false">IF(C1034=C1035,IF(AND(L1035&lt;&gt;"M",L1035&lt;&gt;"m-up"),E1034+10,E1034),10)</f>
        <v>40</v>
      </c>
      <c r="F1035" s="39" t="n">
        <f aca="false">R1035+(Q1035*60)+(P1035*3600)</f>
        <v>53150</v>
      </c>
      <c r="G1035" s="39" t="str">
        <f aca="false">CONCATENATE(M1035,N1035,O1035)</f>
        <v>2017121</v>
      </c>
      <c r="H1035" s="39" t="n">
        <f aca="false">448-445</f>
        <v>3</v>
      </c>
      <c r="L1035" s="39" t="s">
        <v>0</v>
      </c>
      <c r="M1035" s="39" t="n">
        <v>2017</v>
      </c>
      <c r="N1035" s="39" t="n">
        <v>12</v>
      </c>
      <c r="O1035" s="39" t="n">
        <v>1</v>
      </c>
      <c r="P1035" s="39" t="n">
        <v>14</v>
      </c>
      <c r="Q1035" s="39" t="n">
        <v>45</v>
      </c>
      <c r="R1035" s="39" t="n">
        <v>50</v>
      </c>
      <c r="S1035" s="39" t="n">
        <v>445</v>
      </c>
      <c r="T1035" s="39" t="n">
        <v>1</v>
      </c>
      <c r="U1035" s="39" t="s">
        <v>1</v>
      </c>
      <c r="V1035" s="39" t="s">
        <v>2</v>
      </c>
    </row>
    <row r="1036" customFormat="false" ht="15" hidden="false" customHeight="false" outlineLevel="0" collapsed="false">
      <c r="C1036" s="49" t="n">
        <f aca="false">IF(F1036=F1035,C1035,IF(F1036=(F1035+10),C1035,(C1035+10)))</f>
        <v>1960</v>
      </c>
      <c r="D1036" s="38" t="s">
        <v>390</v>
      </c>
      <c r="E1036" s="51" t="n">
        <f aca="false">IF(C1035=C1036,IF(AND(L1036&lt;&gt;"M",L1036&lt;&gt;"m-up"),E1035+10,E1035),10)</f>
        <v>50</v>
      </c>
      <c r="F1036" s="39" t="n">
        <f aca="false">R1036+(Q1036*60)+(P1036*3600)</f>
        <v>53150</v>
      </c>
      <c r="G1036" s="39" t="str">
        <f aca="false">CONCATENATE(M1036,N1036,O1036)</f>
        <v>2017121</v>
      </c>
      <c r="H1036" s="39" t="n">
        <v>4</v>
      </c>
      <c r="L1036" s="39" t="s">
        <v>0</v>
      </c>
      <c r="M1036" s="39" t="n">
        <v>2017</v>
      </c>
      <c r="N1036" s="39" t="n">
        <v>12</v>
      </c>
      <c r="O1036" s="39" t="n">
        <v>1</v>
      </c>
      <c r="P1036" s="39" t="n">
        <v>14</v>
      </c>
      <c r="Q1036" s="39" t="n">
        <v>45</v>
      </c>
      <c r="R1036" s="39" t="n">
        <v>50</v>
      </c>
      <c r="S1036" s="39" t="n">
        <v>506</v>
      </c>
      <c r="T1036" s="39" t="n">
        <v>1</v>
      </c>
      <c r="U1036" s="39" t="s">
        <v>1</v>
      </c>
      <c r="V1036" s="39" t="s">
        <v>2</v>
      </c>
    </row>
    <row r="1037" customFormat="false" ht="15" hidden="false" customHeight="false" outlineLevel="0" collapsed="false">
      <c r="C1037" s="49" t="n">
        <f aca="false">IF(F1037=F1036,C1036,IF(F1037=(F1036+10),C1036,(C1036+10)))</f>
        <v>1960</v>
      </c>
      <c r="D1037" s="38" t="s">
        <v>390</v>
      </c>
      <c r="E1037" s="51" t="n">
        <f aca="false">IF(C1036=C1037,IF(AND(L1037&lt;&gt;"M",L1037&lt;&gt;"m-up"),E1036+10,E1036),10)</f>
        <v>60</v>
      </c>
      <c r="F1037" s="39" t="n">
        <f aca="false">R1037+(Q1037*60)+(P1037*3600)</f>
        <v>53150</v>
      </c>
      <c r="G1037" s="39" t="str">
        <f aca="false">CONCATENATE(M1037,N1037,O1037)</f>
        <v>2017121</v>
      </c>
      <c r="H1037" s="39" t="n">
        <v>0</v>
      </c>
      <c r="L1037" s="39" t="s">
        <v>270</v>
      </c>
      <c r="M1037" s="39" t="n">
        <v>2017</v>
      </c>
      <c r="N1037" s="39" t="n">
        <v>12</v>
      </c>
      <c r="O1037" s="39" t="n">
        <v>1</v>
      </c>
      <c r="P1037" s="39" t="n">
        <v>14</v>
      </c>
      <c r="Q1037" s="39" t="n">
        <v>45</v>
      </c>
      <c r="R1037" s="39" t="n">
        <v>50</v>
      </c>
      <c r="S1037" s="39" t="n">
        <v>524</v>
      </c>
      <c r="T1037" s="39" t="n">
        <v>1</v>
      </c>
      <c r="U1037" s="39" t="s">
        <v>1</v>
      </c>
      <c r="V1037" s="39" t="s">
        <v>2</v>
      </c>
    </row>
    <row r="1038" customFormat="false" ht="15" hidden="false" customHeight="false" outlineLevel="0" collapsed="false">
      <c r="C1038" s="49" t="n">
        <f aca="false">IF(F1038=F1037,C1037,IF(F1038=(F1037+10),C1037,(C1037+10)))</f>
        <v>1960</v>
      </c>
      <c r="D1038" s="38" t="s">
        <v>390</v>
      </c>
      <c r="E1038" s="51" t="n">
        <f aca="false">IF(C1037=C1038,IF(AND(L1038&lt;&gt;"M",L1038&lt;&gt;"m-up"),E1037+10,E1037),10)</f>
        <v>70</v>
      </c>
      <c r="F1038" s="39" t="n">
        <f aca="false">R1038+(Q1038*60)+(P1038*3600)</f>
        <v>53150</v>
      </c>
      <c r="G1038" s="39" t="str">
        <f aca="false">CONCATENATE(M1038,N1038,O1038)</f>
        <v>2017121</v>
      </c>
      <c r="H1038" s="39" t="n">
        <v>3</v>
      </c>
      <c r="L1038" s="39" t="s">
        <v>0</v>
      </c>
      <c r="M1038" s="39" t="n">
        <v>2017</v>
      </c>
      <c r="N1038" s="39" t="n">
        <v>12</v>
      </c>
      <c r="O1038" s="39" t="n">
        <v>1</v>
      </c>
      <c r="P1038" s="39" t="n">
        <v>14</v>
      </c>
      <c r="Q1038" s="39" t="n">
        <v>45</v>
      </c>
      <c r="R1038" s="39" t="n">
        <v>50</v>
      </c>
      <c r="S1038" s="39" t="n">
        <v>541</v>
      </c>
      <c r="T1038" s="39" t="n">
        <v>1</v>
      </c>
      <c r="U1038" s="39" t="s">
        <v>1</v>
      </c>
      <c r="V1038" s="39" t="s">
        <v>2</v>
      </c>
    </row>
    <row r="1039" customFormat="false" ht="15" hidden="false" customHeight="false" outlineLevel="0" collapsed="false">
      <c r="C1039" s="49" t="n">
        <f aca="false">IF(F1039=F1038,C1038,IF(F1039=(F1038+10),C1038,(C1038+10)))</f>
        <v>1960</v>
      </c>
      <c r="D1039" s="38" t="s">
        <v>390</v>
      </c>
      <c r="E1039" s="51" t="n">
        <f aca="false">IF(C1038=C1039,IF(AND(L1039&lt;&gt;"M",L1039&lt;&gt;"m-up"),E1038+10,E1038),10)</f>
        <v>80</v>
      </c>
      <c r="F1039" s="39" t="n">
        <f aca="false">R1039+(Q1039*60)+(P1039*3600)</f>
        <v>53150</v>
      </c>
      <c r="G1039" s="39" t="str">
        <f aca="false">CONCATENATE(M1039,N1039,O1039)</f>
        <v>2017121</v>
      </c>
      <c r="H1039" s="39" t="n">
        <f aca="false">574-571</f>
        <v>3</v>
      </c>
      <c r="L1039" s="39" t="s">
        <v>0</v>
      </c>
      <c r="M1039" s="39" t="n">
        <v>2017</v>
      </c>
      <c r="N1039" s="39" t="n">
        <v>12</v>
      </c>
      <c r="O1039" s="39" t="n">
        <v>1</v>
      </c>
      <c r="P1039" s="39" t="n">
        <v>14</v>
      </c>
      <c r="Q1039" s="39" t="n">
        <v>45</v>
      </c>
      <c r="R1039" s="39" t="n">
        <v>50</v>
      </c>
      <c r="S1039" s="39" t="n">
        <v>571</v>
      </c>
      <c r="T1039" s="39" t="n">
        <v>1</v>
      </c>
      <c r="U1039" s="39" t="s">
        <v>1</v>
      </c>
      <c r="V1039" s="39" t="s">
        <v>2</v>
      </c>
    </row>
    <row r="1040" customFormat="false" ht="15" hidden="false" customHeight="false" outlineLevel="0" collapsed="false">
      <c r="C1040" s="49" t="n">
        <f aca="false">IF(F1040=F1039,C1039,IF(F1040=(F1039+10),C1039,(C1039+10)))</f>
        <v>1960</v>
      </c>
      <c r="D1040" s="38" t="s">
        <v>390</v>
      </c>
      <c r="E1040" s="51" t="n">
        <f aca="false">IF(C1039=C1040,IF(AND(L1040&lt;&gt;"M",L1040&lt;&gt;"m-up"),E1039+10,E1039),10)</f>
        <v>90</v>
      </c>
      <c r="F1040" s="39" t="n">
        <f aca="false">R1040+(Q1040*60)+(P1040*3600)</f>
        <v>53150</v>
      </c>
      <c r="G1040" s="39" t="str">
        <f aca="false">CONCATENATE(M1040,N1040,O1040)</f>
        <v>2017121</v>
      </c>
      <c r="H1040" s="39" t="n">
        <f aca="false">608-605</f>
        <v>3</v>
      </c>
      <c r="L1040" s="39" t="s">
        <v>0</v>
      </c>
      <c r="M1040" s="39" t="n">
        <v>2017</v>
      </c>
      <c r="N1040" s="39" t="n">
        <v>12</v>
      </c>
      <c r="O1040" s="39" t="n">
        <v>1</v>
      </c>
      <c r="P1040" s="39" t="n">
        <v>14</v>
      </c>
      <c r="Q1040" s="39" t="n">
        <v>45</v>
      </c>
      <c r="R1040" s="39" t="n">
        <v>50</v>
      </c>
      <c r="S1040" s="39" t="n">
        <v>605</v>
      </c>
      <c r="T1040" s="39" t="n">
        <v>1</v>
      </c>
      <c r="U1040" s="39" t="s">
        <v>1</v>
      </c>
      <c r="V1040" s="39" t="s">
        <v>2</v>
      </c>
    </row>
    <row r="1041" customFormat="false" ht="15" hidden="false" customHeight="false" outlineLevel="0" collapsed="false">
      <c r="C1041" s="49" t="n">
        <f aca="false">IF(F1041=F1040,C1040,IF(F1041=(F1040+10),C1040,(C1040+10)))</f>
        <v>1960</v>
      </c>
      <c r="D1041" s="38" t="s">
        <v>390</v>
      </c>
      <c r="E1041" s="51" t="n">
        <f aca="false">IF(C1040=C1041,IF(AND(L1041&lt;&gt;"M",L1041&lt;&gt;"m-up"),E1040+10,E1040),10)</f>
        <v>100</v>
      </c>
      <c r="F1041" s="39" t="n">
        <f aca="false">R1041+(Q1041*60)+(P1041*3600)</f>
        <v>53150</v>
      </c>
      <c r="G1041" s="39" t="str">
        <f aca="false">CONCATENATE(M1041,N1041,O1041)</f>
        <v>2017121</v>
      </c>
      <c r="H1041" s="39" t="n">
        <f aca="false">644-638</f>
        <v>6</v>
      </c>
      <c r="L1041" s="39" t="s">
        <v>0</v>
      </c>
      <c r="M1041" s="39" t="n">
        <v>2017</v>
      </c>
      <c r="N1041" s="39" t="n">
        <v>12</v>
      </c>
      <c r="O1041" s="39" t="n">
        <v>1</v>
      </c>
      <c r="P1041" s="39" t="n">
        <v>14</v>
      </c>
      <c r="Q1041" s="39" t="n">
        <v>45</v>
      </c>
      <c r="R1041" s="39" t="n">
        <v>50</v>
      </c>
      <c r="S1041" s="39" t="n">
        <v>638</v>
      </c>
      <c r="T1041" s="39" t="n">
        <v>1</v>
      </c>
      <c r="U1041" s="39" t="s">
        <v>1</v>
      </c>
      <c r="V1041" s="39" t="s">
        <v>2</v>
      </c>
    </row>
    <row r="1042" customFormat="false" ht="15" hidden="false" customHeight="false" outlineLevel="0" collapsed="false">
      <c r="C1042" s="49" t="n">
        <f aca="false">IF(F1042=F1041,C1041,IF(F1042=(F1041+10),C1041,(C1041+10)))</f>
        <v>1960</v>
      </c>
      <c r="D1042" s="38" t="s">
        <v>390</v>
      </c>
      <c r="E1042" s="51" t="n">
        <f aca="false">IF(C1041=C1042,IF(AND(L1042&lt;&gt;"M",L1042&lt;&gt;"m-up"),E1041+10,E1041),10)</f>
        <v>110</v>
      </c>
      <c r="F1042" s="39" t="n">
        <f aca="false">R1042+(Q1042*60)+(P1042*3600)</f>
        <v>53150</v>
      </c>
      <c r="G1042" s="39" t="str">
        <f aca="false">CONCATENATE(M1042,N1042,O1042)</f>
        <v>2017121</v>
      </c>
      <c r="H1042" s="39" t="n">
        <f aca="false">673-667</f>
        <v>6</v>
      </c>
      <c r="L1042" s="39" t="s">
        <v>0</v>
      </c>
      <c r="M1042" s="39" t="n">
        <v>2017</v>
      </c>
      <c r="N1042" s="39" t="n">
        <v>12</v>
      </c>
      <c r="O1042" s="39" t="n">
        <v>1</v>
      </c>
      <c r="P1042" s="39" t="n">
        <v>14</v>
      </c>
      <c r="Q1042" s="39" t="n">
        <v>45</v>
      </c>
      <c r="R1042" s="39" t="n">
        <v>50</v>
      </c>
      <c r="S1042" s="39" t="n">
        <v>667</v>
      </c>
      <c r="T1042" s="39" t="n">
        <v>1</v>
      </c>
      <c r="U1042" s="39" t="s">
        <v>1</v>
      </c>
      <c r="V1042" s="39" t="s">
        <v>2</v>
      </c>
    </row>
    <row r="1043" customFormat="false" ht="15" hidden="false" customHeight="false" outlineLevel="0" collapsed="false">
      <c r="C1043" s="49" t="n">
        <f aca="false">IF(F1043=F1042,C1042,IF(F1043=(F1042+10),C1042,(C1042+10)))</f>
        <v>1960</v>
      </c>
      <c r="D1043" s="38" t="s">
        <v>390</v>
      </c>
      <c r="E1043" s="51" t="n">
        <f aca="false">IF(C1042=C1043,IF(AND(L1043&lt;&gt;"M",L1043&lt;&gt;"m-up"),E1042+10,E1042),10)</f>
        <v>120</v>
      </c>
      <c r="F1043" s="39" t="n">
        <f aca="false">R1043+(Q1043*60)+(P1043*3600)</f>
        <v>53150</v>
      </c>
      <c r="G1043" s="39" t="str">
        <f aca="false">CONCATENATE(M1043,N1043,O1043)</f>
        <v>2017121</v>
      </c>
      <c r="H1043" s="39" t="n">
        <v>189</v>
      </c>
      <c r="L1043" s="39" t="s">
        <v>0</v>
      </c>
      <c r="M1043" s="39" t="n">
        <v>2017</v>
      </c>
      <c r="N1043" s="39" t="n">
        <v>12</v>
      </c>
      <c r="O1043" s="39" t="n">
        <v>1</v>
      </c>
      <c r="P1043" s="39" t="n">
        <v>14</v>
      </c>
      <c r="Q1043" s="39" t="n">
        <v>45</v>
      </c>
      <c r="R1043" s="39" t="n">
        <v>50</v>
      </c>
      <c r="S1043" s="39" t="n">
        <v>696</v>
      </c>
      <c r="T1043" s="39" t="n">
        <v>1</v>
      </c>
      <c r="U1043" s="39" t="s">
        <v>1</v>
      </c>
      <c r="V1043" s="39" t="s">
        <v>2</v>
      </c>
    </row>
    <row r="1044" customFormat="false" ht="15" hidden="false" customHeight="false" outlineLevel="0" collapsed="false">
      <c r="C1044" s="49" t="n">
        <f aca="false">IF(F1044=F1043,C1043,IF(F1044=(F1043+10),C1043,(C1043+10)))</f>
        <v>1960</v>
      </c>
      <c r="D1044" s="38" t="s">
        <v>390</v>
      </c>
      <c r="E1044" s="51" t="n">
        <f aca="false">IF(C1043=C1044,IF(AND(L1044&lt;&gt;"M",L1044&lt;&gt;"m-up"),E1043+10,E1043),10)</f>
        <v>130</v>
      </c>
      <c r="F1044" s="39" t="n">
        <f aca="false">R1044+(Q1044*60)+(P1044*3600)</f>
        <v>53150</v>
      </c>
      <c r="G1044" s="39" t="str">
        <f aca="false">CONCATENATE(M1044,N1044,O1044)</f>
        <v>2017121</v>
      </c>
      <c r="H1044" s="39" t="n">
        <f aca="false">910-905</f>
        <v>5</v>
      </c>
      <c r="L1044" s="39" t="s">
        <v>0</v>
      </c>
      <c r="M1044" s="39" t="n">
        <v>2017</v>
      </c>
      <c r="N1044" s="39" t="n">
        <v>12</v>
      </c>
      <c r="O1044" s="39" t="n">
        <v>1</v>
      </c>
      <c r="P1044" s="39" t="n">
        <v>14</v>
      </c>
      <c r="Q1044" s="39" t="n">
        <v>45</v>
      </c>
      <c r="R1044" s="39" t="n">
        <v>50</v>
      </c>
      <c r="S1044" s="39" t="n">
        <v>905</v>
      </c>
      <c r="T1044" s="39" t="n">
        <v>1</v>
      </c>
      <c r="U1044" s="39" t="s">
        <v>1</v>
      </c>
      <c r="V1044" s="39" t="s">
        <v>2</v>
      </c>
    </row>
    <row r="1045" customFormat="false" ht="15" hidden="false" customHeight="false" outlineLevel="0" collapsed="false">
      <c r="A1045" s="69"/>
      <c r="B1045" s="69"/>
      <c r="C1045" s="49" t="n">
        <f aca="false">IF(F1045=F1044,C1044,IF(F1045=(F1044+10),C1044,(C1044+10)))</f>
        <v>1970</v>
      </c>
      <c r="D1045" s="70" t="s">
        <v>394</v>
      </c>
      <c r="E1045" s="51" t="n">
        <f aca="false">IF(C1044=C1045,IF(AND(L1045&lt;&gt;"M",L1045&lt;&gt;"m-up"),E1044+10,E1044),10)</f>
        <v>10</v>
      </c>
      <c r="F1045" s="71" t="n">
        <f aca="false">R1045+(Q1045*60)+(P1045*3600)</f>
        <v>53211</v>
      </c>
      <c r="G1045" s="71" t="str">
        <f aca="false">CONCATENATE(M1045,N1045,O1045)</f>
        <v>2017121</v>
      </c>
      <c r="H1045" s="71" t="n">
        <f aca="false">158-151</f>
        <v>7</v>
      </c>
      <c r="I1045" s="71"/>
      <c r="J1045" s="71"/>
      <c r="K1045" s="71"/>
      <c r="L1045" s="71" t="s">
        <v>0</v>
      </c>
      <c r="M1045" s="71" t="n">
        <v>2017</v>
      </c>
      <c r="N1045" s="71" t="n">
        <v>12</v>
      </c>
      <c r="O1045" s="71" t="n">
        <v>1</v>
      </c>
      <c r="P1045" s="71" t="n">
        <v>14</v>
      </c>
      <c r="Q1045" s="71" t="n">
        <v>46</v>
      </c>
      <c r="R1045" s="71" t="n">
        <v>51</v>
      </c>
      <c r="S1045" s="71" t="n">
        <v>151</v>
      </c>
      <c r="T1045" s="71" t="n">
        <v>1</v>
      </c>
      <c r="U1045" s="71" t="s">
        <v>1</v>
      </c>
      <c r="V1045" s="71" t="s">
        <v>2</v>
      </c>
      <c r="W1045" s="71"/>
      <c r="X1045" s="72"/>
      <c r="WK1045" s="72"/>
      <c r="WL1045" s="72"/>
      <c r="WM1045" s="72"/>
      <c r="WN1045" s="72"/>
      <c r="WO1045" s="72"/>
      <c r="WP1045" s="72"/>
      <c r="WQ1045" s="72"/>
      <c r="WR1045" s="72"/>
      <c r="WS1045" s="72"/>
      <c r="WT1045" s="72"/>
      <c r="WU1045" s="72"/>
      <c r="WV1045" s="72"/>
      <c r="WW1045" s="72"/>
      <c r="WX1045" s="72"/>
      <c r="WY1045" s="72"/>
      <c r="WZ1045" s="72"/>
      <c r="XA1045" s="72"/>
      <c r="XB1045" s="72"/>
      <c r="XC1045" s="72"/>
      <c r="XD1045" s="72"/>
      <c r="XE1045" s="72"/>
      <c r="XF1045" s="72"/>
      <c r="XG1045" s="72"/>
      <c r="XH1045" s="72"/>
      <c r="XI1045" s="72"/>
      <c r="XJ1045" s="72"/>
      <c r="XK1045" s="72"/>
      <c r="XL1045" s="72"/>
      <c r="XM1045" s="72"/>
      <c r="XN1045" s="72"/>
      <c r="XO1045" s="72"/>
      <c r="XP1045" s="72"/>
      <c r="XQ1045" s="72"/>
      <c r="XR1045" s="72"/>
      <c r="XS1045" s="72"/>
      <c r="XT1045" s="72"/>
      <c r="XU1045" s="72"/>
      <c r="XV1045" s="72"/>
      <c r="XW1045" s="72"/>
      <c r="XX1045" s="72"/>
      <c r="XY1045" s="72"/>
      <c r="XZ1045" s="72"/>
      <c r="YA1045" s="72"/>
      <c r="YB1045" s="72"/>
      <c r="YC1045" s="72"/>
      <c r="YD1045" s="72"/>
      <c r="YE1045" s="72"/>
      <c r="YF1045" s="72"/>
      <c r="YG1045" s="72"/>
      <c r="YH1045" s="72"/>
      <c r="YI1045" s="72"/>
      <c r="YJ1045" s="72"/>
      <c r="YK1045" s="72"/>
      <c r="YL1045" s="72"/>
      <c r="YM1045" s="72"/>
      <c r="YN1045" s="72"/>
      <c r="YO1045" s="72"/>
      <c r="YP1045" s="72"/>
      <c r="YQ1045" s="72"/>
      <c r="YR1045" s="72"/>
      <c r="YS1045" s="72"/>
      <c r="YT1045" s="72"/>
      <c r="YU1045" s="72"/>
      <c r="YV1045" s="72"/>
      <c r="YW1045" s="72"/>
      <c r="YX1045" s="72"/>
      <c r="YY1045" s="72"/>
      <c r="YZ1045" s="72"/>
      <c r="ZA1045" s="72"/>
      <c r="ZB1045" s="72"/>
      <c r="ZC1045" s="72"/>
      <c r="ZD1045" s="72"/>
      <c r="ZE1045" s="72"/>
      <c r="ZF1045" s="72"/>
      <c r="ZG1045" s="72"/>
      <c r="ZH1045" s="72"/>
      <c r="ZI1045" s="72"/>
      <c r="ZJ1045" s="72"/>
      <c r="ZK1045" s="72"/>
      <c r="ZL1045" s="72"/>
      <c r="ZM1045" s="72"/>
      <c r="ZN1045" s="72"/>
      <c r="ZO1045" s="72"/>
      <c r="ZP1045" s="72"/>
      <c r="ZQ1045" s="72"/>
      <c r="ZR1045" s="72"/>
      <c r="ZS1045" s="72"/>
      <c r="ZT1045" s="72"/>
      <c r="ZU1045" s="72"/>
      <c r="ZV1045" s="72"/>
      <c r="ZW1045" s="72"/>
      <c r="ZX1045" s="72"/>
      <c r="ZY1045" s="72"/>
      <c r="ZZ1045" s="72"/>
      <c r="AAA1045" s="72"/>
      <c r="AAB1045" s="72"/>
      <c r="AAC1045" s="72"/>
      <c r="AAD1045" s="72"/>
      <c r="AAE1045" s="72"/>
      <c r="AAF1045" s="72"/>
      <c r="AAG1045" s="72"/>
      <c r="AAH1045" s="72"/>
      <c r="AAI1045" s="72"/>
      <c r="AAJ1045" s="72"/>
      <c r="AAK1045" s="72"/>
      <c r="AAL1045" s="72"/>
      <c r="AAM1045" s="72"/>
      <c r="AAN1045" s="72"/>
      <c r="AAO1045" s="72"/>
      <c r="AAP1045" s="72"/>
      <c r="AAQ1045" s="72"/>
      <c r="AAR1045" s="72"/>
      <c r="AAS1045" s="72"/>
      <c r="AAT1045" s="72"/>
      <c r="AAU1045" s="72"/>
      <c r="AAV1045" s="72"/>
      <c r="AAW1045" s="72"/>
      <c r="AAX1045" s="72"/>
      <c r="AAY1045" s="72"/>
      <c r="AAZ1045" s="72"/>
      <c r="ABA1045" s="72"/>
      <c r="ABB1045" s="72"/>
      <c r="ABC1045" s="72"/>
      <c r="ABD1045" s="72"/>
      <c r="ABE1045" s="72"/>
      <c r="ABF1045" s="72"/>
      <c r="ABG1045" s="72"/>
      <c r="ABH1045" s="72"/>
      <c r="ABI1045" s="72"/>
      <c r="ABJ1045" s="72"/>
      <c r="ABK1045" s="72"/>
      <c r="ABL1045" s="72"/>
      <c r="ABM1045" s="72"/>
      <c r="ABN1045" s="72"/>
      <c r="ABO1045" s="72"/>
      <c r="ABP1045" s="72"/>
      <c r="ABQ1045" s="72"/>
      <c r="ABR1045" s="72"/>
      <c r="ABS1045" s="72"/>
      <c r="ABT1045" s="72"/>
      <c r="ABU1045" s="72"/>
      <c r="ABV1045" s="72"/>
      <c r="ABW1045" s="72"/>
      <c r="ABX1045" s="72"/>
      <c r="ABY1045" s="72"/>
      <c r="ABZ1045" s="72"/>
      <c r="ACA1045" s="72"/>
      <c r="ACB1045" s="72"/>
      <c r="ACC1045" s="72"/>
      <c r="ACD1045" s="72"/>
      <c r="ACE1045" s="72"/>
      <c r="ACF1045" s="72"/>
      <c r="ACG1045" s="72"/>
      <c r="ACH1045" s="72"/>
      <c r="ACI1045" s="72"/>
      <c r="ACJ1045" s="72"/>
      <c r="ACK1045" s="72"/>
      <c r="ACL1045" s="72"/>
      <c r="ACM1045" s="72"/>
      <c r="ACN1045" s="72"/>
      <c r="ACO1045" s="72"/>
      <c r="ACP1045" s="72"/>
      <c r="ACQ1045" s="72"/>
      <c r="ACR1045" s="72"/>
      <c r="ACS1045" s="72"/>
      <c r="ACT1045" s="72"/>
      <c r="ACU1045" s="72"/>
      <c r="ACV1045" s="72"/>
      <c r="ACW1045" s="72"/>
      <c r="ACX1045" s="72"/>
      <c r="ACY1045" s="72"/>
      <c r="ACZ1045" s="72"/>
      <c r="ADA1045" s="72"/>
      <c r="ADB1045" s="72"/>
      <c r="ADC1045" s="72"/>
      <c r="ADD1045" s="72"/>
      <c r="ADE1045" s="72"/>
      <c r="ADF1045" s="72"/>
      <c r="ADG1045" s="72"/>
      <c r="ADH1045" s="72"/>
      <c r="ADI1045" s="72"/>
      <c r="ADJ1045" s="72"/>
      <c r="ADK1045" s="72"/>
      <c r="ADL1045" s="72"/>
      <c r="ADM1045" s="72"/>
      <c r="ADN1045" s="72"/>
      <c r="ADO1045" s="72"/>
      <c r="ADP1045" s="72"/>
      <c r="ADQ1045" s="72"/>
      <c r="ADR1045" s="72"/>
      <c r="ADS1045" s="72"/>
      <c r="ADT1045" s="72"/>
      <c r="ADU1045" s="72"/>
      <c r="ADV1045" s="72"/>
      <c r="ADW1045" s="72"/>
      <c r="ADX1045" s="72"/>
      <c r="ADY1045" s="72"/>
      <c r="ADZ1045" s="72"/>
      <c r="AEA1045" s="72"/>
      <c r="AEB1045" s="72"/>
      <c r="AEC1045" s="72"/>
      <c r="AED1045" s="72"/>
      <c r="AEE1045" s="72"/>
      <c r="AEF1045" s="72"/>
      <c r="AEG1045" s="72"/>
      <c r="AEH1045" s="72"/>
      <c r="AEI1045" s="72"/>
      <c r="AEJ1045" s="72"/>
      <c r="AEK1045" s="72"/>
      <c r="AEL1045" s="72"/>
      <c r="AEM1045" s="72"/>
      <c r="AEN1045" s="72"/>
      <c r="AEO1045" s="72"/>
      <c r="AEP1045" s="72"/>
      <c r="AEQ1045" s="72"/>
      <c r="AER1045" s="72"/>
      <c r="AES1045" s="72"/>
      <c r="AET1045" s="72"/>
      <c r="AEU1045" s="72"/>
      <c r="AEV1045" s="72"/>
      <c r="AEW1045" s="72"/>
      <c r="AEX1045" s="72"/>
      <c r="AEY1045" s="72"/>
      <c r="AEZ1045" s="72"/>
      <c r="AFA1045" s="72"/>
      <c r="AFB1045" s="72"/>
      <c r="AFC1045" s="72"/>
      <c r="AFD1045" s="72"/>
      <c r="AFE1045" s="72"/>
      <c r="AFF1045" s="72"/>
      <c r="AFG1045" s="72"/>
      <c r="AFH1045" s="72"/>
      <c r="AFI1045" s="72"/>
      <c r="AFJ1045" s="72"/>
      <c r="AFK1045" s="72"/>
      <c r="AFL1045" s="72"/>
      <c r="AFM1045" s="72"/>
      <c r="AFN1045" s="72"/>
      <c r="AFO1045" s="72"/>
      <c r="AFP1045" s="72"/>
      <c r="AFQ1045" s="72"/>
      <c r="AFR1045" s="72"/>
      <c r="AFS1045" s="72"/>
      <c r="AFT1045" s="72"/>
      <c r="AFU1045" s="72"/>
      <c r="AFV1045" s="72"/>
      <c r="AFW1045" s="72"/>
      <c r="AFX1045" s="72"/>
      <c r="AFY1045" s="72"/>
      <c r="AFZ1045" s="72"/>
      <c r="AGA1045" s="72"/>
      <c r="AGB1045" s="72"/>
      <c r="AGC1045" s="72"/>
      <c r="AGD1045" s="72"/>
      <c r="AGE1045" s="72"/>
      <c r="AGF1045" s="72"/>
      <c r="AGG1045" s="72"/>
      <c r="AGH1045" s="72"/>
      <c r="AGI1045" s="72"/>
      <c r="AGJ1045" s="72"/>
      <c r="AGK1045" s="72"/>
      <c r="AGL1045" s="72"/>
      <c r="AGM1045" s="72"/>
      <c r="AGN1045" s="72"/>
      <c r="AGO1045" s="72"/>
      <c r="AGP1045" s="72"/>
      <c r="AGQ1045" s="72"/>
      <c r="AGR1045" s="72"/>
      <c r="AGS1045" s="72"/>
      <c r="AGT1045" s="72"/>
      <c r="AGU1045" s="72"/>
      <c r="AGV1045" s="72"/>
      <c r="AGW1045" s="72"/>
      <c r="AGX1045" s="72"/>
      <c r="AGY1045" s="72"/>
      <c r="AGZ1045" s="72"/>
      <c r="AHA1045" s="72"/>
      <c r="AHB1045" s="72"/>
      <c r="AHC1045" s="72"/>
      <c r="AHD1045" s="72"/>
      <c r="AHE1045" s="72"/>
      <c r="AHF1045" s="72"/>
      <c r="AHG1045" s="72"/>
      <c r="AHH1045" s="72"/>
      <c r="AHI1045" s="72"/>
      <c r="AHJ1045" s="72"/>
      <c r="AHK1045" s="72"/>
      <c r="AHL1045" s="72"/>
      <c r="AHM1045" s="72"/>
      <c r="AHN1045" s="72"/>
      <c r="AHO1045" s="72"/>
      <c r="AHP1045" s="72"/>
      <c r="AHQ1045" s="72"/>
      <c r="AHR1045" s="72"/>
      <c r="AHS1045" s="72"/>
      <c r="AHT1045" s="72"/>
      <c r="AHU1045" s="72"/>
      <c r="AHV1045" s="72"/>
      <c r="AHW1045" s="72"/>
      <c r="AHX1045" s="72"/>
      <c r="AHY1045" s="72"/>
      <c r="AHZ1045" s="72"/>
      <c r="AIA1045" s="72"/>
      <c r="AIB1045" s="72"/>
      <c r="AIC1045" s="72"/>
      <c r="AID1045" s="72"/>
      <c r="AIE1045" s="72"/>
      <c r="AIF1045" s="72"/>
      <c r="AIG1045" s="72"/>
      <c r="AIH1045" s="72"/>
      <c r="AII1045" s="72"/>
      <c r="AIJ1045" s="72"/>
      <c r="AIK1045" s="72"/>
      <c r="AIL1045" s="72"/>
      <c r="AIM1045" s="72"/>
      <c r="AIN1045" s="72"/>
      <c r="AIO1045" s="72"/>
      <c r="AIP1045" s="72"/>
      <c r="AIQ1045" s="72"/>
      <c r="AIR1045" s="72"/>
      <c r="AIS1045" s="72"/>
      <c r="AIT1045" s="72"/>
      <c r="AIU1045" s="72"/>
      <c r="AIV1045" s="72"/>
      <c r="AIW1045" s="72"/>
      <c r="AIX1045" s="72"/>
      <c r="AIY1045" s="72"/>
      <c r="AIZ1045" s="72"/>
      <c r="AJA1045" s="72"/>
      <c r="AJB1045" s="72"/>
      <c r="AJC1045" s="72"/>
      <c r="AJD1045" s="72"/>
      <c r="AJE1045" s="72"/>
      <c r="AJF1045" s="72"/>
      <c r="AJG1045" s="72"/>
      <c r="AJH1045" s="72"/>
      <c r="AJI1045" s="72"/>
      <c r="AJJ1045" s="72"/>
      <c r="AJK1045" s="72"/>
      <c r="AJL1045" s="72"/>
      <c r="AJM1045" s="72"/>
      <c r="AJN1045" s="72"/>
      <c r="AJO1045" s="72"/>
      <c r="AJP1045" s="72"/>
      <c r="AJQ1045" s="72"/>
      <c r="AJR1045" s="72"/>
      <c r="AJS1045" s="72"/>
      <c r="AJT1045" s="72"/>
      <c r="AJU1045" s="72"/>
      <c r="AJV1045" s="72"/>
      <c r="AJW1045" s="72"/>
      <c r="AJX1045" s="72"/>
      <c r="AJY1045" s="72"/>
      <c r="AJZ1045" s="72"/>
      <c r="AKA1045" s="72"/>
      <c r="AKB1045" s="72"/>
      <c r="AKC1045" s="72"/>
      <c r="AKD1045" s="72"/>
      <c r="AKE1045" s="72"/>
      <c r="AKF1045" s="72"/>
      <c r="AKG1045" s="72"/>
      <c r="AKH1045" s="72"/>
      <c r="AKI1045" s="72"/>
      <c r="AKJ1045" s="72"/>
      <c r="AKK1045" s="72"/>
      <c r="AKL1045" s="72"/>
      <c r="AKM1045" s="72"/>
      <c r="AKN1045" s="72"/>
      <c r="AKO1045" s="72"/>
      <c r="AKP1045" s="72"/>
      <c r="AKQ1045" s="72"/>
      <c r="AKR1045" s="72"/>
      <c r="AKS1045" s="72"/>
      <c r="AKT1045" s="72"/>
      <c r="AKU1045" s="72"/>
      <c r="AKV1045" s="72"/>
      <c r="AKW1045" s="72"/>
      <c r="AKX1045" s="72"/>
      <c r="AKY1045" s="72"/>
      <c r="AKZ1045" s="72"/>
      <c r="ALA1045" s="72"/>
      <c r="ALB1045" s="72"/>
      <c r="ALC1045" s="72"/>
      <c r="ALD1045" s="72"/>
      <c r="ALE1045" s="72"/>
      <c r="ALF1045" s="72"/>
      <c r="ALG1045" s="72"/>
      <c r="ALH1045" s="72"/>
      <c r="ALI1045" s="72"/>
      <c r="ALJ1045" s="72"/>
      <c r="ALK1045" s="72"/>
      <c r="ALL1045" s="72"/>
      <c r="ALM1045" s="72"/>
      <c r="ALN1045" s="72"/>
      <c r="ALO1045" s="72"/>
      <c r="ALP1045" s="72"/>
      <c r="ALQ1045" s="72"/>
      <c r="ALR1045" s="72"/>
      <c r="ALS1045" s="72"/>
      <c r="ALT1045" s="72"/>
      <c r="ALU1045" s="72"/>
      <c r="ALV1045" s="72"/>
      <c r="ALW1045" s="72"/>
      <c r="ALX1045" s="72"/>
      <c r="ALY1045" s="72"/>
      <c r="ALZ1045" s="72"/>
      <c r="AMA1045" s="72"/>
      <c r="AMB1045" s="72"/>
      <c r="AMC1045" s="72"/>
      <c r="AMD1045" s="72"/>
      <c r="AME1045" s="72"/>
      <c r="AMF1045" s="72"/>
      <c r="AMG1045" s="72"/>
      <c r="AMH1045" s="72"/>
      <c r="AMI1045" s="72"/>
      <c r="AMJ1045" s="72"/>
    </row>
    <row r="1046" customFormat="false" ht="15" hidden="false" customHeight="false" outlineLevel="0" collapsed="false">
      <c r="C1046" s="49" t="n">
        <f aca="false">IF(F1046=F1045,C1045,IF(F1046=(F1045+10),C1045,(C1045+10)))</f>
        <v>1970</v>
      </c>
      <c r="D1046" s="38" t="s">
        <v>394</v>
      </c>
      <c r="E1046" s="51" t="n">
        <f aca="false">IF(C1045=C1046,IF(AND(L1046&lt;&gt;"M",L1046&lt;&gt;"m-up"),E1045+10,E1045),10)</f>
        <v>20</v>
      </c>
      <c r="F1046" s="39" t="n">
        <f aca="false">R1046+(Q1046*60)+(P1046*3600)</f>
        <v>53211</v>
      </c>
      <c r="G1046" s="39" t="str">
        <f aca="false">CONCATENATE(M1046,N1046,O1046)</f>
        <v>2017121</v>
      </c>
      <c r="H1046" s="39" t="n">
        <f aca="false">220-206</f>
        <v>14</v>
      </c>
      <c r="L1046" s="39" t="s">
        <v>0</v>
      </c>
      <c r="M1046" s="39" t="n">
        <v>2017</v>
      </c>
      <c r="N1046" s="39" t="n">
        <v>12</v>
      </c>
      <c r="O1046" s="39" t="n">
        <v>1</v>
      </c>
      <c r="P1046" s="39" t="n">
        <v>14</v>
      </c>
      <c r="Q1046" s="39" t="n">
        <v>46</v>
      </c>
      <c r="R1046" s="39" t="n">
        <v>51</v>
      </c>
      <c r="S1046" s="39" t="n">
        <v>206</v>
      </c>
      <c r="T1046" s="39" t="n">
        <v>1</v>
      </c>
      <c r="U1046" s="39" t="s">
        <v>1</v>
      </c>
      <c r="V1046" s="39" t="s">
        <v>2</v>
      </c>
    </row>
    <row r="1047" customFormat="false" ht="15" hidden="false" customHeight="false" outlineLevel="0" collapsed="false">
      <c r="C1047" s="49" t="n">
        <f aca="false">IF(F1047=F1046,C1046,IF(F1047=(F1046+10),C1046,(C1046+10)))</f>
        <v>1970</v>
      </c>
      <c r="D1047" s="38" t="s">
        <v>394</v>
      </c>
      <c r="E1047" s="51" t="n">
        <f aca="false">IF(C1046=C1047,IF(AND(L1047&lt;&gt;"M",L1047&lt;&gt;"m-up"),E1046+10,E1046),10)</f>
        <v>30</v>
      </c>
      <c r="F1047" s="39" t="n">
        <f aca="false">R1047+(Q1047*60)+(P1047*3600)</f>
        <v>53211</v>
      </c>
      <c r="G1047" s="39" t="str">
        <f aca="false">CONCATENATE(M1047,N1047,O1047)</f>
        <v>2017121</v>
      </c>
      <c r="H1047" s="39" t="n">
        <f aca="false">315-306</f>
        <v>9</v>
      </c>
      <c r="L1047" s="39" t="s">
        <v>0</v>
      </c>
      <c r="M1047" s="39" t="n">
        <v>2017</v>
      </c>
      <c r="N1047" s="39" t="n">
        <v>12</v>
      </c>
      <c r="O1047" s="39" t="n">
        <v>1</v>
      </c>
      <c r="P1047" s="39" t="n">
        <v>14</v>
      </c>
      <c r="Q1047" s="39" t="n">
        <v>46</v>
      </c>
      <c r="R1047" s="39" t="n">
        <v>51</v>
      </c>
      <c r="S1047" s="39" t="n">
        <v>306</v>
      </c>
      <c r="T1047" s="39" t="n">
        <v>1</v>
      </c>
      <c r="U1047" s="39" t="s">
        <v>1</v>
      </c>
      <c r="V1047" s="39" t="s">
        <v>2</v>
      </c>
    </row>
    <row r="1048" customFormat="false" ht="15" hidden="false" customHeight="false" outlineLevel="0" collapsed="false">
      <c r="C1048" s="49" t="n">
        <f aca="false">IF(F1048=F1047,C1047,IF(F1048=(F1047+10),C1047,(C1047+10)))</f>
        <v>1970</v>
      </c>
      <c r="D1048" s="38" t="s">
        <v>394</v>
      </c>
      <c r="E1048" s="51" t="n">
        <f aca="false">IF(C1047=C1048,IF(AND(L1048&lt;&gt;"M",L1048&lt;&gt;"m-up"),E1047+10,E1047),10)</f>
        <v>40</v>
      </c>
      <c r="F1048" s="39" t="n">
        <f aca="false">R1048+(Q1048*60)+(P1048*3600)</f>
        <v>53211</v>
      </c>
      <c r="G1048" s="39" t="str">
        <f aca="false">CONCATENATE(M1048,N1048,O1048)</f>
        <v>2017121</v>
      </c>
      <c r="H1048" s="39" t="n">
        <v>3</v>
      </c>
      <c r="L1048" s="39" t="s">
        <v>0</v>
      </c>
      <c r="M1048" s="39" t="n">
        <v>2017</v>
      </c>
      <c r="N1048" s="39" t="n">
        <v>12</v>
      </c>
      <c r="O1048" s="39" t="n">
        <v>1</v>
      </c>
      <c r="P1048" s="39" t="n">
        <v>14</v>
      </c>
      <c r="Q1048" s="39" t="n">
        <v>46</v>
      </c>
      <c r="R1048" s="39" t="n">
        <v>51</v>
      </c>
      <c r="S1048" s="39" t="n">
        <v>338</v>
      </c>
      <c r="T1048" s="39" t="n">
        <v>1</v>
      </c>
      <c r="U1048" s="39" t="s">
        <v>1</v>
      </c>
      <c r="V1048" s="39" t="s">
        <v>2</v>
      </c>
    </row>
    <row r="1049" customFormat="false" ht="15" hidden="false" customHeight="false" outlineLevel="0" collapsed="false">
      <c r="C1049" s="49" t="n">
        <f aca="false">IF(F1049=F1048,C1048,IF(F1049=(F1048+10),C1048,(C1048+10)))</f>
        <v>1970</v>
      </c>
      <c r="D1049" s="38" t="s">
        <v>394</v>
      </c>
      <c r="E1049" s="51" t="n">
        <f aca="false">IF(C1048=C1049,IF(AND(L1049&lt;&gt;"M",L1049&lt;&gt;"m-up"),E1048+10,E1048),10)</f>
        <v>50</v>
      </c>
      <c r="F1049" s="39" t="n">
        <f aca="false">R1049+(Q1049*60)+(P1049*3600)</f>
        <v>53211</v>
      </c>
      <c r="G1049" s="39" t="str">
        <f aca="false">CONCATENATE(M1049,N1049,O1049)</f>
        <v>2017121</v>
      </c>
      <c r="H1049" s="39" t="n">
        <f aca="false">457-368</f>
        <v>89</v>
      </c>
      <c r="L1049" s="39" t="s">
        <v>0</v>
      </c>
      <c r="M1049" s="39" t="n">
        <v>2017</v>
      </c>
      <c r="N1049" s="39" t="n">
        <v>12</v>
      </c>
      <c r="O1049" s="39" t="n">
        <v>1</v>
      </c>
      <c r="P1049" s="39" t="n">
        <v>14</v>
      </c>
      <c r="Q1049" s="39" t="n">
        <v>46</v>
      </c>
      <c r="R1049" s="39" t="n">
        <v>51</v>
      </c>
      <c r="S1049" s="39" t="n">
        <v>368</v>
      </c>
      <c r="T1049" s="39" t="n">
        <v>1</v>
      </c>
      <c r="U1049" s="39" t="s">
        <v>1</v>
      </c>
      <c r="V1049" s="39" t="s">
        <v>2</v>
      </c>
    </row>
    <row r="1050" customFormat="false" ht="15" hidden="false" customHeight="false" outlineLevel="0" collapsed="false">
      <c r="C1050" s="49" t="n">
        <f aca="false">IF(F1050=F1049,C1049,IF(F1050=(F1049+10),C1049,(C1049+10)))</f>
        <v>1970</v>
      </c>
      <c r="D1050" s="38" t="s">
        <v>394</v>
      </c>
      <c r="E1050" s="51" t="n">
        <f aca="false">IF(C1049=C1050,IF(AND(L1050&lt;&gt;"M",L1050&lt;&gt;"m-up"),E1049+10,E1049),10)</f>
        <v>60</v>
      </c>
      <c r="F1050" s="39" t="n">
        <f aca="false">R1050+(Q1050*60)+(P1050*3600)</f>
        <v>53211</v>
      </c>
      <c r="G1050" s="39" t="str">
        <f aca="false">CONCATENATE(M1050,N1050,O1050)</f>
        <v>2017121</v>
      </c>
      <c r="H1050" s="39" t="n">
        <f aca="false">608-496</f>
        <v>112</v>
      </c>
      <c r="L1050" s="39" t="s">
        <v>0</v>
      </c>
      <c r="M1050" s="39" t="n">
        <v>2017</v>
      </c>
      <c r="N1050" s="39" t="n">
        <v>12</v>
      </c>
      <c r="O1050" s="39" t="n">
        <v>1</v>
      </c>
      <c r="P1050" s="39" t="n">
        <v>14</v>
      </c>
      <c r="Q1050" s="39" t="n">
        <v>46</v>
      </c>
      <c r="R1050" s="39" t="n">
        <v>51</v>
      </c>
      <c r="S1050" s="39" t="n">
        <v>496</v>
      </c>
      <c r="T1050" s="39" t="n">
        <v>1</v>
      </c>
      <c r="U1050" s="39" t="s">
        <v>1</v>
      </c>
      <c r="V1050" s="39" t="s">
        <v>2</v>
      </c>
    </row>
    <row r="1051" customFormat="false" ht="15" hidden="false" customHeight="false" outlineLevel="0" collapsed="false">
      <c r="C1051" s="49" t="n">
        <f aca="false">IF(F1051=F1050,C1050,IF(F1051=(F1050+10),C1050,(C1050+10)))</f>
        <v>1970</v>
      </c>
      <c r="D1051" s="38" t="s">
        <v>394</v>
      </c>
      <c r="E1051" s="51" t="n">
        <f aca="false">IF(C1050=C1051,IF(AND(L1051&lt;&gt;"M",L1051&lt;&gt;"m-up"),E1050+10,E1050),10)</f>
        <v>70</v>
      </c>
      <c r="F1051" s="39" t="n">
        <f aca="false">R1051+(Q1051*60)+(P1051*3600)</f>
        <v>53211</v>
      </c>
      <c r="G1051" s="39" t="str">
        <f aca="false">CONCATENATE(M1051,N1051,O1051)</f>
        <v>2017121</v>
      </c>
      <c r="H1051" s="39" t="n">
        <f aca="false">664-650</f>
        <v>14</v>
      </c>
      <c r="L1051" s="39" t="s">
        <v>0</v>
      </c>
      <c r="M1051" s="39" t="n">
        <v>2017</v>
      </c>
      <c r="N1051" s="39" t="n">
        <v>12</v>
      </c>
      <c r="O1051" s="39" t="n">
        <v>1</v>
      </c>
      <c r="P1051" s="39" t="n">
        <v>14</v>
      </c>
      <c r="Q1051" s="39" t="n">
        <v>46</v>
      </c>
      <c r="R1051" s="39" t="n">
        <v>51</v>
      </c>
      <c r="S1051" s="39" t="n">
        <v>650</v>
      </c>
      <c r="T1051" s="39" t="n">
        <v>1</v>
      </c>
      <c r="U1051" s="39" t="s">
        <v>1</v>
      </c>
      <c r="V1051" s="39" t="s">
        <v>2</v>
      </c>
    </row>
    <row r="1052" customFormat="false" ht="15" hidden="false" customHeight="false" outlineLevel="0" collapsed="false">
      <c r="C1052" s="49" t="n">
        <f aca="false">IF(F1052=F1051,C1051,IF(F1052=(F1051+10),C1051,(C1051+10)))</f>
        <v>1970</v>
      </c>
      <c r="D1052" s="38" t="s">
        <v>394</v>
      </c>
      <c r="E1052" s="51" t="n">
        <f aca="false">IF(C1051=C1052,IF(AND(L1052&lt;&gt;"M",L1052&lt;&gt;"m-up"),E1051+10,E1051),10)</f>
        <v>80</v>
      </c>
      <c r="F1052" s="39" t="n">
        <f aca="false">R1052+(Q1052*60)+(P1052*3600)</f>
        <v>53211</v>
      </c>
      <c r="G1052" s="39" t="str">
        <f aca="false">CONCATENATE(M1052,N1052,O1052)</f>
        <v>2017121</v>
      </c>
      <c r="H1052" s="39" t="n">
        <f aca="false">783-777</f>
        <v>6</v>
      </c>
      <c r="L1052" s="39" t="s">
        <v>0</v>
      </c>
      <c r="M1052" s="39" t="n">
        <v>2017</v>
      </c>
      <c r="N1052" s="39" t="n">
        <v>12</v>
      </c>
      <c r="O1052" s="39" t="n">
        <v>1</v>
      </c>
      <c r="P1052" s="39" t="n">
        <v>14</v>
      </c>
      <c r="Q1052" s="39" t="n">
        <v>46</v>
      </c>
      <c r="R1052" s="39" t="n">
        <v>51</v>
      </c>
      <c r="S1052" s="39" t="n">
        <v>777</v>
      </c>
      <c r="T1052" s="39" t="n">
        <v>1</v>
      </c>
      <c r="U1052" s="39" t="s">
        <v>1</v>
      </c>
      <c r="V1052" s="39" t="s">
        <v>2</v>
      </c>
    </row>
    <row r="1053" customFormat="false" ht="15" hidden="false" customHeight="false" outlineLevel="0" collapsed="false">
      <c r="C1053" s="49" t="n">
        <f aca="false">IF(F1053=F1052,C1052,IF(F1053=(F1052+10),C1052,(C1052+10)))</f>
        <v>1970</v>
      </c>
      <c r="D1053" s="38" t="s">
        <v>394</v>
      </c>
      <c r="E1053" s="51" t="n">
        <f aca="false">IF(C1052=C1053,IF(AND(L1053&lt;&gt;"M",L1053&lt;&gt;"m-up"),E1052+10,E1052),10)</f>
        <v>90</v>
      </c>
      <c r="F1053" s="39" t="n">
        <f aca="false">R1053+(Q1053*60)+(P1053*3600)</f>
        <v>53211</v>
      </c>
      <c r="G1053" s="39" t="str">
        <f aca="false">CONCATENATE(M1053,N1053,O1053)</f>
        <v>2017121</v>
      </c>
      <c r="H1053" s="39" t="n">
        <f aca="false">860-853</f>
        <v>7</v>
      </c>
      <c r="L1053" s="39" t="s">
        <v>0</v>
      </c>
      <c r="M1053" s="39" t="n">
        <v>2017</v>
      </c>
      <c r="N1053" s="39" t="n">
        <v>12</v>
      </c>
      <c r="O1053" s="39" t="n">
        <v>1</v>
      </c>
      <c r="P1053" s="39" t="n">
        <v>14</v>
      </c>
      <c r="Q1053" s="39" t="n">
        <v>46</v>
      </c>
      <c r="R1053" s="39" t="n">
        <v>51</v>
      </c>
      <c r="S1053" s="39" t="n">
        <v>853</v>
      </c>
      <c r="T1053" s="39" t="n">
        <v>1</v>
      </c>
      <c r="U1053" s="39" t="s">
        <v>1</v>
      </c>
      <c r="V1053" s="39" t="s">
        <v>2</v>
      </c>
    </row>
    <row r="1054" customFormat="false" ht="15" hidden="false" customHeight="false" outlineLevel="0" collapsed="false">
      <c r="A1054" s="118"/>
      <c r="B1054" s="118"/>
      <c r="C1054" s="49" t="n">
        <f aca="false">IF(F1054=F1053,C1053,IF(F1054=(F1053+10),C1053,(C1053+10)))</f>
        <v>1980</v>
      </c>
      <c r="D1054" s="105"/>
      <c r="E1054" s="51" t="n">
        <f aca="false">IF(C1053=C1054,IF(AND(L1054&lt;&gt;"M",L1054&lt;&gt;"m-up"),E1053+10,E1053),10)</f>
        <v>10</v>
      </c>
      <c r="F1054" s="90" t="n">
        <f aca="false">R1054+(Q1054*60)+(P1054*3600)</f>
        <v>53249</v>
      </c>
      <c r="G1054" s="53" t="str">
        <f aca="false">CONCATENATE(M1054,N1054,O1054)</f>
        <v>2017121</v>
      </c>
      <c r="H1054" s="53" t="n">
        <v>11</v>
      </c>
      <c r="I1054" s="53"/>
      <c r="J1054" s="53"/>
      <c r="K1054" s="53"/>
      <c r="L1054" s="53" t="s">
        <v>0</v>
      </c>
      <c r="M1054" s="53" t="n">
        <v>2017</v>
      </c>
      <c r="N1054" s="53" t="n">
        <v>12</v>
      </c>
      <c r="O1054" s="53" t="n">
        <v>1</v>
      </c>
      <c r="P1054" s="53" t="n">
        <v>14</v>
      </c>
      <c r="Q1054" s="53" t="n">
        <v>47</v>
      </c>
      <c r="R1054" s="53" t="n">
        <v>29</v>
      </c>
      <c r="S1054" s="53" t="n">
        <v>473</v>
      </c>
      <c r="T1054" s="53" t="n">
        <v>1</v>
      </c>
      <c r="U1054" s="53" t="s">
        <v>1</v>
      </c>
      <c r="V1054" s="53" t="s">
        <v>2</v>
      </c>
      <c r="W1054" s="53"/>
      <c r="X1054" s="54"/>
      <c r="WK1054" s="119"/>
      <c r="WL1054" s="119"/>
      <c r="WM1054" s="119"/>
      <c r="WN1054" s="119"/>
      <c r="WO1054" s="119"/>
      <c r="WP1054" s="119"/>
      <c r="WQ1054" s="119"/>
      <c r="WR1054" s="119"/>
      <c r="WS1054" s="119"/>
      <c r="WT1054" s="119"/>
      <c r="WU1054" s="119"/>
      <c r="WV1054" s="119"/>
      <c r="WW1054" s="119"/>
      <c r="WX1054" s="119"/>
      <c r="WY1054" s="119"/>
      <c r="WZ1054" s="119"/>
      <c r="XA1054" s="119"/>
      <c r="XB1054" s="119"/>
      <c r="XC1054" s="119"/>
      <c r="XD1054" s="119"/>
      <c r="XE1054" s="119"/>
      <c r="XF1054" s="119"/>
      <c r="XG1054" s="119"/>
      <c r="XH1054" s="119"/>
      <c r="XI1054" s="119"/>
      <c r="XJ1054" s="119"/>
      <c r="XK1054" s="119"/>
      <c r="XL1054" s="119"/>
      <c r="XM1054" s="119"/>
      <c r="XN1054" s="119"/>
      <c r="XO1054" s="119"/>
      <c r="XP1054" s="119"/>
      <c r="XQ1054" s="119"/>
      <c r="XR1054" s="119"/>
      <c r="XS1054" s="119"/>
      <c r="XT1054" s="119"/>
      <c r="XU1054" s="119"/>
      <c r="XV1054" s="119"/>
      <c r="XW1054" s="119"/>
      <c r="XX1054" s="119"/>
      <c r="XY1054" s="119"/>
      <c r="XZ1054" s="119"/>
      <c r="YA1054" s="119"/>
      <c r="YB1054" s="119"/>
      <c r="YC1054" s="119"/>
      <c r="YD1054" s="119"/>
      <c r="YE1054" s="119"/>
      <c r="YF1054" s="119"/>
      <c r="YG1054" s="119"/>
      <c r="YH1054" s="119"/>
      <c r="YI1054" s="119"/>
      <c r="YJ1054" s="119"/>
      <c r="YK1054" s="119"/>
      <c r="YL1054" s="119"/>
      <c r="YM1054" s="119"/>
      <c r="YN1054" s="119"/>
      <c r="YO1054" s="119"/>
      <c r="YP1054" s="119"/>
      <c r="YQ1054" s="119"/>
      <c r="YR1054" s="119"/>
      <c r="YS1054" s="119"/>
      <c r="YT1054" s="119"/>
      <c r="YU1054" s="119"/>
      <c r="YV1054" s="119"/>
      <c r="YW1054" s="119"/>
      <c r="YX1054" s="119"/>
      <c r="YY1054" s="119"/>
      <c r="YZ1054" s="119"/>
      <c r="ZA1054" s="119"/>
      <c r="ZB1054" s="119"/>
      <c r="ZC1054" s="119"/>
      <c r="ZD1054" s="119"/>
      <c r="ZE1054" s="119"/>
      <c r="ZF1054" s="119"/>
      <c r="ZG1054" s="119"/>
      <c r="ZH1054" s="119"/>
      <c r="ZI1054" s="119"/>
      <c r="ZJ1054" s="119"/>
      <c r="ZK1054" s="119"/>
      <c r="ZL1054" s="119"/>
      <c r="ZM1054" s="119"/>
      <c r="ZN1054" s="119"/>
      <c r="ZO1054" s="119"/>
      <c r="ZP1054" s="119"/>
      <c r="ZQ1054" s="119"/>
      <c r="ZR1054" s="119"/>
      <c r="ZS1054" s="119"/>
      <c r="ZT1054" s="119"/>
      <c r="ZU1054" s="119"/>
      <c r="ZV1054" s="119"/>
      <c r="ZW1054" s="119"/>
      <c r="ZX1054" s="119"/>
      <c r="ZY1054" s="119"/>
      <c r="ZZ1054" s="119"/>
      <c r="AAA1054" s="119"/>
      <c r="AAB1054" s="119"/>
      <c r="AAC1054" s="119"/>
      <c r="AAD1054" s="119"/>
      <c r="AAE1054" s="119"/>
      <c r="AAF1054" s="119"/>
      <c r="AAG1054" s="119"/>
      <c r="AAH1054" s="119"/>
      <c r="AAI1054" s="119"/>
      <c r="AAJ1054" s="119"/>
      <c r="AAK1054" s="119"/>
      <c r="AAL1054" s="119"/>
      <c r="AAM1054" s="119"/>
      <c r="AAN1054" s="119"/>
      <c r="AAO1054" s="119"/>
      <c r="AAP1054" s="119"/>
      <c r="AAQ1054" s="119"/>
      <c r="AAR1054" s="119"/>
      <c r="AAS1054" s="119"/>
      <c r="AAT1054" s="119"/>
      <c r="AAU1054" s="119"/>
      <c r="AAV1054" s="119"/>
      <c r="AAW1054" s="119"/>
      <c r="AAX1054" s="119"/>
      <c r="AAY1054" s="119"/>
      <c r="AAZ1054" s="119"/>
      <c r="ABA1054" s="119"/>
      <c r="ABB1054" s="119"/>
      <c r="ABC1054" s="119"/>
      <c r="ABD1054" s="119"/>
      <c r="ABE1054" s="119"/>
      <c r="ABF1054" s="119"/>
      <c r="ABG1054" s="119"/>
      <c r="ABH1054" s="119"/>
      <c r="ABI1054" s="119"/>
      <c r="ABJ1054" s="119"/>
      <c r="ABK1054" s="119"/>
      <c r="ABL1054" s="119"/>
      <c r="ABM1054" s="119"/>
      <c r="ABN1054" s="119"/>
      <c r="ABO1054" s="119"/>
      <c r="ABP1054" s="119"/>
      <c r="ABQ1054" s="119"/>
      <c r="ABR1054" s="119"/>
      <c r="ABS1054" s="119"/>
      <c r="ABT1054" s="119"/>
      <c r="ABU1054" s="119"/>
      <c r="ABV1054" s="119"/>
      <c r="ABW1054" s="119"/>
      <c r="ABX1054" s="119"/>
      <c r="ABY1054" s="119"/>
      <c r="ABZ1054" s="119"/>
      <c r="ACA1054" s="119"/>
      <c r="ACB1054" s="119"/>
      <c r="ACC1054" s="119"/>
      <c r="ACD1054" s="119"/>
      <c r="ACE1054" s="119"/>
      <c r="ACF1054" s="119"/>
      <c r="ACG1054" s="119"/>
      <c r="ACH1054" s="119"/>
      <c r="ACI1054" s="119"/>
      <c r="ACJ1054" s="119"/>
      <c r="ACK1054" s="119"/>
      <c r="ACL1054" s="119"/>
      <c r="ACM1054" s="119"/>
      <c r="ACN1054" s="119"/>
      <c r="ACO1054" s="119"/>
      <c r="ACP1054" s="119"/>
      <c r="ACQ1054" s="119"/>
      <c r="ACR1054" s="119"/>
      <c r="ACS1054" s="119"/>
      <c r="ACT1054" s="119"/>
      <c r="ACU1054" s="119"/>
      <c r="ACV1054" s="119"/>
      <c r="ACW1054" s="119"/>
      <c r="ACX1054" s="119"/>
      <c r="ACY1054" s="119"/>
      <c r="ACZ1054" s="119"/>
      <c r="ADA1054" s="119"/>
      <c r="ADB1054" s="119"/>
      <c r="ADC1054" s="119"/>
      <c r="ADD1054" s="119"/>
      <c r="ADE1054" s="119"/>
      <c r="ADF1054" s="119"/>
      <c r="ADG1054" s="119"/>
      <c r="ADH1054" s="119"/>
      <c r="ADI1054" s="119"/>
      <c r="ADJ1054" s="119"/>
      <c r="ADK1054" s="119"/>
      <c r="ADL1054" s="119"/>
      <c r="ADM1054" s="119"/>
      <c r="ADN1054" s="119"/>
      <c r="ADO1054" s="119"/>
      <c r="ADP1054" s="119"/>
      <c r="ADQ1054" s="119"/>
      <c r="ADR1054" s="119"/>
      <c r="ADS1054" s="119"/>
      <c r="ADT1054" s="119"/>
      <c r="ADU1054" s="119"/>
      <c r="ADV1054" s="119"/>
      <c r="ADW1054" s="119"/>
      <c r="ADX1054" s="119"/>
      <c r="ADY1054" s="119"/>
      <c r="ADZ1054" s="119"/>
      <c r="AEA1054" s="119"/>
      <c r="AEB1054" s="119"/>
      <c r="AEC1054" s="119"/>
      <c r="AED1054" s="119"/>
      <c r="AEE1054" s="119"/>
      <c r="AEF1054" s="119"/>
      <c r="AEG1054" s="119"/>
      <c r="AEH1054" s="119"/>
      <c r="AEI1054" s="119"/>
      <c r="AEJ1054" s="119"/>
      <c r="AEK1054" s="119"/>
      <c r="AEL1054" s="119"/>
      <c r="AEM1054" s="119"/>
      <c r="AEN1054" s="119"/>
      <c r="AEO1054" s="119"/>
      <c r="AEP1054" s="119"/>
      <c r="AEQ1054" s="119"/>
      <c r="AER1054" s="119"/>
      <c r="AES1054" s="119"/>
      <c r="AET1054" s="119"/>
      <c r="AEU1054" s="119"/>
      <c r="AEV1054" s="119"/>
      <c r="AEW1054" s="119"/>
      <c r="AEX1054" s="119"/>
      <c r="AEY1054" s="119"/>
      <c r="AEZ1054" s="119"/>
      <c r="AFA1054" s="119"/>
      <c r="AFB1054" s="119"/>
      <c r="AFC1054" s="119"/>
      <c r="AFD1054" s="119"/>
      <c r="AFE1054" s="119"/>
      <c r="AFF1054" s="119"/>
      <c r="AFG1054" s="119"/>
      <c r="AFH1054" s="119"/>
      <c r="AFI1054" s="119"/>
      <c r="AFJ1054" s="119"/>
      <c r="AFK1054" s="119"/>
      <c r="AFL1054" s="119"/>
      <c r="AFM1054" s="119"/>
      <c r="AFN1054" s="119"/>
      <c r="AFO1054" s="119"/>
      <c r="AFP1054" s="119"/>
      <c r="AFQ1054" s="119"/>
      <c r="AFR1054" s="119"/>
      <c r="AFS1054" s="119"/>
      <c r="AFT1054" s="119"/>
      <c r="AFU1054" s="119"/>
      <c r="AFV1054" s="119"/>
      <c r="AFW1054" s="119"/>
      <c r="AFX1054" s="119"/>
      <c r="AFY1054" s="119"/>
      <c r="AFZ1054" s="119"/>
      <c r="AGA1054" s="119"/>
      <c r="AGB1054" s="119"/>
      <c r="AGC1054" s="119"/>
      <c r="AGD1054" s="119"/>
      <c r="AGE1054" s="119"/>
      <c r="AGF1054" s="119"/>
      <c r="AGG1054" s="119"/>
      <c r="AGH1054" s="119"/>
      <c r="AGI1054" s="119"/>
      <c r="AGJ1054" s="119"/>
      <c r="AGK1054" s="119"/>
      <c r="AGL1054" s="119"/>
      <c r="AGM1054" s="119"/>
      <c r="AGN1054" s="119"/>
      <c r="AGO1054" s="119"/>
      <c r="AGP1054" s="119"/>
      <c r="AGQ1054" s="119"/>
      <c r="AGR1054" s="119"/>
      <c r="AGS1054" s="119"/>
      <c r="AGT1054" s="119"/>
      <c r="AGU1054" s="119"/>
      <c r="AGV1054" s="119"/>
      <c r="AGW1054" s="119"/>
      <c r="AGX1054" s="119"/>
      <c r="AGY1054" s="119"/>
      <c r="AGZ1054" s="119"/>
      <c r="AHA1054" s="119"/>
      <c r="AHB1054" s="119"/>
      <c r="AHC1054" s="119"/>
      <c r="AHD1054" s="119"/>
      <c r="AHE1054" s="119"/>
      <c r="AHF1054" s="119"/>
      <c r="AHG1054" s="119"/>
      <c r="AHH1054" s="119"/>
      <c r="AHI1054" s="119"/>
      <c r="AHJ1054" s="119"/>
      <c r="AHK1054" s="119"/>
      <c r="AHL1054" s="119"/>
      <c r="AHM1054" s="119"/>
      <c r="AHN1054" s="119"/>
      <c r="AHO1054" s="119"/>
      <c r="AHP1054" s="119"/>
      <c r="AHQ1054" s="119"/>
      <c r="AHR1054" s="119"/>
      <c r="AHS1054" s="119"/>
      <c r="AHT1054" s="119"/>
      <c r="AHU1054" s="119"/>
      <c r="AHV1054" s="119"/>
      <c r="AHW1054" s="119"/>
      <c r="AHX1054" s="119"/>
      <c r="AHY1054" s="119"/>
      <c r="AHZ1054" s="119"/>
      <c r="AIA1054" s="119"/>
      <c r="AIB1054" s="119"/>
      <c r="AIC1054" s="119"/>
      <c r="AID1054" s="119"/>
      <c r="AIE1054" s="119"/>
      <c r="AIF1054" s="119"/>
      <c r="AIG1054" s="119"/>
      <c r="AIH1054" s="119"/>
      <c r="AII1054" s="119"/>
      <c r="AIJ1054" s="119"/>
      <c r="AIK1054" s="119"/>
      <c r="AIL1054" s="119"/>
      <c r="AIM1054" s="119"/>
      <c r="AIN1054" s="119"/>
      <c r="AIO1054" s="119"/>
      <c r="AIP1054" s="119"/>
      <c r="AIQ1054" s="119"/>
      <c r="AIR1054" s="119"/>
      <c r="AIS1054" s="119"/>
      <c r="AIT1054" s="119"/>
      <c r="AIU1054" s="119"/>
      <c r="AIV1054" s="119"/>
      <c r="AIW1054" s="119"/>
      <c r="AIX1054" s="119"/>
      <c r="AIY1054" s="119"/>
      <c r="AIZ1054" s="119"/>
      <c r="AJA1054" s="119"/>
      <c r="AJB1054" s="119"/>
      <c r="AJC1054" s="119"/>
      <c r="AJD1054" s="119"/>
      <c r="AJE1054" s="119"/>
      <c r="AJF1054" s="119"/>
      <c r="AJG1054" s="119"/>
      <c r="AJH1054" s="119"/>
      <c r="AJI1054" s="119"/>
      <c r="AJJ1054" s="119"/>
      <c r="AJK1054" s="119"/>
      <c r="AJL1054" s="119"/>
      <c r="AJM1054" s="119"/>
      <c r="AJN1054" s="119"/>
      <c r="AJO1054" s="119"/>
      <c r="AJP1054" s="119"/>
      <c r="AJQ1054" s="119"/>
      <c r="AJR1054" s="119"/>
      <c r="AJS1054" s="119"/>
      <c r="AJT1054" s="119"/>
      <c r="AJU1054" s="119"/>
      <c r="AJV1054" s="119"/>
      <c r="AJW1054" s="119"/>
      <c r="AJX1054" s="119"/>
      <c r="AJY1054" s="119"/>
      <c r="AJZ1054" s="119"/>
      <c r="AKA1054" s="119"/>
      <c r="AKB1054" s="119"/>
      <c r="AKC1054" s="119"/>
      <c r="AKD1054" s="119"/>
      <c r="AKE1054" s="119"/>
      <c r="AKF1054" s="119"/>
      <c r="AKG1054" s="119"/>
      <c r="AKH1054" s="119"/>
      <c r="AKI1054" s="119"/>
      <c r="AKJ1054" s="119"/>
      <c r="AKK1054" s="119"/>
      <c r="AKL1054" s="119"/>
      <c r="AKM1054" s="119"/>
      <c r="AKN1054" s="119"/>
      <c r="AKO1054" s="119"/>
      <c r="AKP1054" s="119"/>
      <c r="AKQ1054" s="119"/>
      <c r="AKR1054" s="119"/>
      <c r="AKS1054" s="119"/>
      <c r="AKT1054" s="119"/>
      <c r="AKU1054" s="119"/>
      <c r="AKV1054" s="119"/>
      <c r="AKW1054" s="119"/>
      <c r="AKX1054" s="119"/>
      <c r="AKY1054" s="119"/>
      <c r="AKZ1054" s="119"/>
      <c r="ALA1054" s="119"/>
      <c r="ALB1054" s="119"/>
      <c r="ALC1054" s="119"/>
      <c r="ALD1054" s="119"/>
      <c r="ALE1054" s="119"/>
      <c r="ALF1054" s="119"/>
      <c r="ALG1054" s="119"/>
      <c r="ALH1054" s="119"/>
      <c r="ALI1054" s="119"/>
      <c r="ALJ1054" s="119"/>
      <c r="ALK1054" s="119"/>
      <c r="ALL1054" s="119"/>
      <c r="ALM1054" s="119"/>
      <c r="ALN1054" s="119"/>
      <c r="ALO1054" s="119"/>
      <c r="ALP1054" s="119"/>
      <c r="ALQ1054" s="119"/>
      <c r="ALR1054" s="119"/>
      <c r="ALS1054" s="119"/>
      <c r="ALT1054" s="119"/>
      <c r="ALU1054" s="119"/>
      <c r="ALV1054" s="119"/>
      <c r="ALW1054" s="119"/>
      <c r="ALX1054" s="119"/>
      <c r="ALY1054" s="119"/>
      <c r="ALZ1054" s="119"/>
      <c r="AMA1054" s="119"/>
      <c r="AMB1054" s="119"/>
      <c r="AMC1054" s="119"/>
      <c r="AMD1054" s="119"/>
      <c r="AME1054" s="119"/>
      <c r="AMF1054" s="119"/>
      <c r="AMG1054" s="119"/>
      <c r="AMH1054" s="119"/>
      <c r="AMI1054" s="119"/>
      <c r="AMJ1054" s="119"/>
    </row>
    <row r="1055" customFormat="false" ht="15" hidden="false" customHeight="false" outlineLevel="0" collapsed="false">
      <c r="A1055" s="118"/>
      <c r="B1055" s="118"/>
      <c r="C1055" s="49" t="n">
        <f aca="false">IF(F1055=F1054,C1054,IF(F1055=(F1054+10),C1054,(C1054+10)))</f>
        <v>1980</v>
      </c>
      <c r="D1055" s="123"/>
      <c r="E1055" s="51" t="n">
        <f aca="false">IF(C1054=C1055,IF(AND(L1055&lt;&gt;"M",L1055&lt;&gt;"m-up"),E1054+10,E1054),10)</f>
        <v>20</v>
      </c>
      <c r="F1055" s="124" t="n">
        <f aca="false">R1055+(Q1055*60)+(P1055*3600)</f>
        <v>53249</v>
      </c>
      <c r="G1055" s="39" t="str">
        <f aca="false">CONCATENATE(M1055,N1055,O1055)</f>
        <v>2017121</v>
      </c>
      <c r="H1055" s="39" t="n">
        <v>16</v>
      </c>
      <c r="L1055" s="39" t="s">
        <v>0</v>
      </c>
      <c r="M1055" s="39" t="n">
        <v>2017</v>
      </c>
      <c r="N1055" s="39" t="n">
        <v>12</v>
      </c>
      <c r="O1055" s="39" t="n">
        <v>1</v>
      </c>
      <c r="P1055" s="39" t="n">
        <v>14</v>
      </c>
      <c r="Q1055" s="39" t="n">
        <v>47</v>
      </c>
      <c r="R1055" s="39" t="n">
        <v>29</v>
      </c>
      <c r="S1055" s="39" t="n">
        <v>521</v>
      </c>
      <c r="T1055" s="39" t="n">
        <v>2</v>
      </c>
      <c r="U1055" s="39" t="s">
        <v>1</v>
      </c>
      <c r="V1055" s="39" t="s">
        <v>2</v>
      </c>
      <c r="WK1055" s="119"/>
      <c r="WL1055" s="119"/>
      <c r="WM1055" s="119"/>
      <c r="WN1055" s="119"/>
      <c r="WO1055" s="119"/>
      <c r="WP1055" s="119"/>
      <c r="WQ1055" s="119"/>
      <c r="WR1055" s="119"/>
      <c r="WS1055" s="119"/>
      <c r="WT1055" s="119"/>
      <c r="WU1055" s="119"/>
      <c r="WV1055" s="119"/>
      <c r="WW1055" s="119"/>
      <c r="WX1055" s="119"/>
      <c r="WY1055" s="119"/>
      <c r="WZ1055" s="119"/>
      <c r="XA1055" s="119"/>
      <c r="XB1055" s="119"/>
      <c r="XC1055" s="119"/>
      <c r="XD1055" s="119"/>
      <c r="XE1055" s="119"/>
      <c r="XF1055" s="119"/>
      <c r="XG1055" s="119"/>
      <c r="XH1055" s="119"/>
      <c r="XI1055" s="119"/>
      <c r="XJ1055" s="119"/>
      <c r="XK1055" s="119"/>
      <c r="XL1055" s="119"/>
      <c r="XM1055" s="119"/>
      <c r="XN1055" s="119"/>
      <c r="XO1055" s="119"/>
      <c r="XP1055" s="119"/>
      <c r="XQ1055" s="119"/>
      <c r="XR1055" s="119"/>
      <c r="XS1055" s="119"/>
      <c r="XT1055" s="119"/>
      <c r="XU1055" s="119"/>
      <c r="XV1055" s="119"/>
      <c r="XW1055" s="119"/>
      <c r="XX1055" s="119"/>
      <c r="XY1055" s="119"/>
      <c r="XZ1055" s="119"/>
      <c r="YA1055" s="119"/>
      <c r="YB1055" s="119"/>
      <c r="YC1055" s="119"/>
      <c r="YD1055" s="119"/>
      <c r="YE1055" s="119"/>
      <c r="YF1055" s="119"/>
      <c r="YG1055" s="119"/>
      <c r="YH1055" s="119"/>
      <c r="YI1055" s="119"/>
      <c r="YJ1055" s="119"/>
      <c r="YK1055" s="119"/>
      <c r="YL1055" s="119"/>
      <c r="YM1055" s="119"/>
      <c r="YN1055" s="119"/>
      <c r="YO1055" s="119"/>
      <c r="YP1055" s="119"/>
      <c r="YQ1055" s="119"/>
      <c r="YR1055" s="119"/>
      <c r="YS1055" s="119"/>
      <c r="YT1055" s="119"/>
      <c r="YU1055" s="119"/>
      <c r="YV1055" s="119"/>
      <c r="YW1055" s="119"/>
      <c r="YX1055" s="119"/>
      <c r="YY1055" s="119"/>
      <c r="YZ1055" s="119"/>
      <c r="ZA1055" s="119"/>
      <c r="ZB1055" s="119"/>
      <c r="ZC1055" s="119"/>
      <c r="ZD1055" s="119"/>
      <c r="ZE1055" s="119"/>
      <c r="ZF1055" s="119"/>
      <c r="ZG1055" s="119"/>
      <c r="ZH1055" s="119"/>
      <c r="ZI1055" s="119"/>
      <c r="ZJ1055" s="119"/>
      <c r="ZK1055" s="119"/>
      <c r="ZL1055" s="119"/>
      <c r="ZM1055" s="119"/>
      <c r="ZN1055" s="119"/>
      <c r="ZO1055" s="119"/>
      <c r="ZP1055" s="119"/>
      <c r="ZQ1055" s="119"/>
      <c r="ZR1055" s="119"/>
      <c r="ZS1055" s="119"/>
      <c r="ZT1055" s="119"/>
      <c r="ZU1055" s="119"/>
      <c r="ZV1055" s="119"/>
      <c r="ZW1055" s="119"/>
      <c r="ZX1055" s="119"/>
      <c r="ZY1055" s="119"/>
      <c r="ZZ1055" s="119"/>
      <c r="AAA1055" s="119"/>
      <c r="AAB1055" s="119"/>
      <c r="AAC1055" s="119"/>
      <c r="AAD1055" s="119"/>
      <c r="AAE1055" s="119"/>
      <c r="AAF1055" s="119"/>
      <c r="AAG1055" s="119"/>
      <c r="AAH1055" s="119"/>
      <c r="AAI1055" s="119"/>
      <c r="AAJ1055" s="119"/>
      <c r="AAK1055" s="119"/>
      <c r="AAL1055" s="119"/>
      <c r="AAM1055" s="119"/>
      <c r="AAN1055" s="119"/>
      <c r="AAO1055" s="119"/>
      <c r="AAP1055" s="119"/>
      <c r="AAQ1055" s="119"/>
      <c r="AAR1055" s="119"/>
      <c r="AAS1055" s="119"/>
      <c r="AAT1055" s="119"/>
      <c r="AAU1055" s="119"/>
      <c r="AAV1055" s="119"/>
      <c r="AAW1055" s="119"/>
      <c r="AAX1055" s="119"/>
      <c r="AAY1055" s="119"/>
      <c r="AAZ1055" s="119"/>
      <c r="ABA1055" s="119"/>
      <c r="ABB1055" s="119"/>
      <c r="ABC1055" s="119"/>
      <c r="ABD1055" s="119"/>
      <c r="ABE1055" s="119"/>
      <c r="ABF1055" s="119"/>
      <c r="ABG1055" s="119"/>
      <c r="ABH1055" s="119"/>
      <c r="ABI1055" s="119"/>
      <c r="ABJ1055" s="119"/>
      <c r="ABK1055" s="119"/>
      <c r="ABL1055" s="119"/>
      <c r="ABM1055" s="119"/>
      <c r="ABN1055" s="119"/>
      <c r="ABO1055" s="119"/>
      <c r="ABP1055" s="119"/>
      <c r="ABQ1055" s="119"/>
      <c r="ABR1055" s="119"/>
      <c r="ABS1055" s="119"/>
      <c r="ABT1055" s="119"/>
      <c r="ABU1055" s="119"/>
      <c r="ABV1055" s="119"/>
      <c r="ABW1055" s="119"/>
      <c r="ABX1055" s="119"/>
      <c r="ABY1055" s="119"/>
      <c r="ABZ1055" s="119"/>
      <c r="ACA1055" s="119"/>
      <c r="ACB1055" s="119"/>
      <c r="ACC1055" s="119"/>
      <c r="ACD1055" s="119"/>
      <c r="ACE1055" s="119"/>
      <c r="ACF1055" s="119"/>
      <c r="ACG1055" s="119"/>
      <c r="ACH1055" s="119"/>
      <c r="ACI1055" s="119"/>
      <c r="ACJ1055" s="119"/>
      <c r="ACK1055" s="119"/>
      <c r="ACL1055" s="119"/>
      <c r="ACM1055" s="119"/>
      <c r="ACN1055" s="119"/>
      <c r="ACO1055" s="119"/>
      <c r="ACP1055" s="119"/>
      <c r="ACQ1055" s="119"/>
      <c r="ACR1055" s="119"/>
      <c r="ACS1055" s="119"/>
      <c r="ACT1055" s="119"/>
      <c r="ACU1055" s="119"/>
      <c r="ACV1055" s="119"/>
      <c r="ACW1055" s="119"/>
      <c r="ACX1055" s="119"/>
      <c r="ACY1055" s="119"/>
      <c r="ACZ1055" s="119"/>
      <c r="ADA1055" s="119"/>
      <c r="ADB1055" s="119"/>
      <c r="ADC1055" s="119"/>
      <c r="ADD1055" s="119"/>
      <c r="ADE1055" s="119"/>
      <c r="ADF1055" s="119"/>
      <c r="ADG1055" s="119"/>
      <c r="ADH1055" s="119"/>
      <c r="ADI1055" s="119"/>
      <c r="ADJ1055" s="119"/>
      <c r="ADK1055" s="119"/>
      <c r="ADL1055" s="119"/>
      <c r="ADM1055" s="119"/>
      <c r="ADN1055" s="119"/>
      <c r="ADO1055" s="119"/>
      <c r="ADP1055" s="119"/>
      <c r="ADQ1055" s="119"/>
      <c r="ADR1055" s="119"/>
      <c r="ADS1055" s="119"/>
      <c r="ADT1055" s="119"/>
      <c r="ADU1055" s="119"/>
      <c r="ADV1055" s="119"/>
      <c r="ADW1055" s="119"/>
      <c r="ADX1055" s="119"/>
      <c r="ADY1055" s="119"/>
      <c r="ADZ1055" s="119"/>
      <c r="AEA1055" s="119"/>
      <c r="AEB1055" s="119"/>
      <c r="AEC1055" s="119"/>
      <c r="AED1055" s="119"/>
      <c r="AEE1055" s="119"/>
      <c r="AEF1055" s="119"/>
      <c r="AEG1055" s="119"/>
      <c r="AEH1055" s="119"/>
      <c r="AEI1055" s="119"/>
      <c r="AEJ1055" s="119"/>
      <c r="AEK1055" s="119"/>
      <c r="AEL1055" s="119"/>
      <c r="AEM1055" s="119"/>
      <c r="AEN1055" s="119"/>
      <c r="AEO1055" s="119"/>
      <c r="AEP1055" s="119"/>
      <c r="AEQ1055" s="119"/>
      <c r="AER1055" s="119"/>
      <c r="AES1055" s="119"/>
      <c r="AET1055" s="119"/>
      <c r="AEU1055" s="119"/>
      <c r="AEV1055" s="119"/>
      <c r="AEW1055" s="119"/>
      <c r="AEX1055" s="119"/>
      <c r="AEY1055" s="119"/>
      <c r="AEZ1055" s="119"/>
      <c r="AFA1055" s="119"/>
      <c r="AFB1055" s="119"/>
      <c r="AFC1055" s="119"/>
      <c r="AFD1055" s="119"/>
      <c r="AFE1055" s="119"/>
      <c r="AFF1055" s="119"/>
      <c r="AFG1055" s="119"/>
      <c r="AFH1055" s="119"/>
      <c r="AFI1055" s="119"/>
      <c r="AFJ1055" s="119"/>
      <c r="AFK1055" s="119"/>
      <c r="AFL1055" s="119"/>
      <c r="AFM1055" s="119"/>
      <c r="AFN1055" s="119"/>
      <c r="AFO1055" s="119"/>
      <c r="AFP1055" s="119"/>
      <c r="AFQ1055" s="119"/>
      <c r="AFR1055" s="119"/>
      <c r="AFS1055" s="119"/>
      <c r="AFT1055" s="119"/>
      <c r="AFU1055" s="119"/>
      <c r="AFV1055" s="119"/>
      <c r="AFW1055" s="119"/>
      <c r="AFX1055" s="119"/>
      <c r="AFY1055" s="119"/>
      <c r="AFZ1055" s="119"/>
      <c r="AGA1055" s="119"/>
      <c r="AGB1055" s="119"/>
      <c r="AGC1055" s="119"/>
      <c r="AGD1055" s="119"/>
      <c r="AGE1055" s="119"/>
      <c r="AGF1055" s="119"/>
      <c r="AGG1055" s="119"/>
      <c r="AGH1055" s="119"/>
      <c r="AGI1055" s="119"/>
      <c r="AGJ1055" s="119"/>
      <c r="AGK1055" s="119"/>
      <c r="AGL1055" s="119"/>
      <c r="AGM1055" s="119"/>
      <c r="AGN1055" s="119"/>
      <c r="AGO1055" s="119"/>
      <c r="AGP1055" s="119"/>
      <c r="AGQ1055" s="119"/>
      <c r="AGR1055" s="119"/>
      <c r="AGS1055" s="119"/>
      <c r="AGT1055" s="119"/>
      <c r="AGU1055" s="119"/>
      <c r="AGV1055" s="119"/>
      <c r="AGW1055" s="119"/>
      <c r="AGX1055" s="119"/>
      <c r="AGY1055" s="119"/>
      <c r="AGZ1055" s="119"/>
      <c r="AHA1055" s="119"/>
      <c r="AHB1055" s="119"/>
      <c r="AHC1055" s="119"/>
      <c r="AHD1055" s="119"/>
      <c r="AHE1055" s="119"/>
      <c r="AHF1055" s="119"/>
      <c r="AHG1055" s="119"/>
      <c r="AHH1055" s="119"/>
      <c r="AHI1055" s="119"/>
      <c r="AHJ1055" s="119"/>
      <c r="AHK1055" s="119"/>
      <c r="AHL1055" s="119"/>
      <c r="AHM1055" s="119"/>
      <c r="AHN1055" s="119"/>
      <c r="AHO1055" s="119"/>
      <c r="AHP1055" s="119"/>
      <c r="AHQ1055" s="119"/>
      <c r="AHR1055" s="119"/>
      <c r="AHS1055" s="119"/>
      <c r="AHT1055" s="119"/>
      <c r="AHU1055" s="119"/>
      <c r="AHV1055" s="119"/>
      <c r="AHW1055" s="119"/>
      <c r="AHX1055" s="119"/>
      <c r="AHY1055" s="119"/>
      <c r="AHZ1055" s="119"/>
      <c r="AIA1055" s="119"/>
      <c r="AIB1055" s="119"/>
      <c r="AIC1055" s="119"/>
      <c r="AID1055" s="119"/>
      <c r="AIE1055" s="119"/>
      <c r="AIF1055" s="119"/>
      <c r="AIG1055" s="119"/>
      <c r="AIH1055" s="119"/>
      <c r="AII1055" s="119"/>
      <c r="AIJ1055" s="119"/>
      <c r="AIK1055" s="119"/>
      <c r="AIL1055" s="119"/>
      <c r="AIM1055" s="119"/>
      <c r="AIN1055" s="119"/>
      <c r="AIO1055" s="119"/>
      <c r="AIP1055" s="119"/>
      <c r="AIQ1055" s="119"/>
      <c r="AIR1055" s="119"/>
      <c r="AIS1055" s="119"/>
      <c r="AIT1055" s="119"/>
      <c r="AIU1055" s="119"/>
      <c r="AIV1055" s="119"/>
      <c r="AIW1055" s="119"/>
      <c r="AIX1055" s="119"/>
      <c r="AIY1055" s="119"/>
      <c r="AIZ1055" s="119"/>
      <c r="AJA1055" s="119"/>
      <c r="AJB1055" s="119"/>
      <c r="AJC1055" s="119"/>
      <c r="AJD1055" s="119"/>
      <c r="AJE1055" s="119"/>
      <c r="AJF1055" s="119"/>
      <c r="AJG1055" s="119"/>
      <c r="AJH1055" s="119"/>
      <c r="AJI1055" s="119"/>
      <c r="AJJ1055" s="119"/>
      <c r="AJK1055" s="119"/>
      <c r="AJL1055" s="119"/>
      <c r="AJM1055" s="119"/>
      <c r="AJN1055" s="119"/>
      <c r="AJO1055" s="119"/>
      <c r="AJP1055" s="119"/>
      <c r="AJQ1055" s="119"/>
      <c r="AJR1055" s="119"/>
      <c r="AJS1055" s="119"/>
      <c r="AJT1055" s="119"/>
      <c r="AJU1055" s="119"/>
      <c r="AJV1055" s="119"/>
      <c r="AJW1055" s="119"/>
      <c r="AJX1055" s="119"/>
      <c r="AJY1055" s="119"/>
      <c r="AJZ1055" s="119"/>
      <c r="AKA1055" s="119"/>
      <c r="AKB1055" s="119"/>
      <c r="AKC1055" s="119"/>
      <c r="AKD1055" s="119"/>
      <c r="AKE1055" s="119"/>
      <c r="AKF1055" s="119"/>
      <c r="AKG1055" s="119"/>
      <c r="AKH1055" s="119"/>
      <c r="AKI1055" s="119"/>
      <c r="AKJ1055" s="119"/>
      <c r="AKK1055" s="119"/>
      <c r="AKL1055" s="119"/>
      <c r="AKM1055" s="119"/>
      <c r="AKN1055" s="119"/>
      <c r="AKO1055" s="119"/>
      <c r="AKP1055" s="119"/>
      <c r="AKQ1055" s="119"/>
      <c r="AKR1055" s="119"/>
      <c r="AKS1055" s="119"/>
      <c r="AKT1055" s="119"/>
      <c r="AKU1055" s="119"/>
      <c r="AKV1055" s="119"/>
      <c r="AKW1055" s="119"/>
      <c r="AKX1055" s="119"/>
      <c r="AKY1055" s="119"/>
      <c r="AKZ1055" s="119"/>
      <c r="ALA1055" s="119"/>
      <c r="ALB1055" s="119"/>
      <c r="ALC1055" s="119"/>
      <c r="ALD1055" s="119"/>
      <c r="ALE1055" s="119"/>
      <c r="ALF1055" s="119"/>
      <c r="ALG1055" s="119"/>
      <c r="ALH1055" s="119"/>
      <c r="ALI1055" s="119"/>
      <c r="ALJ1055" s="119"/>
      <c r="ALK1055" s="119"/>
      <c r="ALL1055" s="119"/>
      <c r="ALM1055" s="119"/>
      <c r="ALN1055" s="119"/>
      <c r="ALO1055" s="119"/>
      <c r="ALP1055" s="119"/>
      <c r="ALQ1055" s="119"/>
      <c r="ALR1055" s="119"/>
      <c r="ALS1055" s="119"/>
      <c r="ALT1055" s="119"/>
      <c r="ALU1055" s="119"/>
      <c r="ALV1055" s="119"/>
      <c r="ALW1055" s="119"/>
      <c r="ALX1055" s="119"/>
      <c r="ALY1055" s="119"/>
      <c r="ALZ1055" s="119"/>
      <c r="AMA1055" s="119"/>
      <c r="AMB1055" s="119"/>
      <c r="AMC1055" s="119"/>
      <c r="AMD1055" s="119"/>
      <c r="AME1055" s="119"/>
      <c r="AMF1055" s="119"/>
      <c r="AMG1055" s="119"/>
      <c r="AMH1055" s="119"/>
      <c r="AMI1055" s="119"/>
      <c r="AMJ1055" s="119"/>
    </row>
    <row r="1056" customFormat="false" ht="15" hidden="false" customHeight="false" outlineLevel="0" collapsed="false">
      <c r="A1056" s="118"/>
      <c r="B1056" s="118"/>
      <c r="C1056" s="49" t="n">
        <f aca="false">IF(F1056=F1055,C1055,IF(F1056=(F1055+10),C1055,(C1055+10)))</f>
        <v>1980</v>
      </c>
      <c r="E1056" s="51" t="n">
        <f aca="false">IF(C1055=C1056,IF(AND(L1056&lt;&gt;"M",L1056&lt;&gt;"m-up"),E1055+10,E1055),10)</f>
        <v>30</v>
      </c>
      <c r="F1056" s="39" t="n">
        <f aca="false">R1056+(Q1056*60)+(P1056*3600)</f>
        <v>53249</v>
      </c>
      <c r="G1056" s="39" t="str">
        <f aca="false">CONCATENATE(M1056,N1056,O1056)</f>
        <v>2017121</v>
      </c>
      <c r="H1056" s="39" t="n">
        <v>17</v>
      </c>
      <c r="L1056" s="39" t="s">
        <v>0</v>
      </c>
      <c r="M1056" s="39" t="n">
        <v>2017</v>
      </c>
      <c r="N1056" s="39" t="n">
        <v>12</v>
      </c>
      <c r="O1056" s="39" t="n">
        <v>1</v>
      </c>
      <c r="P1056" s="39" t="n">
        <v>14</v>
      </c>
      <c r="Q1056" s="39" t="n">
        <v>47</v>
      </c>
      <c r="R1056" s="39" t="n">
        <v>29</v>
      </c>
      <c r="S1056" s="39" t="n">
        <v>554</v>
      </c>
      <c r="T1056" s="39" t="n">
        <v>2</v>
      </c>
      <c r="U1056" s="39" t="s">
        <v>1</v>
      </c>
      <c r="V1056" s="39" t="s">
        <v>2</v>
      </c>
      <c r="X1056" s="40" t="s">
        <v>76</v>
      </c>
      <c r="WK1056" s="119"/>
      <c r="WL1056" s="119"/>
      <c r="WM1056" s="119"/>
      <c r="WN1056" s="119"/>
      <c r="WO1056" s="119"/>
      <c r="WP1056" s="119"/>
      <c r="WQ1056" s="119"/>
      <c r="WR1056" s="119"/>
      <c r="WS1056" s="119"/>
      <c r="WT1056" s="119"/>
      <c r="WU1056" s="119"/>
      <c r="WV1056" s="119"/>
      <c r="WW1056" s="119"/>
      <c r="WX1056" s="119"/>
      <c r="WY1056" s="119"/>
      <c r="WZ1056" s="119"/>
      <c r="XA1056" s="119"/>
      <c r="XB1056" s="119"/>
      <c r="XC1056" s="119"/>
      <c r="XD1056" s="119"/>
      <c r="XE1056" s="119"/>
      <c r="XF1056" s="119"/>
      <c r="XG1056" s="119"/>
      <c r="XH1056" s="119"/>
      <c r="XI1056" s="119"/>
      <c r="XJ1056" s="119"/>
      <c r="XK1056" s="119"/>
      <c r="XL1056" s="119"/>
      <c r="XM1056" s="119"/>
      <c r="XN1056" s="119"/>
      <c r="XO1056" s="119"/>
      <c r="XP1056" s="119"/>
      <c r="XQ1056" s="119"/>
      <c r="XR1056" s="119"/>
      <c r="XS1056" s="119"/>
      <c r="XT1056" s="119"/>
      <c r="XU1056" s="119"/>
      <c r="XV1056" s="119"/>
      <c r="XW1056" s="119"/>
      <c r="XX1056" s="119"/>
      <c r="XY1056" s="119"/>
      <c r="XZ1056" s="119"/>
      <c r="YA1056" s="119"/>
      <c r="YB1056" s="119"/>
      <c r="YC1056" s="119"/>
      <c r="YD1056" s="119"/>
      <c r="YE1056" s="119"/>
      <c r="YF1056" s="119"/>
      <c r="YG1056" s="119"/>
      <c r="YH1056" s="119"/>
      <c r="YI1056" s="119"/>
      <c r="YJ1056" s="119"/>
      <c r="YK1056" s="119"/>
      <c r="YL1056" s="119"/>
      <c r="YM1056" s="119"/>
      <c r="YN1056" s="119"/>
      <c r="YO1056" s="119"/>
      <c r="YP1056" s="119"/>
      <c r="YQ1056" s="119"/>
      <c r="YR1056" s="119"/>
      <c r="YS1056" s="119"/>
      <c r="YT1056" s="119"/>
      <c r="YU1056" s="119"/>
      <c r="YV1056" s="119"/>
      <c r="YW1056" s="119"/>
      <c r="YX1056" s="119"/>
      <c r="YY1056" s="119"/>
      <c r="YZ1056" s="119"/>
      <c r="ZA1056" s="119"/>
      <c r="ZB1056" s="119"/>
      <c r="ZC1056" s="119"/>
      <c r="ZD1056" s="119"/>
      <c r="ZE1056" s="119"/>
      <c r="ZF1056" s="119"/>
      <c r="ZG1056" s="119"/>
      <c r="ZH1056" s="119"/>
      <c r="ZI1056" s="119"/>
      <c r="ZJ1056" s="119"/>
      <c r="ZK1056" s="119"/>
      <c r="ZL1056" s="119"/>
      <c r="ZM1056" s="119"/>
      <c r="ZN1056" s="119"/>
      <c r="ZO1056" s="119"/>
      <c r="ZP1056" s="119"/>
      <c r="ZQ1056" s="119"/>
      <c r="ZR1056" s="119"/>
      <c r="ZS1056" s="119"/>
      <c r="ZT1056" s="119"/>
      <c r="ZU1056" s="119"/>
      <c r="ZV1056" s="119"/>
      <c r="ZW1056" s="119"/>
      <c r="ZX1056" s="119"/>
      <c r="ZY1056" s="119"/>
      <c r="ZZ1056" s="119"/>
      <c r="AAA1056" s="119"/>
      <c r="AAB1056" s="119"/>
      <c r="AAC1056" s="119"/>
      <c r="AAD1056" s="119"/>
      <c r="AAE1056" s="119"/>
      <c r="AAF1056" s="119"/>
      <c r="AAG1056" s="119"/>
      <c r="AAH1056" s="119"/>
      <c r="AAI1056" s="119"/>
      <c r="AAJ1056" s="119"/>
      <c r="AAK1056" s="119"/>
      <c r="AAL1056" s="119"/>
      <c r="AAM1056" s="119"/>
      <c r="AAN1056" s="119"/>
      <c r="AAO1056" s="119"/>
      <c r="AAP1056" s="119"/>
      <c r="AAQ1056" s="119"/>
      <c r="AAR1056" s="119"/>
      <c r="AAS1056" s="119"/>
      <c r="AAT1056" s="119"/>
      <c r="AAU1056" s="119"/>
      <c r="AAV1056" s="119"/>
      <c r="AAW1056" s="119"/>
      <c r="AAX1056" s="119"/>
      <c r="AAY1056" s="119"/>
      <c r="AAZ1056" s="119"/>
      <c r="ABA1056" s="119"/>
      <c r="ABB1056" s="119"/>
      <c r="ABC1056" s="119"/>
      <c r="ABD1056" s="119"/>
      <c r="ABE1056" s="119"/>
      <c r="ABF1056" s="119"/>
      <c r="ABG1056" s="119"/>
      <c r="ABH1056" s="119"/>
      <c r="ABI1056" s="119"/>
      <c r="ABJ1056" s="119"/>
      <c r="ABK1056" s="119"/>
      <c r="ABL1056" s="119"/>
      <c r="ABM1056" s="119"/>
      <c r="ABN1056" s="119"/>
      <c r="ABO1056" s="119"/>
      <c r="ABP1056" s="119"/>
      <c r="ABQ1056" s="119"/>
      <c r="ABR1056" s="119"/>
      <c r="ABS1056" s="119"/>
      <c r="ABT1056" s="119"/>
      <c r="ABU1056" s="119"/>
      <c r="ABV1056" s="119"/>
      <c r="ABW1056" s="119"/>
      <c r="ABX1056" s="119"/>
      <c r="ABY1056" s="119"/>
      <c r="ABZ1056" s="119"/>
      <c r="ACA1056" s="119"/>
      <c r="ACB1056" s="119"/>
      <c r="ACC1056" s="119"/>
      <c r="ACD1056" s="119"/>
      <c r="ACE1056" s="119"/>
      <c r="ACF1056" s="119"/>
      <c r="ACG1056" s="119"/>
      <c r="ACH1056" s="119"/>
      <c r="ACI1056" s="119"/>
      <c r="ACJ1056" s="119"/>
      <c r="ACK1056" s="119"/>
      <c r="ACL1056" s="119"/>
      <c r="ACM1056" s="119"/>
      <c r="ACN1056" s="119"/>
      <c r="ACO1056" s="119"/>
      <c r="ACP1056" s="119"/>
      <c r="ACQ1056" s="119"/>
      <c r="ACR1056" s="119"/>
      <c r="ACS1056" s="119"/>
      <c r="ACT1056" s="119"/>
      <c r="ACU1056" s="119"/>
      <c r="ACV1056" s="119"/>
      <c r="ACW1056" s="119"/>
      <c r="ACX1056" s="119"/>
      <c r="ACY1056" s="119"/>
      <c r="ACZ1056" s="119"/>
      <c r="ADA1056" s="119"/>
      <c r="ADB1056" s="119"/>
      <c r="ADC1056" s="119"/>
      <c r="ADD1056" s="119"/>
      <c r="ADE1056" s="119"/>
      <c r="ADF1056" s="119"/>
      <c r="ADG1056" s="119"/>
      <c r="ADH1056" s="119"/>
      <c r="ADI1056" s="119"/>
      <c r="ADJ1056" s="119"/>
      <c r="ADK1056" s="119"/>
      <c r="ADL1056" s="119"/>
      <c r="ADM1056" s="119"/>
      <c r="ADN1056" s="119"/>
      <c r="ADO1056" s="119"/>
      <c r="ADP1056" s="119"/>
      <c r="ADQ1056" s="119"/>
      <c r="ADR1056" s="119"/>
      <c r="ADS1056" s="119"/>
      <c r="ADT1056" s="119"/>
      <c r="ADU1056" s="119"/>
      <c r="ADV1056" s="119"/>
      <c r="ADW1056" s="119"/>
      <c r="ADX1056" s="119"/>
      <c r="ADY1056" s="119"/>
      <c r="ADZ1056" s="119"/>
      <c r="AEA1056" s="119"/>
      <c r="AEB1056" s="119"/>
      <c r="AEC1056" s="119"/>
      <c r="AED1056" s="119"/>
      <c r="AEE1056" s="119"/>
      <c r="AEF1056" s="119"/>
      <c r="AEG1056" s="119"/>
      <c r="AEH1056" s="119"/>
      <c r="AEI1056" s="119"/>
      <c r="AEJ1056" s="119"/>
      <c r="AEK1056" s="119"/>
      <c r="AEL1056" s="119"/>
      <c r="AEM1056" s="119"/>
      <c r="AEN1056" s="119"/>
      <c r="AEO1056" s="119"/>
      <c r="AEP1056" s="119"/>
      <c r="AEQ1056" s="119"/>
      <c r="AER1056" s="119"/>
      <c r="AES1056" s="119"/>
      <c r="AET1056" s="119"/>
      <c r="AEU1056" s="119"/>
      <c r="AEV1056" s="119"/>
      <c r="AEW1056" s="119"/>
      <c r="AEX1056" s="119"/>
      <c r="AEY1056" s="119"/>
      <c r="AEZ1056" s="119"/>
      <c r="AFA1056" s="119"/>
      <c r="AFB1056" s="119"/>
      <c r="AFC1056" s="119"/>
      <c r="AFD1056" s="119"/>
      <c r="AFE1056" s="119"/>
      <c r="AFF1056" s="119"/>
      <c r="AFG1056" s="119"/>
      <c r="AFH1056" s="119"/>
      <c r="AFI1056" s="119"/>
      <c r="AFJ1056" s="119"/>
      <c r="AFK1056" s="119"/>
      <c r="AFL1056" s="119"/>
      <c r="AFM1056" s="119"/>
      <c r="AFN1056" s="119"/>
      <c r="AFO1056" s="119"/>
      <c r="AFP1056" s="119"/>
      <c r="AFQ1056" s="119"/>
      <c r="AFR1056" s="119"/>
      <c r="AFS1056" s="119"/>
      <c r="AFT1056" s="119"/>
      <c r="AFU1056" s="119"/>
      <c r="AFV1056" s="119"/>
      <c r="AFW1056" s="119"/>
      <c r="AFX1056" s="119"/>
      <c r="AFY1056" s="119"/>
      <c r="AFZ1056" s="119"/>
      <c r="AGA1056" s="119"/>
      <c r="AGB1056" s="119"/>
      <c r="AGC1056" s="119"/>
      <c r="AGD1056" s="119"/>
      <c r="AGE1056" s="119"/>
      <c r="AGF1056" s="119"/>
      <c r="AGG1056" s="119"/>
      <c r="AGH1056" s="119"/>
      <c r="AGI1056" s="119"/>
      <c r="AGJ1056" s="119"/>
      <c r="AGK1056" s="119"/>
      <c r="AGL1056" s="119"/>
      <c r="AGM1056" s="119"/>
      <c r="AGN1056" s="119"/>
      <c r="AGO1056" s="119"/>
      <c r="AGP1056" s="119"/>
      <c r="AGQ1056" s="119"/>
      <c r="AGR1056" s="119"/>
      <c r="AGS1056" s="119"/>
      <c r="AGT1056" s="119"/>
      <c r="AGU1056" s="119"/>
      <c r="AGV1056" s="119"/>
      <c r="AGW1056" s="119"/>
      <c r="AGX1056" s="119"/>
      <c r="AGY1056" s="119"/>
      <c r="AGZ1056" s="119"/>
      <c r="AHA1056" s="119"/>
      <c r="AHB1056" s="119"/>
      <c r="AHC1056" s="119"/>
      <c r="AHD1056" s="119"/>
      <c r="AHE1056" s="119"/>
      <c r="AHF1056" s="119"/>
      <c r="AHG1056" s="119"/>
      <c r="AHH1056" s="119"/>
      <c r="AHI1056" s="119"/>
      <c r="AHJ1056" s="119"/>
      <c r="AHK1056" s="119"/>
      <c r="AHL1056" s="119"/>
      <c r="AHM1056" s="119"/>
      <c r="AHN1056" s="119"/>
      <c r="AHO1056" s="119"/>
      <c r="AHP1056" s="119"/>
      <c r="AHQ1056" s="119"/>
      <c r="AHR1056" s="119"/>
      <c r="AHS1056" s="119"/>
      <c r="AHT1056" s="119"/>
      <c r="AHU1056" s="119"/>
      <c r="AHV1056" s="119"/>
      <c r="AHW1056" s="119"/>
      <c r="AHX1056" s="119"/>
      <c r="AHY1056" s="119"/>
      <c r="AHZ1056" s="119"/>
      <c r="AIA1056" s="119"/>
      <c r="AIB1056" s="119"/>
      <c r="AIC1056" s="119"/>
      <c r="AID1056" s="119"/>
      <c r="AIE1056" s="119"/>
      <c r="AIF1056" s="119"/>
      <c r="AIG1056" s="119"/>
      <c r="AIH1056" s="119"/>
      <c r="AII1056" s="119"/>
      <c r="AIJ1056" s="119"/>
      <c r="AIK1056" s="119"/>
      <c r="AIL1056" s="119"/>
      <c r="AIM1056" s="119"/>
      <c r="AIN1056" s="119"/>
      <c r="AIO1056" s="119"/>
      <c r="AIP1056" s="119"/>
      <c r="AIQ1056" s="119"/>
      <c r="AIR1056" s="119"/>
      <c r="AIS1056" s="119"/>
      <c r="AIT1056" s="119"/>
      <c r="AIU1056" s="119"/>
      <c r="AIV1056" s="119"/>
      <c r="AIW1056" s="119"/>
      <c r="AIX1056" s="119"/>
      <c r="AIY1056" s="119"/>
      <c r="AIZ1056" s="119"/>
      <c r="AJA1056" s="119"/>
      <c r="AJB1056" s="119"/>
      <c r="AJC1056" s="119"/>
      <c r="AJD1056" s="119"/>
      <c r="AJE1056" s="119"/>
      <c r="AJF1056" s="119"/>
      <c r="AJG1056" s="119"/>
      <c r="AJH1056" s="119"/>
      <c r="AJI1056" s="119"/>
      <c r="AJJ1056" s="119"/>
      <c r="AJK1056" s="119"/>
      <c r="AJL1056" s="119"/>
      <c r="AJM1056" s="119"/>
      <c r="AJN1056" s="119"/>
      <c r="AJO1056" s="119"/>
      <c r="AJP1056" s="119"/>
      <c r="AJQ1056" s="119"/>
      <c r="AJR1056" s="119"/>
      <c r="AJS1056" s="119"/>
      <c r="AJT1056" s="119"/>
      <c r="AJU1056" s="119"/>
      <c r="AJV1056" s="119"/>
      <c r="AJW1056" s="119"/>
      <c r="AJX1056" s="119"/>
      <c r="AJY1056" s="119"/>
      <c r="AJZ1056" s="119"/>
      <c r="AKA1056" s="119"/>
      <c r="AKB1056" s="119"/>
      <c r="AKC1056" s="119"/>
      <c r="AKD1056" s="119"/>
      <c r="AKE1056" s="119"/>
      <c r="AKF1056" s="119"/>
      <c r="AKG1056" s="119"/>
      <c r="AKH1056" s="119"/>
      <c r="AKI1056" s="119"/>
      <c r="AKJ1056" s="119"/>
      <c r="AKK1056" s="119"/>
      <c r="AKL1056" s="119"/>
      <c r="AKM1056" s="119"/>
      <c r="AKN1056" s="119"/>
      <c r="AKO1056" s="119"/>
      <c r="AKP1056" s="119"/>
      <c r="AKQ1056" s="119"/>
      <c r="AKR1056" s="119"/>
      <c r="AKS1056" s="119"/>
      <c r="AKT1056" s="119"/>
      <c r="AKU1056" s="119"/>
      <c r="AKV1056" s="119"/>
      <c r="AKW1056" s="119"/>
      <c r="AKX1056" s="119"/>
      <c r="AKY1056" s="119"/>
      <c r="AKZ1056" s="119"/>
      <c r="ALA1056" s="119"/>
      <c r="ALB1056" s="119"/>
      <c r="ALC1056" s="119"/>
      <c r="ALD1056" s="119"/>
      <c r="ALE1056" s="119"/>
      <c r="ALF1056" s="119"/>
      <c r="ALG1056" s="119"/>
      <c r="ALH1056" s="119"/>
      <c r="ALI1056" s="119"/>
      <c r="ALJ1056" s="119"/>
      <c r="ALK1056" s="119"/>
      <c r="ALL1056" s="119"/>
      <c r="ALM1056" s="119"/>
      <c r="ALN1056" s="119"/>
      <c r="ALO1056" s="119"/>
      <c r="ALP1056" s="119"/>
      <c r="ALQ1056" s="119"/>
      <c r="ALR1056" s="119"/>
      <c r="ALS1056" s="119"/>
      <c r="ALT1056" s="119"/>
      <c r="ALU1056" s="119"/>
      <c r="ALV1056" s="119"/>
      <c r="ALW1056" s="119"/>
      <c r="ALX1056" s="119"/>
      <c r="ALY1056" s="119"/>
      <c r="ALZ1056" s="119"/>
      <c r="AMA1056" s="119"/>
      <c r="AMB1056" s="119"/>
      <c r="AMC1056" s="119"/>
      <c r="AMD1056" s="119"/>
      <c r="AME1056" s="119"/>
      <c r="AMF1056" s="119"/>
      <c r="AMG1056" s="119"/>
      <c r="AMH1056" s="119"/>
      <c r="AMI1056" s="119"/>
      <c r="AMJ1056" s="119"/>
    </row>
    <row r="1057" customFormat="false" ht="15" hidden="false" customHeight="false" outlineLevel="0" collapsed="false">
      <c r="A1057" s="118"/>
      <c r="B1057" s="118"/>
      <c r="C1057" s="49" t="n">
        <f aca="false">IF(F1057=F1056,C1056,IF(F1057=(F1056+10),C1056,(C1056+10)))</f>
        <v>1980</v>
      </c>
      <c r="E1057" s="51" t="n">
        <f aca="false">IF(C1056=C1057,IF(AND(L1057&lt;&gt;"M",L1057&lt;&gt;"m-up"),E1056+10,E1056),10)</f>
        <v>40</v>
      </c>
      <c r="F1057" s="39" t="n">
        <f aca="false">R1057+(Q1057*60)+(P1057*3600)</f>
        <v>53249</v>
      </c>
      <c r="G1057" s="39" t="str">
        <f aca="false">CONCATENATE(M1057,N1057,O1057)</f>
        <v>2017121</v>
      </c>
      <c r="H1057" s="39" t="n">
        <v>24</v>
      </c>
      <c r="L1057" s="39" t="s">
        <v>0</v>
      </c>
      <c r="M1057" s="39" t="n">
        <v>2017</v>
      </c>
      <c r="N1057" s="39" t="n">
        <v>12</v>
      </c>
      <c r="O1057" s="39" t="n">
        <v>1</v>
      </c>
      <c r="P1057" s="39" t="n">
        <v>14</v>
      </c>
      <c r="Q1057" s="39" t="n">
        <v>47</v>
      </c>
      <c r="R1057" s="39" t="n">
        <v>29</v>
      </c>
      <c r="S1057" s="39" t="n">
        <v>902</v>
      </c>
      <c r="T1057" s="39" t="n">
        <v>3</v>
      </c>
      <c r="U1057" s="39" t="s">
        <v>1</v>
      </c>
      <c r="V1057" s="39" t="s">
        <v>2</v>
      </c>
      <c r="X1057" s="40" t="s">
        <v>77</v>
      </c>
      <c r="WK1057" s="119"/>
      <c r="WL1057" s="119"/>
      <c r="WM1057" s="119"/>
      <c r="WN1057" s="119"/>
      <c r="WO1057" s="119"/>
      <c r="WP1057" s="119"/>
      <c r="WQ1057" s="119"/>
      <c r="WR1057" s="119"/>
      <c r="WS1057" s="119"/>
      <c r="WT1057" s="119"/>
      <c r="WU1057" s="119"/>
      <c r="WV1057" s="119"/>
      <c r="WW1057" s="119"/>
      <c r="WX1057" s="119"/>
      <c r="WY1057" s="119"/>
      <c r="WZ1057" s="119"/>
      <c r="XA1057" s="119"/>
      <c r="XB1057" s="119"/>
      <c r="XC1057" s="119"/>
      <c r="XD1057" s="119"/>
      <c r="XE1057" s="119"/>
      <c r="XF1057" s="119"/>
      <c r="XG1057" s="119"/>
      <c r="XH1057" s="119"/>
      <c r="XI1057" s="119"/>
      <c r="XJ1057" s="119"/>
      <c r="XK1057" s="119"/>
      <c r="XL1057" s="119"/>
      <c r="XM1057" s="119"/>
      <c r="XN1057" s="119"/>
      <c r="XO1057" s="119"/>
      <c r="XP1057" s="119"/>
      <c r="XQ1057" s="119"/>
      <c r="XR1057" s="119"/>
      <c r="XS1057" s="119"/>
      <c r="XT1057" s="119"/>
      <c r="XU1057" s="119"/>
      <c r="XV1057" s="119"/>
      <c r="XW1057" s="119"/>
      <c r="XX1057" s="119"/>
      <c r="XY1057" s="119"/>
      <c r="XZ1057" s="119"/>
      <c r="YA1057" s="119"/>
      <c r="YB1057" s="119"/>
      <c r="YC1057" s="119"/>
      <c r="YD1057" s="119"/>
      <c r="YE1057" s="119"/>
      <c r="YF1057" s="119"/>
      <c r="YG1057" s="119"/>
      <c r="YH1057" s="119"/>
      <c r="YI1057" s="119"/>
      <c r="YJ1057" s="119"/>
      <c r="YK1057" s="119"/>
      <c r="YL1057" s="119"/>
      <c r="YM1057" s="119"/>
      <c r="YN1057" s="119"/>
      <c r="YO1057" s="119"/>
      <c r="YP1057" s="119"/>
      <c r="YQ1057" s="119"/>
      <c r="YR1057" s="119"/>
      <c r="YS1057" s="119"/>
      <c r="YT1057" s="119"/>
      <c r="YU1057" s="119"/>
      <c r="YV1057" s="119"/>
      <c r="YW1057" s="119"/>
      <c r="YX1057" s="119"/>
      <c r="YY1057" s="119"/>
      <c r="YZ1057" s="119"/>
      <c r="ZA1057" s="119"/>
      <c r="ZB1057" s="119"/>
      <c r="ZC1057" s="119"/>
      <c r="ZD1057" s="119"/>
      <c r="ZE1057" s="119"/>
      <c r="ZF1057" s="119"/>
      <c r="ZG1057" s="119"/>
      <c r="ZH1057" s="119"/>
      <c r="ZI1057" s="119"/>
      <c r="ZJ1057" s="119"/>
      <c r="ZK1057" s="119"/>
      <c r="ZL1057" s="119"/>
      <c r="ZM1057" s="119"/>
      <c r="ZN1057" s="119"/>
      <c r="ZO1057" s="119"/>
      <c r="ZP1057" s="119"/>
      <c r="ZQ1057" s="119"/>
      <c r="ZR1057" s="119"/>
      <c r="ZS1057" s="119"/>
      <c r="ZT1057" s="119"/>
      <c r="ZU1057" s="119"/>
      <c r="ZV1057" s="119"/>
      <c r="ZW1057" s="119"/>
      <c r="ZX1057" s="119"/>
      <c r="ZY1057" s="119"/>
      <c r="ZZ1057" s="119"/>
      <c r="AAA1057" s="119"/>
      <c r="AAB1057" s="119"/>
      <c r="AAC1057" s="119"/>
      <c r="AAD1057" s="119"/>
      <c r="AAE1057" s="119"/>
      <c r="AAF1057" s="119"/>
      <c r="AAG1057" s="119"/>
      <c r="AAH1057" s="119"/>
      <c r="AAI1057" s="119"/>
      <c r="AAJ1057" s="119"/>
      <c r="AAK1057" s="119"/>
      <c r="AAL1057" s="119"/>
      <c r="AAM1057" s="119"/>
      <c r="AAN1057" s="119"/>
      <c r="AAO1057" s="119"/>
      <c r="AAP1057" s="119"/>
      <c r="AAQ1057" s="119"/>
      <c r="AAR1057" s="119"/>
      <c r="AAS1057" s="119"/>
      <c r="AAT1057" s="119"/>
      <c r="AAU1057" s="119"/>
      <c r="AAV1057" s="119"/>
      <c r="AAW1057" s="119"/>
      <c r="AAX1057" s="119"/>
      <c r="AAY1057" s="119"/>
      <c r="AAZ1057" s="119"/>
      <c r="ABA1057" s="119"/>
      <c r="ABB1057" s="119"/>
      <c r="ABC1057" s="119"/>
      <c r="ABD1057" s="119"/>
      <c r="ABE1057" s="119"/>
      <c r="ABF1057" s="119"/>
      <c r="ABG1057" s="119"/>
      <c r="ABH1057" s="119"/>
      <c r="ABI1057" s="119"/>
      <c r="ABJ1057" s="119"/>
      <c r="ABK1057" s="119"/>
      <c r="ABL1057" s="119"/>
      <c r="ABM1057" s="119"/>
      <c r="ABN1057" s="119"/>
      <c r="ABO1057" s="119"/>
      <c r="ABP1057" s="119"/>
      <c r="ABQ1057" s="119"/>
      <c r="ABR1057" s="119"/>
      <c r="ABS1057" s="119"/>
      <c r="ABT1057" s="119"/>
      <c r="ABU1057" s="119"/>
      <c r="ABV1057" s="119"/>
      <c r="ABW1057" s="119"/>
      <c r="ABX1057" s="119"/>
      <c r="ABY1057" s="119"/>
      <c r="ABZ1057" s="119"/>
      <c r="ACA1057" s="119"/>
      <c r="ACB1057" s="119"/>
      <c r="ACC1057" s="119"/>
      <c r="ACD1057" s="119"/>
      <c r="ACE1057" s="119"/>
      <c r="ACF1057" s="119"/>
      <c r="ACG1057" s="119"/>
      <c r="ACH1057" s="119"/>
      <c r="ACI1057" s="119"/>
      <c r="ACJ1057" s="119"/>
      <c r="ACK1057" s="119"/>
      <c r="ACL1057" s="119"/>
      <c r="ACM1057" s="119"/>
      <c r="ACN1057" s="119"/>
      <c r="ACO1057" s="119"/>
      <c r="ACP1057" s="119"/>
      <c r="ACQ1057" s="119"/>
      <c r="ACR1057" s="119"/>
      <c r="ACS1057" s="119"/>
      <c r="ACT1057" s="119"/>
      <c r="ACU1057" s="119"/>
      <c r="ACV1057" s="119"/>
      <c r="ACW1057" s="119"/>
      <c r="ACX1057" s="119"/>
      <c r="ACY1057" s="119"/>
      <c r="ACZ1057" s="119"/>
      <c r="ADA1057" s="119"/>
      <c r="ADB1057" s="119"/>
      <c r="ADC1057" s="119"/>
      <c r="ADD1057" s="119"/>
      <c r="ADE1057" s="119"/>
      <c r="ADF1057" s="119"/>
      <c r="ADG1057" s="119"/>
      <c r="ADH1057" s="119"/>
      <c r="ADI1057" s="119"/>
      <c r="ADJ1057" s="119"/>
      <c r="ADK1057" s="119"/>
      <c r="ADL1057" s="119"/>
      <c r="ADM1057" s="119"/>
      <c r="ADN1057" s="119"/>
      <c r="ADO1057" s="119"/>
      <c r="ADP1057" s="119"/>
      <c r="ADQ1057" s="119"/>
      <c r="ADR1057" s="119"/>
      <c r="ADS1057" s="119"/>
      <c r="ADT1057" s="119"/>
      <c r="ADU1057" s="119"/>
      <c r="ADV1057" s="119"/>
      <c r="ADW1057" s="119"/>
      <c r="ADX1057" s="119"/>
      <c r="ADY1057" s="119"/>
      <c r="ADZ1057" s="119"/>
      <c r="AEA1057" s="119"/>
      <c r="AEB1057" s="119"/>
      <c r="AEC1057" s="119"/>
      <c r="AED1057" s="119"/>
      <c r="AEE1057" s="119"/>
      <c r="AEF1057" s="119"/>
      <c r="AEG1057" s="119"/>
      <c r="AEH1057" s="119"/>
      <c r="AEI1057" s="119"/>
      <c r="AEJ1057" s="119"/>
      <c r="AEK1057" s="119"/>
      <c r="AEL1057" s="119"/>
      <c r="AEM1057" s="119"/>
      <c r="AEN1057" s="119"/>
      <c r="AEO1057" s="119"/>
      <c r="AEP1057" s="119"/>
      <c r="AEQ1057" s="119"/>
      <c r="AER1057" s="119"/>
      <c r="AES1057" s="119"/>
      <c r="AET1057" s="119"/>
      <c r="AEU1057" s="119"/>
      <c r="AEV1057" s="119"/>
      <c r="AEW1057" s="119"/>
      <c r="AEX1057" s="119"/>
      <c r="AEY1057" s="119"/>
      <c r="AEZ1057" s="119"/>
      <c r="AFA1057" s="119"/>
      <c r="AFB1057" s="119"/>
      <c r="AFC1057" s="119"/>
      <c r="AFD1057" s="119"/>
      <c r="AFE1057" s="119"/>
      <c r="AFF1057" s="119"/>
      <c r="AFG1057" s="119"/>
      <c r="AFH1057" s="119"/>
      <c r="AFI1057" s="119"/>
      <c r="AFJ1057" s="119"/>
      <c r="AFK1057" s="119"/>
      <c r="AFL1057" s="119"/>
      <c r="AFM1057" s="119"/>
      <c r="AFN1057" s="119"/>
      <c r="AFO1057" s="119"/>
      <c r="AFP1057" s="119"/>
      <c r="AFQ1057" s="119"/>
      <c r="AFR1057" s="119"/>
      <c r="AFS1057" s="119"/>
      <c r="AFT1057" s="119"/>
      <c r="AFU1057" s="119"/>
      <c r="AFV1057" s="119"/>
      <c r="AFW1057" s="119"/>
      <c r="AFX1057" s="119"/>
      <c r="AFY1057" s="119"/>
      <c r="AFZ1057" s="119"/>
      <c r="AGA1057" s="119"/>
      <c r="AGB1057" s="119"/>
      <c r="AGC1057" s="119"/>
      <c r="AGD1057" s="119"/>
      <c r="AGE1057" s="119"/>
      <c r="AGF1057" s="119"/>
      <c r="AGG1057" s="119"/>
      <c r="AGH1057" s="119"/>
      <c r="AGI1057" s="119"/>
      <c r="AGJ1057" s="119"/>
      <c r="AGK1057" s="119"/>
      <c r="AGL1057" s="119"/>
      <c r="AGM1057" s="119"/>
      <c r="AGN1057" s="119"/>
      <c r="AGO1057" s="119"/>
      <c r="AGP1057" s="119"/>
      <c r="AGQ1057" s="119"/>
      <c r="AGR1057" s="119"/>
      <c r="AGS1057" s="119"/>
      <c r="AGT1057" s="119"/>
      <c r="AGU1057" s="119"/>
      <c r="AGV1057" s="119"/>
      <c r="AGW1057" s="119"/>
      <c r="AGX1057" s="119"/>
      <c r="AGY1057" s="119"/>
      <c r="AGZ1057" s="119"/>
      <c r="AHA1057" s="119"/>
      <c r="AHB1057" s="119"/>
      <c r="AHC1057" s="119"/>
      <c r="AHD1057" s="119"/>
      <c r="AHE1057" s="119"/>
      <c r="AHF1057" s="119"/>
      <c r="AHG1057" s="119"/>
      <c r="AHH1057" s="119"/>
      <c r="AHI1057" s="119"/>
      <c r="AHJ1057" s="119"/>
      <c r="AHK1057" s="119"/>
      <c r="AHL1057" s="119"/>
      <c r="AHM1057" s="119"/>
      <c r="AHN1057" s="119"/>
      <c r="AHO1057" s="119"/>
      <c r="AHP1057" s="119"/>
      <c r="AHQ1057" s="119"/>
      <c r="AHR1057" s="119"/>
      <c r="AHS1057" s="119"/>
      <c r="AHT1057" s="119"/>
      <c r="AHU1057" s="119"/>
      <c r="AHV1057" s="119"/>
      <c r="AHW1057" s="119"/>
      <c r="AHX1057" s="119"/>
      <c r="AHY1057" s="119"/>
      <c r="AHZ1057" s="119"/>
      <c r="AIA1057" s="119"/>
      <c r="AIB1057" s="119"/>
      <c r="AIC1057" s="119"/>
      <c r="AID1057" s="119"/>
      <c r="AIE1057" s="119"/>
      <c r="AIF1057" s="119"/>
      <c r="AIG1057" s="119"/>
      <c r="AIH1057" s="119"/>
      <c r="AII1057" s="119"/>
      <c r="AIJ1057" s="119"/>
      <c r="AIK1057" s="119"/>
      <c r="AIL1057" s="119"/>
      <c r="AIM1057" s="119"/>
      <c r="AIN1057" s="119"/>
      <c r="AIO1057" s="119"/>
      <c r="AIP1057" s="119"/>
      <c r="AIQ1057" s="119"/>
      <c r="AIR1057" s="119"/>
      <c r="AIS1057" s="119"/>
      <c r="AIT1057" s="119"/>
      <c r="AIU1057" s="119"/>
      <c r="AIV1057" s="119"/>
      <c r="AIW1057" s="119"/>
      <c r="AIX1057" s="119"/>
      <c r="AIY1057" s="119"/>
      <c r="AIZ1057" s="119"/>
      <c r="AJA1057" s="119"/>
      <c r="AJB1057" s="119"/>
      <c r="AJC1057" s="119"/>
      <c r="AJD1057" s="119"/>
      <c r="AJE1057" s="119"/>
      <c r="AJF1057" s="119"/>
      <c r="AJG1057" s="119"/>
      <c r="AJH1057" s="119"/>
      <c r="AJI1057" s="119"/>
      <c r="AJJ1057" s="119"/>
      <c r="AJK1057" s="119"/>
      <c r="AJL1057" s="119"/>
      <c r="AJM1057" s="119"/>
      <c r="AJN1057" s="119"/>
      <c r="AJO1057" s="119"/>
      <c r="AJP1057" s="119"/>
      <c r="AJQ1057" s="119"/>
      <c r="AJR1057" s="119"/>
      <c r="AJS1057" s="119"/>
      <c r="AJT1057" s="119"/>
      <c r="AJU1057" s="119"/>
      <c r="AJV1057" s="119"/>
      <c r="AJW1057" s="119"/>
      <c r="AJX1057" s="119"/>
      <c r="AJY1057" s="119"/>
      <c r="AJZ1057" s="119"/>
      <c r="AKA1057" s="119"/>
      <c r="AKB1057" s="119"/>
      <c r="AKC1057" s="119"/>
      <c r="AKD1057" s="119"/>
      <c r="AKE1057" s="119"/>
      <c r="AKF1057" s="119"/>
      <c r="AKG1057" s="119"/>
      <c r="AKH1057" s="119"/>
      <c r="AKI1057" s="119"/>
      <c r="AKJ1057" s="119"/>
      <c r="AKK1057" s="119"/>
      <c r="AKL1057" s="119"/>
      <c r="AKM1057" s="119"/>
      <c r="AKN1057" s="119"/>
      <c r="AKO1057" s="119"/>
      <c r="AKP1057" s="119"/>
      <c r="AKQ1057" s="119"/>
      <c r="AKR1057" s="119"/>
      <c r="AKS1057" s="119"/>
      <c r="AKT1057" s="119"/>
      <c r="AKU1057" s="119"/>
      <c r="AKV1057" s="119"/>
      <c r="AKW1057" s="119"/>
      <c r="AKX1057" s="119"/>
      <c r="AKY1057" s="119"/>
      <c r="AKZ1057" s="119"/>
      <c r="ALA1057" s="119"/>
      <c r="ALB1057" s="119"/>
      <c r="ALC1057" s="119"/>
      <c r="ALD1057" s="119"/>
      <c r="ALE1057" s="119"/>
      <c r="ALF1057" s="119"/>
      <c r="ALG1057" s="119"/>
      <c r="ALH1057" s="119"/>
      <c r="ALI1057" s="119"/>
      <c r="ALJ1057" s="119"/>
      <c r="ALK1057" s="119"/>
      <c r="ALL1057" s="119"/>
      <c r="ALM1057" s="119"/>
      <c r="ALN1057" s="119"/>
      <c r="ALO1057" s="119"/>
      <c r="ALP1057" s="119"/>
      <c r="ALQ1057" s="119"/>
      <c r="ALR1057" s="119"/>
      <c r="ALS1057" s="119"/>
      <c r="ALT1057" s="119"/>
      <c r="ALU1057" s="119"/>
      <c r="ALV1057" s="119"/>
      <c r="ALW1057" s="119"/>
      <c r="ALX1057" s="119"/>
      <c r="ALY1057" s="119"/>
      <c r="ALZ1057" s="119"/>
      <c r="AMA1057" s="119"/>
      <c r="AMB1057" s="119"/>
      <c r="AMC1057" s="119"/>
      <c r="AMD1057" s="119"/>
      <c r="AME1057" s="119"/>
      <c r="AMF1057" s="119"/>
      <c r="AMG1057" s="119"/>
      <c r="AMH1057" s="119"/>
      <c r="AMI1057" s="119"/>
      <c r="AMJ1057" s="119"/>
    </row>
    <row r="1058" customFormat="false" ht="15" hidden="false" customHeight="false" outlineLevel="0" collapsed="false">
      <c r="A1058" s="69"/>
      <c r="B1058" s="69"/>
      <c r="C1058" s="49" t="n">
        <f aca="false">IF(F1058=F1057,C1057,IF(F1058=(F1057+10),C1057,(C1057+10)))</f>
        <v>1990</v>
      </c>
      <c r="D1058" s="70" t="s">
        <v>395</v>
      </c>
      <c r="E1058" s="51" t="n">
        <f aca="false">IF(C1057=C1058,IF(AND(L1058&lt;&gt;"M",L1058&lt;&gt;"m-up"),E1057+10,E1057),10)</f>
        <v>10</v>
      </c>
      <c r="F1058" s="71" t="n">
        <f aca="false">R1058+(Q1058*60)+(P1058*3600)</f>
        <v>53410</v>
      </c>
      <c r="G1058" s="71" t="str">
        <f aca="false">CONCATENATE(M1058,N1058,O1058)</f>
        <v>2017121</v>
      </c>
      <c r="H1058" s="71" t="n">
        <f aca="false">707-700</f>
        <v>7</v>
      </c>
      <c r="I1058" s="71"/>
      <c r="J1058" s="71"/>
      <c r="K1058" s="71"/>
      <c r="L1058" s="71" t="s">
        <v>0</v>
      </c>
      <c r="M1058" s="71" t="n">
        <v>2017</v>
      </c>
      <c r="N1058" s="71" t="n">
        <v>12</v>
      </c>
      <c r="O1058" s="71" t="n">
        <v>1</v>
      </c>
      <c r="P1058" s="71" t="n">
        <v>14</v>
      </c>
      <c r="Q1058" s="71" t="n">
        <v>50</v>
      </c>
      <c r="R1058" s="71" t="n">
        <v>10</v>
      </c>
      <c r="S1058" s="71" t="n">
        <v>700</v>
      </c>
      <c r="T1058" s="71" t="n">
        <v>1</v>
      </c>
      <c r="U1058" s="71" t="s">
        <v>1</v>
      </c>
      <c r="V1058" s="71" t="s">
        <v>2</v>
      </c>
      <c r="W1058" s="71"/>
      <c r="X1058" s="72"/>
      <c r="WK1058" s="72"/>
      <c r="WL1058" s="72"/>
      <c r="WM1058" s="72"/>
      <c r="WN1058" s="72"/>
      <c r="WO1058" s="72"/>
      <c r="WP1058" s="72"/>
      <c r="WQ1058" s="72"/>
      <c r="WR1058" s="72"/>
      <c r="WS1058" s="72"/>
      <c r="WT1058" s="72"/>
      <c r="WU1058" s="72"/>
      <c r="WV1058" s="72"/>
      <c r="WW1058" s="72"/>
      <c r="WX1058" s="72"/>
      <c r="WY1058" s="72"/>
      <c r="WZ1058" s="72"/>
      <c r="XA1058" s="72"/>
      <c r="XB1058" s="72"/>
      <c r="XC1058" s="72"/>
      <c r="XD1058" s="72"/>
      <c r="XE1058" s="72"/>
      <c r="XF1058" s="72"/>
      <c r="XG1058" s="72"/>
      <c r="XH1058" s="72"/>
      <c r="XI1058" s="72"/>
      <c r="XJ1058" s="72"/>
      <c r="XK1058" s="72"/>
      <c r="XL1058" s="72"/>
      <c r="XM1058" s="72"/>
      <c r="XN1058" s="72"/>
      <c r="XO1058" s="72"/>
      <c r="XP1058" s="72"/>
      <c r="XQ1058" s="72"/>
      <c r="XR1058" s="72"/>
      <c r="XS1058" s="72"/>
      <c r="XT1058" s="72"/>
      <c r="XU1058" s="72"/>
      <c r="XV1058" s="72"/>
      <c r="XW1058" s="72"/>
      <c r="XX1058" s="72"/>
      <c r="XY1058" s="72"/>
      <c r="XZ1058" s="72"/>
      <c r="YA1058" s="72"/>
      <c r="YB1058" s="72"/>
      <c r="YC1058" s="72"/>
      <c r="YD1058" s="72"/>
      <c r="YE1058" s="72"/>
      <c r="YF1058" s="72"/>
      <c r="YG1058" s="72"/>
      <c r="YH1058" s="72"/>
      <c r="YI1058" s="72"/>
      <c r="YJ1058" s="72"/>
      <c r="YK1058" s="72"/>
      <c r="YL1058" s="72"/>
      <c r="YM1058" s="72"/>
      <c r="YN1058" s="72"/>
      <c r="YO1058" s="72"/>
      <c r="YP1058" s="72"/>
      <c r="YQ1058" s="72"/>
      <c r="YR1058" s="72"/>
      <c r="YS1058" s="72"/>
      <c r="YT1058" s="72"/>
      <c r="YU1058" s="72"/>
      <c r="YV1058" s="72"/>
      <c r="YW1058" s="72"/>
      <c r="YX1058" s="72"/>
      <c r="YY1058" s="72"/>
      <c r="YZ1058" s="72"/>
      <c r="ZA1058" s="72"/>
      <c r="ZB1058" s="72"/>
      <c r="ZC1058" s="72"/>
      <c r="ZD1058" s="72"/>
      <c r="ZE1058" s="72"/>
      <c r="ZF1058" s="72"/>
      <c r="ZG1058" s="72"/>
      <c r="ZH1058" s="72"/>
      <c r="ZI1058" s="72"/>
      <c r="ZJ1058" s="72"/>
      <c r="ZK1058" s="72"/>
      <c r="ZL1058" s="72"/>
      <c r="ZM1058" s="72"/>
      <c r="ZN1058" s="72"/>
      <c r="ZO1058" s="72"/>
      <c r="ZP1058" s="72"/>
      <c r="ZQ1058" s="72"/>
      <c r="ZR1058" s="72"/>
      <c r="ZS1058" s="72"/>
      <c r="ZT1058" s="72"/>
      <c r="ZU1058" s="72"/>
      <c r="ZV1058" s="72"/>
      <c r="ZW1058" s="72"/>
      <c r="ZX1058" s="72"/>
      <c r="ZY1058" s="72"/>
      <c r="ZZ1058" s="72"/>
      <c r="AAA1058" s="72"/>
      <c r="AAB1058" s="72"/>
      <c r="AAC1058" s="72"/>
      <c r="AAD1058" s="72"/>
      <c r="AAE1058" s="72"/>
      <c r="AAF1058" s="72"/>
      <c r="AAG1058" s="72"/>
      <c r="AAH1058" s="72"/>
      <c r="AAI1058" s="72"/>
      <c r="AAJ1058" s="72"/>
      <c r="AAK1058" s="72"/>
      <c r="AAL1058" s="72"/>
      <c r="AAM1058" s="72"/>
      <c r="AAN1058" s="72"/>
      <c r="AAO1058" s="72"/>
      <c r="AAP1058" s="72"/>
      <c r="AAQ1058" s="72"/>
      <c r="AAR1058" s="72"/>
      <c r="AAS1058" s="72"/>
      <c r="AAT1058" s="72"/>
      <c r="AAU1058" s="72"/>
      <c r="AAV1058" s="72"/>
      <c r="AAW1058" s="72"/>
      <c r="AAX1058" s="72"/>
      <c r="AAY1058" s="72"/>
      <c r="AAZ1058" s="72"/>
      <c r="ABA1058" s="72"/>
      <c r="ABB1058" s="72"/>
      <c r="ABC1058" s="72"/>
      <c r="ABD1058" s="72"/>
      <c r="ABE1058" s="72"/>
      <c r="ABF1058" s="72"/>
      <c r="ABG1058" s="72"/>
      <c r="ABH1058" s="72"/>
      <c r="ABI1058" s="72"/>
      <c r="ABJ1058" s="72"/>
      <c r="ABK1058" s="72"/>
      <c r="ABL1058" s="72"/>
      <c r="ABM1058" s="72"/>
      <c r="ABN1058" s="72"/>
      <c r="ABO1058" s="72"/>
      <c r="ABP1058" s="72"/>
      <c r="ABQ1058" s="72"/>
      <c r="ABR1058" s="72"/>
      <c r="ABS1058" s="72"/>
      <c r="ABT1058" s="72"/>
      <c r="ABU1058" s="72"/>
      <c r="ABV1058" s="72"/>
      <c r="ABW1058" s="72"/>
      <c r="ABX1058" s="72"/>
      <c r="ABY1058" s="72"/>
      <c r="ABZ1058" s="72"/>
      <c r="ACA1058" s="72"/>
      <c r="ACB1058" s="72"/>
      <c r="ACC1058" s="72"/>
      <c r="ACD1058" s="72"/>
      <c r="ACE1058" s="72"/>
      <c r="ACF1058" s="72"/>
      <c r="ACG1058" s="72"/>
      <c r="ACH1058" s="72"/>
      <c r="ACI1058" s="72"/>
      <c r="ACJ1058" s="72"/>
      <c r="ACK1058" s="72"/>
      <c r="ACL1058" s="72"/>
      <c r="ACM1058" s="72"/>
      <c r="ACN1058" s="72"/>
      <c r="ACO1058" s="72"/>
      <c r="ACP1058" s="72"/>
      <c r="ACQ1058" s="72"/>
      <c r="ACR1058" s="72"/>
      <c r="ACS1058" s="72"/>
      <c r="ACT1058" s="72"/>
      <c r="ACU1058" s="72"/>
      <c r="ACV1058" s="72"/>
      <c r="ACW1058" s="72"/>
      <c r="ACX1058" s="72"/>
      <c r="ACY1058" s="72"/>
      <c r="ACZ1058" s="72"/>
      <c r="ADA1058" s="72"/>
      <c r="ADB1058" s="72"/>
      <c r="ADC1058" s="72"/>
      <c r="ADD1058" s="72"/>
      <c r="ADE1058" s="72"/>
      <c r="ADF1058" s="72"/>
      <c r="ADG1058" s="72"/>
      <c r="ADH1058" s="72"/>
      <c r="ADI1058" s="72"/>
      <c r="ADJ1058" s="72"/>
      <c r="ADK1058" s="72"/>
      <c r="ADL1058" s="72"/>
      <c r="ADM1058" s="72"/>
      <c r="ADN1058" s="72"/>
      <c r="ADO1058" s="72"/>
      <c r="ADP1058" s="72"/>
      <c r="ADQ1058" s="72"/>
      <c r="ADR1058" s="72"/>
      <c r="ADS1058" s="72"/>
      <c r="ADT1058" s="72"/>
      <c r="ADU1058" s="72"/>
      <c r="ADV1058" s="72"/>
      <c r="ADW1058" s="72"/>
      <c r="ADX1058" s="72"/>
      <c r="ADY1058" s="72"/>
      <c r="ADZ1058" s="72"/>
      <c r="AEA1058" s="72"/>
      <c r="AEB1058" s="72"/>
      <c r="AEC1058" s="72"/>
      <c r="AED1058" s="72"/>
      <c r="AEE1058" s="72"/>
      <c r="AEF1058" s="72"/>
      <c r="AEG1058" s="72"/>
      <c r="AEH1058" s="72"/>
      <c r="AEI1058" s="72"/>
      <c r="AEJ1058" s="72"/>
      <c r="AEK1058" s="72"/>
      <c r="AEL1058" s="72"/>
      <c r="AEM1058" s="72"/>
      <c r="AEN1058" s="72"/>
      <c r="AEO1058" s="72"/>
      <c r="AEP1058" s="72"/>
      <c r="AEQ1058" s="72"/>
      <c r="AER1058" s="72"/>
      <c r="AES1058" s="72"/>
      <c r="AET1058" s="72"/>
      <c r="AEU1058" s="72"/>
      <c r="AEV1058" s="72"/>
      <c r="AEW1058" s="72"/>
      <c r="AEX1058" s="72"/>
      <c r="AEY1058" s="72"/>
      <c r="AEZ1058" s="72"/>
      <c r="AFA1058" s="72"/>
      <c r="AFB1058" s="72"/>
      <c r="AFC1058" s="72"/>
      <c r="AFD1058" s="72"/>
      <c r="AFE1058" s="72"/>
      <c r="AFF1058" s="72"/>
      <c r="AFG1058" s="72"/>
      <c r="AFH1058" s="72"/>
      <c r="AFI1058" s="72"/>
      <c r="AFJ1058" s="72"/>
      <c r="AFK1058" s="72"/>
      <c r="AFL1058" s="72"/>
      <c r="AFM1058" s="72"/>
      <c r="AFN1058" s="72"/>
      <c r="AFO1058" s="72"/>
      <c r="AFP1058" s="72"/>
      <c r="AFQ1058" s="72"/>
      <c r="AFR1058" s="72"/>
      <c r="AFS1058" s="72"/>
      <c r="AFT1058" s="72"/>
      <c r="AFU1058" s="72"/>
      <c r="AFV1058" s="72"/>
      <c r="AFW1058" s="72"/>
      <c r="AFX1058" s="72"/>
      <c r="AFY1058" s="72"/>
      <c r="AFZ1058" s="72"/>
      <c r="AGA1058" s="72"/>
      <c r="AGB1058" s="72"/>
      <c r="AGC1058" s="72"/>
      <c r="AGD1058" s="72"/>
      <c r="AGE1058" s="72"/>
      <c r="AGF1058" s="72"/>
      <c r="AGG1058" s="72"/>
      <c r="AGH1058" s="72"/>
      <c r="AGI1058" s="72"/>
      <c r="AGJ1058" s="72"/>
      <c r="AGK1058" s="72"/>
      <c r="AGL1058" s="72"/>
      <c r="AGM1058" s="72"/>
      <c r="AGN1058" s="72"/>
      <c r="AGO1058" s="72"/>
      <c r="AGP1058" s="72"/>
      <c r="AGQ1058" s="72"/>
      <c r="AGR1058" s="72"/>
      <c r="AGS1058" s="72"/>
      <c r="AGT1058" s="72"/>
      <c r="AGU1058" s="72"/>
      <c r="AGV1058" s="72"/>
      <c r="AGW1058" s="72"/>
      <c r="AGX1058" s="72"/>
      <c r="AGY1058" s="72"/>
      <c r="AGZ1058" s="72"/>
      <c r="AHA1058" s="72"/>
      <c r="AHB1058" s="72"/>
      <c r="AHC1058" s="72"/>
      <c r="AHD1058" s="72"/>
      <c r="AHE1058" s="72"/>
      <c r="AHF1058" s="72"/>
      <c r="AHG1058" s="72"/>
      <c r="AHH1058" s="72"/>
      <c r="AHI1058" s="72"/>
      <c r="AHJ1058" s="72"/>
      <c r="AHK1058" s="72"/>
      <c r="AHL1058" s="72"/>
      <c r="AHM1058" s="72"/>
      <c r="AHN1058" s="72"/>
      <c r="AHO1058" s="72"/>
      <c r="AHP1058" s="72"/>
      <c r="AHQ1058" s="72"/>
      <c r="AHR1058" s="72"/>
      <c r="AHS1058" s="72"/>
      <c r="AHT1058" s="72"/>
      <c r="AHU1058" s="72"/>
      <c r="AHV1058" s="72"/>
      <c r="AHW1058" s="72"/>
      <c r="AHX1058" s="72"/>
      <c r="AHY1058" s="72"/>
      <c r="AHZ1058" s="72"/>
      <c r="AIA1058" s="72"/>
      <c r="AIB1058" s="72"/>
      <c r="AIC1058" s="72"/>
      <c r="AID1058" s="72"/>
      <c r="AIE1058" s="72"/>
      <c r="AIF1058" s="72"/>
      <c r="AIG1058" s="72"/>
      <c r="AIH1058" s="72"/>
      <c r="AII1058" s="72"/>
      <c r="AIJ1058" s="72"/>
      <c r="AIK1058" s="72"/>
      <c r="AIL1058" s="72"/>
      <c r="AIM1058" s="72"/>
      <c r="AIN1058" s="72"/>
      <c r="AIO1058" s="72"/>
      <c r="AIP1058" s="72"/>
      <c r="AIQ1058" s="72"/>
      <c r="AIR1058" s="72"/>
      <c r="AIS1058" s="72"/>
      <c r="AIT1058" s="72"/>
      <c r="AIU1058" s="72"/>
      <c r="AIV1058" s="72"/>
      <c r="AIW1058" s="72"/>
      <c r="AIX1058" s="72"/>
      <c r="AIY1058" s="72"/>
      <c r="AIZ1058" s="72"/>
      <c r="AJA1058" s="72"/>
      <c r="AJB1058" s="72"/>
      <c r="AJC1058" s="72"/>
      <c r="AJD1058" s="72"/>
      <c r="AJE1058" s="72"/>
      <c r="AJF1058" s="72"/>
      <c r="AJG1058" s="72"/>
      <c r="AJH1058" s="72"/>
      <c r="AJI1058" s="72"/>
      <c r="AJJ1058" s="72"/>
      <c r="AJK1058" s="72"/>
      <c r="AJL1058" s="72"/>
      <c r="AJM1058" s="72"/>
      <c r="AJN1058" s="72"/>
      <c r="AJO1058" s="72"/>
      <c r="AJP1058" s="72"/>
      <c r="AJQ1058" s="72"/>
      <c r="AJR1058" s="72"/>
      <c r="AJS1058" s="72"/>
      <c r="AJT1058" s="72"/>
      <c r="AJU1058" s="72"/>
      <c r="AJV1058" s="72"/>
      <c r="AJW1058" s="72"/>
      <c r="AJX1058" s="72"/>
      <c r="AJY1058" s="72"/>
      <c r="AJZ1058" s="72"/>
      <c r="AKA1058" s="72"/>
      <c r="AKB1058" s="72"/>
      <c r="AKC1058" s="72"/>
      <c r="AKD1058" s="72"/>
      <c r="AKE1058" s="72"/>
      <c r="AKF1058" s="72"/>
      <c r="AKG1058" s="72"/>
      <c r="AKH1058" s="72"/>
      <c r="AKI1058" s="72"/>
      <c r="AKJ1058" s="72"/>
      <c r="AKK1058" s="72"/>
      <c r="AKL1058" s="72"/>
      <c r="AKM1058" s="72"/>
      <c r="AKN1058" s="72"/>
      <c r="AKO1058" s="72"/>
      <c r="AKP1058" s="72"/>
      <c r="AKQ1058" s="72"/>
      <c r="AKR1058" s="72"/>
      <c r="AKS1058" s="72"/>
      <c r="AKT1058" s="72"/>
      <c r="AKU1058" s="72"/>
      <c r="AKV1058" s="72"/>
      <c r="AKW1058" s="72"/>
      <c r="AKX1058" s="72"/>
      <c r="AKY1058" s="72"/>
      <c r="AKZ1058" s="72"/>
      <c r="ALA1058" s="72"/>
      <c r="ALB1058" s="72"/>
      <c r="ALC1058" s="72"/>
      <c r="ALD1058" s="72"/>
      <c r="ALE1058" s="72"/>
      <c r="ALF1058" s="72"/>
      <c r="ALG1058" s="72"/>
      <c r="ALH1058" s="72"/>
      <c r="ALI1058" s="72"/>
      <c r="ALJ1058" s="72"/>
      <c r="ALK1058" s="72"/>
      <c r="ALL1058" s="72"/>
      <c r="ALM1058" s="72"/>
      <c r="ALN1058" s="72"/>
      <c r="ALO1058" s="72"/>
      <c r="ALP1058" s="72"/>
      <c r="ALQ1058" s="72"/>
      <c r="ALR1058" s="72"/>
      <c r="ALS1058" s="72"/>
      <c r="ALT1058" s="72"/>
      <c r="ALU1058" s="72"/>
      <c r="ALV1058" s="72"/>
      <c r="ALW1058" s="72"/>
      <c r="ALX1058" s="72"/>
      <c r="ALY1058" s="72"/>
      <c r="ALZ1058" s="72"/>
      <c r="AMA1058" s="72"/>
      <c r="AMB1058" s="72"/>
      <c r="AMC1058" s="72"/>
      <c r="AMD1058" s="72"/>
      <c r="AME1058" s="72"/>
      <c r="AMF1058" s="72"/>
      <c r="AMG1058" s="72"/>
      <c r="AMH1058" s="72"/>
      <c r="AMI1058" s="72"/>
      <c r="AMJ1058" s="72"/>
    </row>
    <row r="1059" customFormat="false" ht="15" hidden="false" customHeight="false" outlineLevel="0" collapsed="false">
      <c r="C1059" s="49" t="n">
        <f aca="false">IF(F1059=F1058,C1058,IF(F1059=(F1058+10),C1058,(C1058+10)))</f>
        <v>1990</v>
      </c>
      <c r="D1059" s="38" t="s">
        <v>395</v>
      </c>
      <c r="E1059" s="51" t="n">
        <f aca="false">IF(C1058=C1059,IF(AND(L1059&lt;&gt;"M",L1059&lt;&gt;"m-up"),E1058+10,E1058),10)</f>
        <v>20</v>
      </c>
      <c r="F1059" s="39" t="n">
        <f aca="false">R1059+(Q1059*60)+(P1059*3600)</f>
        <v>53410</v>
      </c>
      <c r="G1059" s="39" t="str">
        <f aca="false">CONCATENATE(M1059,N1059,O1059)</f>
        <v>2017121</v>
      </c>
      <c r="H1059" s="39" t="n">
        <v>55</v>
      </c>
      <c r="L1059" s="39" t="s">
        <v>0</v>
      </c>
      <c r="M1059" s="39" t="n">
        <v>2017</v>
      </c>
      <c r="N1059" s="39" t="n">
        <v>12</v>
      </c>
      <c r="O1059" s="39" t="n">
        <v>1</v>
      </c>
      <c r="P1059" s="39" t="n">
        <v>14</v>
      </c>
      <c r="Q1059" s="39" t="n">
        <v>50</v>
      </c>
      <c r="R1059" s="39" t="n">
        <v>10</v>
      </c>
      <c r="S1059" s="39" t="n">
        <v>726</v>
      </c>
      <c r="T1059" s="39" t="n">
        <v>1</v>
      </c>
      <c r="U1059" s="39" t="s">
        <v>1</v>
      </c>
      <c r="V1059" s="39" t="s">
        <v>2</v>
      </c>
    </row>
    <row r="1060" customFormat="false" ht="15" hidden="false" customHeight="false" outlineLevel="0" collapsed="false">
      <c r="C1060" s="49" t="n">
        <f aca="false">IF(F1060=F1059,C1059,IF(F1060=(F1059+10),C1059,(C1059+10)))</f>
        <v>1990</v>
      </c>
      <c r="D1060" s="38" t="s">
        <v>395</v>
      </c>
      <c r="E1060" s="51" t="n">
        <f aca="false">IF(C1059=C1060,IF(AND(L1060&lt;&gt;"M",L1060&lt;&gt;"m-up"),E1059+10,E1059),10)</f>
        <v>30</v>
      </c>
      <c r="F1060" s="39" t="n">
        <f aca="false">R1060+(Q1060*60)+(P1060*3600)</f>
        <v>53410</v>
      </c>
      <c r="G1060" s="39" t="str">
        <f aca="false">CONCATENATE(M1060,N1060,O1060)</f>
        <v>2017121</v>
      </c>
      <c r="H1060" s="39" t="n">
        <v>5</v>
      </c>
      <c r="L1060" s="39" t="s">
        <v>0</v>
      </c>
      <c r="M1060" s="39" t="n">
        <v>2017</v>
      </c>
      <c r="N1060" s="39" t="n">
        <v>12</v>
      </c>
      <c r="O1060" s="39" t="n">
        <v>1</v>
      </c>
      <c r="P1060" s="39" t="n">
        <v>14</v>
      </c>
      <c r="Q1060" s="39" t="n">
        <v>50</v>
      </c>
      <c r="R1060" s="39" t="n">
        <v>10</v>
      </c>
      <c r="S1060" s="39" t="n">
        <v>827</v>
      </c>
      <c r="T1060" s="39" t="n">
        <v>1</v>
      </c>
      <c r="U1060" s="39" t="s">
        <v>1</v>
      </c>
      <c r="V1060" s="39" t="s">
        <v>2</v>
      </c>
    </row>
    <row r="1061" customFormat="false" ht="15" hidden="false" customHeight="false" outlineLevel="0" collapsed="false">
      <c r="C1061" s="49" t="n">
        <f aca="false">IF(F1061=F1060,C1060,IF(F1061=(F1060+10),C1060,(C1060+10)))</f>
        <v>1990</v>
      </c>
      <c r="D1061" s="38" t="s">
        <v>395</v>
      </c>
      <c r="E1061" s="51" t="n">
        <f aca="false">IF(C1060=C1061,IF(AND(L1061&lt;&gt;"M",L1061&lt;&gt;"m-up"),E1060+10,E1060),10)</f>
        <v>40</v>
      </c>
      <c r="F1061" s="39" t="n">
        <f aca="false">R1061+(Q1061*60)+(P1061*3600)</f>
        <v>53410</v>
      </c>
      <c r="G1061" s="39" t="str">
        <f aca="false">CONCATENATE(M1061,N1061,O1061)</f>
        <v>2017121</v>
      </c>
      <c r="H1061" s="39" t="n">
        <v>0</v>
      </c>
      <c r="L1061" s="39" t="s">
        <v>9</v>
      </c>
      <c r="M1061" s="39" t="n">
        <v>2017</v>
      </c>
      <c r="N1061" s="39" t="n">
        <v>12</v>
      </c>
      <c r="O1061" s="39" t="n">
        <v>1</v>
      </c>
      <c r="P1061" s="39" t="n">
        <v>14</v>
      </c>
      <c r="Q1061" s="39" t="n">
        <v>50</v>
      </c>
      <c r="R1061" s="39" t="n">
        <v>10</v>
      </c>
      <c r="S1061" s="39" t="n">
        <v>963</v>
      </c>
      <c r="T1061" s="39" t="n">
        <v>1</v>
      </c>
      <c r="U1061" s="39" t="s">
        <v>1</v>
      </c>
      <c r="V1061" s="39" t="s">
        <v>2</v>
      </c>
    </row>
    <row r="1062" customFormat="false" ht="15" hidden="false" customHeight="false" outlineLevel="0" collapsed="false">
      <c r="A1062" s="69"/>
      <c r="B1062" s="69"/>
      <c r="C1062" s="49" t="n">
        <f aca="false">IF(F1062=F1061,C1061,IF(F1062=(F1061+10),C1061,(C1061+10)))</f>
        <v>2000</v>
      </c>
      <c r="D1062" s="70" t="s">
        <v>396</v>
      </c>
      <c r="E1062" s="51" t="n">
        <f aca="false">IF(C1061=C1062,IF(AND(L1062&lt;&gt;"M",L1062&lt;&gt;"m-up"),E1061+10,E1061),10)</f>
        <v>10</v>
      </c>
      <c r="F1062" s="71" t="n">
        <f aca="false">R1062+(Q1062*60)+(P1062*3600)</f>
        <v>53473</v>
      </c>
      <c r="G1062" s="71" t="str">
        <f aca="false">CONCATENATE(M1062,N1062,O1062)</f>
        <v>2017121</v>
      </c>
      <c r="H1062" s="71" t="n">
        <f aca="false">306-300</f>
        <v>6</v>
      </c>
      <c r="I1062" s="71"/>
      <c r="J1062" s="71"/>
      <c r="K1062" s="71"/>
      <c r="L1062" s="71" t="s">
        <v>0</v>
      </c>
      <c r="M1062" s="71" t="n">
        <v>2017</v>
      </c>
      <c r="N1062" s="71" t="n">
        <v>12</v>
      </c>
      <c r="O1062" s="71" t="n">
        <v>1</v>
      </c>
      <c r="P1062" s="71" t="n">
        <v>14</v>
      </c>
      <c r="Q1062" s="71" t="n">
        <v>51</v>
      </c>
      <c r="R1062" s="71" t="n">
        <v>13</v>
      </c>
      <c r="S1062" s="71" t="n">
        <v>300</v>
      </c>
      <c r="T1062" s="71" t="n">
        <v>1</v>
      </c>
      <c r="U1062" s="71" t="s">
        <v>1</v>
      </c>
      <c r="V1062" s="71" t="s">
        <v>2</v>
      </c>
      <c r="W1062" s="71"/>
      <c r="X1062" s="72" t="s">
        <v>397</v>
      </c>
      <c r="WK1062" s="72"/>
      <c r="WL1062" s="72"/>
      <c r="WM1062" s="72"/>
      <c r="WN1062" s="72"/>
      <c r="WO1062" s="72"/>
      <c r="WP1062" s="72"/>
      <c r="WQ1062" s="72"/>
      <c r="WR1062" s="72"/>
      <c r="WS1062" s="72"/>
      <c r="WT1062" s="72"/>
      <c r="WU1062" s="72"/>
      <c r="WV1062" s="72"/>
      <c r="WW1062" s="72"/>
      <c r="WX1062" s="72"/>
      <c r="WY1062" s="72"/>
      <c r="WZ1062" s="72"/>
      <c r="XA1062" s="72"/>
      <c r="XB1062" s="72"/>
      <c r="XC1062" s="72"/>
      <c r="XD1062" s="72"/>
      <c r="XE1062" s="72"/>
      <c r="XF1062" s="72"/>
      <c r="XG1062" s="72"/>
      <c r="XH1062" s="72"/>
      <c r="XI1062" s="72"/>
      <c r="XJ1062" s="72"/>
      <c r="XK1062" s="72"/>
      <c r="XL1062" s="72"/>
      <c r="XM1062" s="72"/>
      <c r="XN1062" s="72"/>
      <c r="XO1062" s="72"/>
      <c r="XP1062" s="72"/>
      <c r="XQ1062" s="72"/>
      <c r="XR1062" s="72"/>
      <c r="XS1062" s="72"/>
      <c r="XT1062" s="72"/>
      <c r="XU1062" s="72"/>
      <c r="XV1062" s="72"/>
      <c r="XW1062" s="72"/>
      <c r="XX1062" s="72"/>
      <c r="XY1062" s="72"/>
      <c r="XZ1062" s="72"/>
      <c r="YA1062" s="72"/>
      <c r="YB1062" s="72"/>
      <c r="YC1062" s="72"/>
      <c r="YD1062" s="72"/>
      <c r="YE1062" s="72"/>
      <c r="YF1062" s="72"/>
      <c r="YG1062" s="72"/>
      <c r="YH1062" s="72"/>
      <c r="YI1062" s="72"/>
      <c r="YJ1062" s="72"/>
      <c r="YK1062" s="72"/>
      <c r="YL1062" s="72"/>
      <c r="YM1062" s="72"/>
      <c r="YN1062" s="72"/>
      <c r="YO1062" s="72"/>
      <c r="YP1062" s="72"/>
      <c r="YQ1062" s="72"/>
      <c r="YR1062" s="72"/>
      <c r="YS1062" s="72"/>
      <c r="YT1062" s="72"/>
      <c r="YU1062" s="72"/>
      <c r="YV1062" s="72"/>
      <c r="YW1062" s="72"/>
      <c r="YX1062" s="72"/>
      <c r="YY1062" s="72"/>
      <c r="YZ1062" s="72"/>
      <c r="ZA1062" s="72"/>
      <c r="ZB1062" s="72"/>
      <c r="ZC1062" s="72"/>
      <c r="ZD1062" s="72"/>
      <c r="ZE1062" s="72"/>
      <c r="ZF1062" s="72"/>
      <c r="ZG1062" s="72"/>
      <c r="ZH1062" s="72"/>
      <c r="ZI1062" s="72"/>
      <c r="ZJ1062" s="72"/>
      <c r="ZK1062" s="72"/>
      <c r="ZL1062" s="72"/>
      <c r="ZM1062" s="72"/>
      <c r="ZN1062" s="72"/>
      <c r="ZO1062" s="72"/>
      <c r="ZP1062" s="72"/>
      <c r="ZQ1062" s="72"/>
      <c r="ZR1062" s="72"/>
      <c r="ZS1062" s="72"/>
      <c r="ZT1062" s="72"/>
      <c r="ZU1062" s="72"/>
      <c r="ZV1062" s="72"/>
      <c r="ZW1062" s="72"/>
      <c r="ZX1062" s="72"/>
      <c r="ZY1062" s="72"/>
      <c r="ZZ1062" s="72"/>
      <c r="AAA1062" s="72"/>
      <c r="AAB1062" s="72"/>
      <c r="AAC1062" s="72"/>
      <c r="AAD1062" s="72"/>
      <c r="AAE1062" s="72"/>
      <c r="AAF1062" s="72"/>
      <c r="AAG1062" s="72"/>
      <c r="AAH1062" s="72"/>
      <c r="AAI1062" s="72"/>
      <c r="AAJ1062" s="72"/>
      <c r="AAK1062" s="72"/>
      <c r="AAL1062" s="72"/>
      <c r="AAM1062" s="72"/>
      <c r="AAN1062" s="72"/>
      <c r="AAO1062" s="72"/>
      <c r="AAP1062" s="72"/>
      <c r="AAQ1062" s="72"/>
      <c r="AAR1062" s="72"/>
      <c r="AAS1062" s="72"/>
      <c r="AAT1062" s="72"/>
      <c r="AAU1062" s="72"/>
      <c r="AAV1062" s="72"/>
      <c r="AAW1062" s="72"/>
      <c r="AAX1062" s="72"/>
      <c r="AAY1062" s="72"/>
      <c r="AAZ1062" s="72"/>
      <c r="ABA1062" s="72"/>
      <c r="ABB1062" s="72"/>
      <c r="ABC1062" s="72"/>
      <c r="ABD1062" s="72"/>
      <c r="ABE1062" s="72"/>
      <c r="ABF1062" s="72"/>
      <c r="ABG1062" s="72"/>
      <c r="ABH1062" s="72"/>
      <c r="ABI1062" s="72"/>
      <c r="ABJ1062" s="72"/>
      <c r="ABK1062" s="72"/>
      <c r="ABL1062" s="72"/>
      <c r="ABM1062" s="72"/>
      <c r="ABN1062" s="72"/>
      <c r="ABO1062" s="72"/>
      <c r="ABP1062" s="72"/>
      <c r="ABQ1062" s="72"/>
      <c r="ABR1062" s="72"/>
      <c r="ABS1062" s="72"/>
      <c r="ABT1062" s="72"/>
      <c r="ABU1062" s="72"/>
      <c r="ABV1062" s="72"/>
      <c r="ABW1062" s="72"/>
      <c r="ABX1062" s="72"/>
      <c r="ABY1062" s="72"/>
      <c r="ABZ1062" s="72"/>
      <c r="ACA1062" s="72"/>
      <c r="ACB1062" s="72"/>
      <c r="ACC1062" s="72"/>
      <c r="ACD1062" s="72"/>
      <c r="ACE1062" s="72"/>
      <c r="ACF1062" s="72"/>
      <c r="ACG1062" s="72"/>
      <c r="ACH1062" s="72"/>
      <c r="ACI1062" s="72"/>
      <c r="ACJ1062" s="72"/>
      <c r="ACK1062" s="72"/>
      <c r="ACL1062" s="72"/>
      <c r="ACM1062" s="72"/>
      <c r="ACN1062" s="72"/>
      <c r="ACO1062" s="72"/>
      <c r="ACP1062" s="72"/>
      <c r="ACQ1062" s="72"/>
      <c r="ACR1062" s="72"/>
      <c r="ACS1062" s="72"/>
      <c r="ACT1062" s="72"/>
      <c r="ACU1062" s="72"/>
      <c r="ACV1062" s="72"/>
      <c r="ACW1062" s="72"/>
      <c r="ACX1062" s="72"/>
      <c r="ACY1062" s="72"/>
      <c r="ACZ1062" s="72"/>
      <c r="ADA1062" s="72"/>
      <c r="ADB1062" s="72"/>
      <c r="ADC1062" s="72"/>
      <c r="ADD1062" s="72"/>
      <c r="ADE1062" s="72"/>
      <c r="ADF1062" s="72"/>
      <c r="ADG1062" s="72"/>
      <c r="ADH1062" s="72"/>
      <c r="ADI1062" s="72"/>
      <c r="ADJ1062" s="72"/>
      <c r="ADK1062" s="72"/>
      <c r="ADL1062" s="72"/>
      <c r="ADM1062" s="72"/>
      <c r="ADN1062" s="72"/>
      <c r="ADO1062" s="72"/>
      <c r="ADP1062" s="72"/>
      <c r="ADQ1062" s="72"/>
      <c r="ADR1062" s="72"/>
      <c r="ADS1062" s="72"/>
      <c r="ADT1062" s="72"/>
      <c r="ADU1062" s="72"/>
      <c r="ADV1062" s="72"/>
      <c r="ADW1062" s="72"/>
      <c r="ADX1062" s="72"/>
      <c r="ADY1062" s="72"/>
      <c r="ADZ1062" s="72"/>
      <c r="AEA1062" s="72"/>
      <c r="AEB1062" s="72"/>
      <c r="AEC1062" s="72"/>
      <c r="AED1062" s="72"/>
      <c r="AEE1062" s="72"/>
      <c r="AEF1062" s="72"/>
      <c r="AEG1062" s="72"/>
      <c r="AEH1062" s="72"/>
      <c r="AEI1062" s="72"/>
      <c r="AEJ1062" s="72"/>
      <c r="AEK1062" s="72"/>
      <c r="AEL1062" s="72"/>
      <c r="AEM1062" s="72"/>
      <c r="AEN1062" s="72"/>
      <c r="AEO1062" s="72"/>
      <c r="AEP1062" s="72"/>
      <c r="AEQ1062" s="72"/>
      <c r="AER1062" s="72"/>
      <c r="AES1062" s="72"/>
      <c r="AET1062" s="72"/>
      <c r="AEU1062" s="72"/>
      <c r="AEV1062" s="72"/>
      <c r="AEW1062" s="72"/>
      <c r="AEX1062" s="72"/>
      <c r="AEY1062" s="72"/>
      <c r="AEZ1062" s="72"/>
      <c r="AFA1062" s="72"/>
      <c r="AFB1062" s="72"/>
      <c r="AFC1062" s="72"/>
      <c r="AFD1062" s="72"/>
      <c r="AFE1062" s="72"/>
      <c r="AFF1062" s="72"/>
      <c r="AFG1062" s="72"/>
      <c r="AFH1062" s="72"/>
      <c r="AFI1062" s="72"/>
      <c r="AFJ1062" s="72"/>
      <c r="AFK1062" s="72"/>
      <c r="AFL1062" s="72"/>
      <c r="AFM1062" s="72"/>
      <c r="AFN1062" s="72"/>
      <c r="AFO1062" s="72"/>
      <c r="AFP1062" s="72"/>
      <c r="AFQ1062" s="72"/>
      <c r="AFR1062" s="72"/>
      <c r="AFS1062" s="72"/>
      <c r="AFT1062" s="72"/>
      <c r="AFU1062" s="72"/>
      <c r="AFV1062" s="72"/>
      <c r="AFW1062" s="72"/>
      <c r="AFX1062" s="72"/>
      <c r="AFY1062" s="72"/>
      <c r="AFZ1062" s="72"/>
      <c r="AGA1062" s="72"/>
      <c r="AGB1062" s="72"/>
      <c r="AGC1062" s="72"/>
      <c r="AGD1062" s="72"/>
      <c r="AGE1062" s="72"/>
      <c r="AGF1062" s="72"/>
      <c r="AGG1062" s="72"/>
      <c r="AGH1062" s="72"/>
      <c r="AGI1062" s="72"/>
      <c r="AGJ1062" s="72"/>
      <c r="AGK1062" s="72"/>
      <c r="AGL1062" s="72"/>
      <c r="AGM1062" s="72"/>
      <c r="AGN1062" s="72"/>
      <c r="AGO1062" s="72"/>
      <c r="AGP1062" s="72"/>
      <c r="AGQ1062" s="72"/>
      <c r="AGR1062" s="72"/>
      <c r="AGS1062" s="72"/>
      <c r="AGT1062" s="72"/>
      <c r="AGU1062" s="72"/>
      <c r="AGV1062" s="72"/>
      <c r="AGW1062" s="72"/>
      <c r="AGX1062" s="72"/>
      <c r="AGY1062" s="72"/>
      <c r="AGZ1062" s="72"/>
      <c r="AHA1062" s="72"/>
      <c r="AHB1062" s="72"/>
      <c r="AHC1062" s="72"/>
      <c r="AHD1062" s="72"/>
      <c r="AHE1062" s="72"/>
      <c r="AHF1062" s="72"/>
      <c r="AHG1062" s="72"/>
      <c r="AHH1062" s="72"/>
      <c r="AHI1062" s="72"/>
      <c r="AHJ1062" s="72"/>
      <c r="AHK1062" s="72"/>
      <c r="AHL1062" s="72"/>
      <c r="AHM1062" s="72"/>
      <c r="AHN1062" s="72"/>
      <c r="AHO1062" s="72"/>
      <c r="AHP1062" s="72"/>
      <c r="AHQ1062" s="72"/>
      <c r="AHR1062" s="72"/>
      <c r="AHS1062" s="72"/>
      <c r="AHT1062" s="72"/>
      <c r="AHU1062" s="72"/>
      <c r="AHV1062" s="72"/>
      <c r="AHW1062" s="72"/>
      <c r="AHX1062" s="72"/>
      <c r="AHY1062" s="72"/>
      <c r="AHZ1062" s="72"/>
      <c r="AIA1062" s="72"/>
      <c r="AIB1062" s="72"/>
      <c r="AIC1062" s="72"/>
      <c r="AID1062" s="72"/>
      <c r="AIE1062" s="72"/>
      <c r="AIF1062" s="72"/>
      <c r="AIG1062" s="72"/>
      <c r="AIH1062" s="72"/>
      <c r="AII1062" s="72"/>
      <c r="AIJ1062" s="72"/>
      <c r="AIK1062" s="72"/>
      <c r="AIL1062" s="72"/>
      <c r="AIM1062" s="72"/>
      <c r="AIN1062" s="72"/>
      <c r="AIO1062" s="72"/>
      <c r="AIP1062" s="72"/>
      <c r="AIQ1062" s="72"/>
      <c r="AIR1062" s="72"/>
      <c r="AIS1062" s="72"/>
      <c r="AIT1062" s="72"/>
      <c r="AIU1062" s="72"/>
      <c r="AIV1062" s="72"/>
      <c r="AIW1062" s="72"/>
      <c r="AIX1062" s="72"/>
      <c r="AIY1062" s="72"/>
      <c r="AIZ1062" s="72"/>
      <c r="AJA1062" s="72"/>
      <c r="AJB1062" s="72"/>
      <c r="AJC1062" s="72"/>
      <c r="AJD1062" s="72"/>
      <c r="AJE1062" s="72"/>
      <c r="AJF1062" s="72"/>
      <c r="AJG1062" s="72"/>
      <c r="AJH1062" s="72"/>
      <c r="AJI1062" s="72"/>
      <c r="AJJ1062" s="72"/>
      <c r="AJK1062" s="72"/>
      <c r="AJL1062" s="72"/>
      <c r="AJM1062" s="72"/>
      <c r="AJN1062" s="72"/>
      <c r="AJO1062" s="72"/>
      <c r="AJP1062" s="72"/>
      <c r="AJQ1062" s="72"/>
      <c r="AJR1062" s="72"/>
      <c r="AJS1062" s="72"/>
      <c r="AJT1062" s="72"/>
      <c r="AJU1062" s="72"/>
      <c r="AJV1062" s="72"/>
      <c r="AJW1062" s="72"/>
      <c r="AJX1062" s="72"/>
      <c r="AJY1062" s="72"/>
      <c r="AJZ1062" s="72"/>
      <c r="AKA1062" s="72"/>
      <c r="AKB1062" s="72"/>
      <c r="AKC1062" s="72"/>
      <c r="AKD1062" s="72"/>
      <c r="AKE1062" s="72"/>
      <c r="AKF1062" s="72"/>
      <c r="AKG1062" s="72"/>
      <c r="AKH1062" s="72"/>
      <c r="AKI1062" s="72"/>
      <c r="AKJ1062" s="72"/>
      <c r="AKK1062" s="72"/>
      <c r="AKL1062" s="72"/>
      <c r="AKM1062" s="72"/>
      <c r="AKN1062" s="72"/>
      <c r="AKO1062" s="72"/>
      <c r="AKP1062" s="72"/>
      <c r="AKQ1062" s="72"/>
      <c r="AKR1062" s="72"/>
      <c r="AKS1062" s="72"/>
      <c r="AKT1062" s="72"/>
      <c r="AKU1062" s="72"/>
      <c r="AKV1062" s="72"/>
      <c r="AKW1062" s="72"/>
      <c r="AKX1062" s="72"/>
      <c r="AKY1062" s="72"/>
      <c r="AKZ1062" s="72"/>
      <c r="ALA1062" s="72"/>
      <c r="ALB1062" s="72"/>
      <c r="ALC1062" s="72"/>
      <c r="ALD1062" s="72"/>
      <c r="ALE1062" s="72"/>
      <c r="ALF1062" s="72"/>
      <c r="ALG1062" s="72"/>
      <c r="ALH1062" s="72"/>
      <c r="ALI1062" s="72"/>
      <c r="ALJ1062" s="72"/>
      <c r="ALK1062" s="72"/>
      <c r="ALL1062" s="72"/>
      <c r="ALM1062" s="72"/>
      <c r="ALN1062" s="72"/>
      <c r="ALO1062" s="72"/>
      <c r="ALP1062" s="72"/>
      <c r="ALQ1062" s="72"/>
      <c r="ALR1062" s="72"/>
      <c r="ALS1062" s="72"/>
      <c r="ALT1062" s="72"/>
      <c r="ALU1062" s="72"/>
      <c r="ALV1062" s="72"/>
      <c r="ALW1062" s="72"/>
      <c r="ALX1062" s="72"/>
      <c r="ALY1062" s="72"/>
      <c r="ALZ1062" s="72"/>
      <c r="AMA1062" s="72"/>
      <c r="AMB1062" s="72"/>
      <c r="AMC1062" s="72"/>
      <c r="AMD1062" s="72"/>
      <c r="AME1062" s="72"/>
      <c r="AMF1062" s="72"/>
      <c r="AMG1062" s="72"/>
      <c r="AMH1062" s="72"/>
      <c r="AMI1062" s="72"/>
      <c r="AMJ1062" s="72"/>
    </row>
    <row r="1063" customFormat="false" ht="15" hidden="false" customHeight="false" outlineLevel="0" collapsed="false">
      <c r="C1063" s="49" t="n">
        <f aca="false">IF(F1063=F1062,C1062,IF(F1063=(F1062+10),C1062,(C1062+10)))</f>
        <v>2000</v>
      </c>
      <c r="D1063" s="38" t="s">
        <v>396</v>
      </c>
      <c r="E1063" s="51" t="n">
        <f aca="false">IF(C1062=C1063,IF(AND(L1063&lt;&gt;"M",L1063&lt;&gt;"m-up"),E1062+10,E1062),10)</f>
        <v>20</v>
      </c>
      <c r="F1063" s="39" t="n">
        <f aca="false">R1063+(Q1063*60)+(P1063*3600)</f>
        <v>53473</v>
      </c>
      <c r="G1063" s="39" t="str">
        <f aca="false">CONCATENATE(M1063,N1063,O1063)</f>
        <v>2017121</v>
      </c>
      <c r="H1063" s="39" t="n">
        <f aca="false">383-324</f>
        <v>59</v>
      </c>
      <c r="L1063" s="39" t="s">
        <v>0</v>
      </c>
      <c r="M1063" s="39" t="n">
        <v>2017</v>
      </c>
      <c r="N1063" s="39" t="n">
        <v>12</v>
      </c>
      <c r="O1063" s="39" t="n">
        <v>1</v>
      </c>
      <c r="P1063" s="39" t="n">
        <v>14</v>
      </c>
      <c r="Q1063" s="39" t="n">
        <v>51</v>
      </c>
      <c r="R1063" s="39" t="n">
        <v>13</v>
      </c>
      <c r="S1063" s="39" t="n">
        <v>324</v>
      </c>
      <c r="T1063" s="39" t="n">
        <v>1</v>
      </c>
      <c r="U1063" s="39" t="s">
        <v>1</v>
      </c>
      <c r="V1063" s="39" t="s">
        <v>2</v>
      </c>
    </row>
    <row r="1064" customFormat="false" ht="15" hidden="false" customHeight="false" outlineLevel="0" collapsed="false">
      <c r="C1064" s="49" t="n">
        <f aca="false">IF(F1064=F1063,C1063,IF(F1064=(F1063+10),C1063,(C1063+10)))</f>
        <v>2000</v>
      </c>
      <c r="D1064" s="38" t="s">
        <v>396</v>
      </c>
      <c r="E1064" s="51" t="n">
        <f aca="false">IF(C1063=C1064,IF(AND(L1064&lt;&gt;"M",L1064&lt;&gt;"m-up"),E1063+10,E1063),10)</f>
        <v>30</v>
      </c>
      <c r="F1064" s="39" t="n">
        <f aca="false">R1064+(Q1064*60)+(P1064*3600)</f>
        <v>53473</v>
      </c>
      <c r="G1064" s="39" t="str">
        <f aca="false">CONCATENATE(M1064,N1064,O1064)</f>
        <v>2017121</v>
      </c>
      <c r="H1064" s="39" t="n">
        <f aca="false">485-478</f>
        <v>7</v>
      </c>
      <c r="L1064" s="39" t="s">
        <v>0</v>
      </c>
      <c r="M1064" s="39" t="n">
        <v>2017</v>
      </c>
      <c r="N1064" s="39" t="n">
        <v>12</v>
      </c>
      <c r="O1064" s="39" t="n">
        <v>1</v>
      </c>
      <c r="P1064" s="39" t="n">
        <v>14</v>
      </c>
      <c r="Q1064" s="39" t="n">
        <v>51</v>
      </c>
      <c r="R1064" s="39" t="n">
        <v>13</v>
      </c>
      <c r="S1064" s="39" t="n">
        <v>478</v>
      </c>
      <c r="T1064" s="39" t="n">
        <v>1</v>
      </c>
      <c r="U1064" s="39" t="s">
        <v>1</v>
      </c>
      <c r="V1064" s="39" t="s">
        <v>2</v>
      </c>
    </row>
    <row r="1065" customFormat="false" ht="15" hidden="false" customHeight="false" outlineLevel="0" collapsed="false">
      <c r="C1065" s="49" t="n">
        <f aca="false">IF(F1065=F1064,C1064,IF(F1065=(F1064+10),C1064,(C1064+10)))</f>
        <v>2000</v>
      </c>
      <c r="D1065" s="38" t="s">
        <v>396</v>
      </c>
      <c r="E1065" s="51" t="n">
        <f aca="false">IF(C1064=C1065,IF(AND(L1065&lt;&gt;"M",L1065&lt;&gt;"m-up"),E1064+10,E1064),10)</f>
        <v>40</v>
      </c>
      <c r="F1065" s="39" t="n">
        <f aca="false">R1065+(Q1065*60)+(P1065*3600)</f>
        <v>53473</v>
      </c>
      <c r="G1065" s="39" t="str">
        <f aca="false">CONCATENATE(M1065,N1065,O1065)</f>
        <v>2017121</v>
      </c>
      <c r="H1065" s="39" t="n">
        <f aca="false">544-538</f>
        <v>6</v>
      </c>
      <c r="L1065" s="39" t="s">
        <v>0</v>
      </c>
      <c r="M1065" s="39" t="n">
        <v>2017</v>
      </c>
      <c r="N1065" s="39" t="n">
        <v>12</v>
      </c>
      <c r="O1065" s="39" t="n">
        <v>1</v>
      </c>
      <c r="P1065" s="39" t="n">
        <v>14</v>
      </c>
      <c r="Q1065" s="39" t="n">
        <v>51</v>
      </c>
      <c r="R1065" s="39" t="n">
        <v>13</v>
      </c>
      <c r="S1065" s="39" t="n">
        <v>538</v>
      </c>
      <c r="T1065" s="39" t="n">
        <v>1</v>
      </c>
      <c r="U1065" s="39" t="s">
        <v>1</v>
      </c>
      <c r="V1065" s="39" t="s">
        <v>2</v>
      </c>
    </row>
    <row r="1066" customFormat="false" ht="15" hidden="false" customHeight="false" outlineLevel="0" collapsed="false">
      <c r="C1066" s="49" t="n">
        <f aca="false">IF(F1066=F1065,C1065,IF(F1066=(F1065+10),C1065,(C1065+10)))</f>
        <v>2000</v>
      </c>
      <c r="D1066" s="38" t="s">
        <v>396</v>
      </c>
      <c r="E1066" s="51" t="n">
        <f aca="false">IF(C1065=C1066,IF(AND(L1066&lt;&gt;"M",L1066&lt;&gt;"m-up"),E1065+10,E1065),10)</f>
        <v>50</v>
      </c>
      <c r="F1066" s="39" t="n">
        <f aca="false">R1066+(Q1066*60)+(P1066*3600)</f>
        <v>53473</v>
      </c>
      <c r="G1066" s="39" t="str">
        <f aca="false">CONCATENATE(M1066,N1066,O1066)</f>
        <v>2017121</v>
      </c>
      <c r="H1066" s="39" t="n">
        <f aca="false">728-571</f>
        <v>157</v>
      </c>
      <c r="L1066" s="39" t="s">
        <v>0</v>
      </c>
      <c r="M1066" s="39" t="n">
        <v>2017</v>
      </c>
      <c r="N1066" s="39" t="n">
        <v>12</v>
      </c>
      <c r="O1066" s="39" t="n">
        <v>1</v>
      </c>
      <c r="P1066" s="39" t="n">
        <v>14</v>
      </c>
      <c r="Q1066" s="39" t="n">
        <v>51</v>
      </c>
      <c r="R1066" s="39" t="n">
        <v>13</v>
      </c>
      <c r="S1066" s="39" t="n">
        <v>571</v>
      </c>
      <c r="T1066" s="39" t="n">
        <v>1</v>
      </c>
      <c r="U1066" s="39" t="s">
        <v>1</v>
      </c>
      <c r="V1066" s="39" t="s">
        <v>2</v>
      </c>
    </row>
    <row r="1067" customFormat="false" ht="15" hidden="false" customHeight="false" outlineLevel="0" collapsed="false">
      <c r="C1067" s="49" t="n">
        <f aca="false">IF(F1067=F1066,C1066,IF(F1067=(F1066+10),C1066,(C1066+10)))</f>
        <v>2000</v>
      </c>
      <c r="D1067" s="38" t="s">
        <v>396</v>
      </c>
      <c r="E1067" s="51" t="n">
        <f aca="false">IF(C1066=C1067,IF(AND(L1067&lt;&gt;"M",L1067&lt;&gt;"m-up"),E1066+10,E1066),10)</f>
        <v>60</v>
      </c>
      <c r="F1067" s="39" t="n">
        <f aca="false">R1067+(Q1067*60)+(P1067*3600)</f>
        <v>53473</v>
      </c>
      <c r="G1067" s="39" t="str">
        <f aca="false">CONCATENATE(M1067,N1067,O1067)</f>
        <v>2017121</v>
      </c>
      <c r="H1067" s="39" t="n">
        <f aca="false">772-769</f>
        <v>3</v>
      </c>
      <c r="L1067" s="39" t="s">
        <v>0</v>
      </c>
      <c r="M1067" s="39" t="n">
        <v>2017</v>
      </c>
      <c r="N1067" s="39" t="n">
        <v>12</v>
      </c>
      <c r="O1067" s="39" t="n">
        <v>1</v>
      </c>
      <c r="P1067" s="39" t="n">
        <v>14</v>
      </c>
      <c r="Q1067" s="39" t="n">
        <v>51</v>
      </c>
      <c r="R1067" s="39" t="n">
        <v>13</v>
      </c>
      <c r="S1067" s="39" t="n">
        <v>769</v>
      </c>
      <c r="T1067" s="39" t="n">
        <v>1</v>
      </c>
      <c r="U1067" s="39" t="s">
        <v>1</v>
      </c>
      <c r="V1067" s="39" t="s">
        <v>2</v>
      </c>
      <c r="X1067" s="98" t="s">
        <v>305</v>
      </c>
      <c r="Y1067" s="40" t="s">
        <v>398</v>
      </c>
      <c r="Z1067" s="40" t="s">
        <v>399</v>
      </c>
      <c r="AA1067" s="40" t="s">
        <v>400</v>
      </c>
      <c r="AB1067" s="40" t="n">
        <v>-14</v>
      </c>
    </row>
    <row r="1068" customFormat="false" ht="15" hidden="false" customHeight="false" outlineLevel="0" collapsed="false">
      <c r="A1068" s="69"/>
      <c r="B1068" s="69"/>
      <c r="C1068" s="49" t="n">
        <f aca="false">IF(F1068=F1067,C1067,IF(F1068=(F1067+10),C1067,(C1067+10)))</f>
        <v>2010</v>
      </c>
      <c r="D1068" s="70" t="s">
        <v>401</v>
      </c>
      <c r="E1068" s="51" t="n">
        <f aca="false">IF(C1067=C1068,IF(AND(L1068&lt;&gt;"M",L1068&lt;&gt;"m-up"),E1067+10,E1067),10)</f>
        <v>10</v>
      </c>
      <c r="F1068" s="71" t="n">
        <f aca="false">R1068+(Q1068*60)+(P1068*3600)</f>
        <v>53581</v>
      </c>
      <c r="G1068" s="71" t="str">
        <f aca="false">CONCATENATE(M1068,N1068,O1068)</f>
        <v>2017121</v>
      </c>
      <c r="H1068" s="71" t="n">
        <f aca="false">751-728</f>
        <v>23</v>
      </c>
      <c r="I1068" s="71"/>
      <c r="J1068" s="71"/>
      <c r="K1068" s="71"/>
      <c r="L1068" s="71" t="s">
        <v>0</v>
      </c>
      <c r="M1068" s="71" t="n">
        <v>2017</v>
      </c>
      <c r="N1068" s="71" t="n">
        <v>12</v>
      </c>
      <c r="O1068" s="71" t="n">
        <v>1</v>
      </c>
      <c r="P1068" s="71" t="n">
        <v>14</v>
      </c>
      <c r="Q1068" s="71" t="n">
        <v>53</v>
      </c>
      <c r="R1068" s="71" t="n">
        <v>1</v>
      </c>
      <c r="S1068" s="71" t="n">
        <v>728</v>
      </c>
      <c r="T1068" s="71" t="n">
        <v>1</v>
      </c>
      <c r="U1068" s="71" t="s">
        <v>1</v>
      </c>
      <c r="V1068" s="71" t="s">
        <v>2</v>
      </c>
      <c r="W1068" s="71"/>
      <c r="X1068" s="72" t="s">
        <v>402</v>
      </c>
      <c r="WK1068" s="72"/>
      <c r="WL1068" s="72"/>
      <c r="WM1068" s="72"/>
      <c r="WN1068" s="72"/>
      <c r="WO1068" s="72"/>
      <c r="WP1068" s="72"/>
      <c r="WQ1068" s="72"/>
      <c r="WR1068" s="72"/>
      <c r="WS1068" s="72"/>
      <c r="WT1068" s="72"/>
      <c r="WU1068" s="72"/>
      <c r="WV1068" s="72"/>
      <c r="WW1068" s="72"/>
      <c r="WX1068" s="72"/>
      <c r="WY1068" s="72"/>
      <c r="WZ1068" s="72"/>
      <c r="XA1068" s="72"/>
      <c r="XB1068" s="72"/>
      <c r="XC1068" s="72"/>
      <c r="XD1068" s="72"/>
      <c r="XE1068" s="72"/>
      <c r="XF1068" s="72"/>
      <c r="XG1068" s="72"/>
      <c r="XH1068" s="72"/>
      <c r="XI1068" s="72"/>
      <c r="XJ1068" s="72"/>
      <c r="XK1068" s="72"/>
      <c r="XL1068" s="72"/>
      <c r="XM1068" s="72"/>
      <c r="XN1068" s="72"/>
      <c r="XO1068" s="72"/>
      <c r="XP1068" s="72"/>
      <c r="XQ1068" s="72"/>
      <c r="XR1068" s="72"/>
      <c r="XS1068" s="72"/>
      <c r="XT1068" s="72"/>
      <c r="XU1068" s="72"/>
      <c r="XV1068" s="72"/>
      <c r="XW1068" s="72"/>
      <c r="XX1068" s="72"/>
      <c r="XY1068" s="72"/>
      <c r="XZ1068" s="72"/>
      <c r="YA1068" s="72"/>
      <c r="YB1068" s="72"/>
      <c r="YC1068" s="72"/>
      <c r="YD1068" s="72"/>
      <c r="YE1068" s="72"/>
      <c r="YF1068" s="72"/>
      <c r="YG1068" s="72"/>
      <c r="YH1068" s="72"/>
      <c r="YI1068" s="72"/>
      <c r="YJ1068" s="72"/>
      <c r="YK1068" s="72"/>
      <c r="YL1068" s="72"/>
      <c r="YM1068" s="72"/>
      <c r="YN1068" s="72"/>
      <c r="YO1068" s="72"/>
      <c r="YP1068" s="72"/>
      <c r="YQ1068" s="72"/>
      <c r="YR1068" s="72"/>
      <c r="YS1068" s="72"/>
      <c r="YT1068" s="72"/>
      <c r="YU1068" s="72"/>
      <c r="YV1068" s="72"/>
      <c r="YW1068" s="72"/>
      <c r="YX1068" s="72"/>
      <c r="YY1068" s="72"/>
      <c r="YZ1068" s="72"/>
      <c r="ZA1068" s="72"/>
      <c r="ZB1068" s="72"/>
      <c r="ZC1068" s="72"/>
      <c r="ZD1068" s="72"/>
      <c r="ZE1068" s="72"/>
      <c r="ZF1068" s="72"/>
      <c r="ZG1068" s="72"/>
      <c r="ZH1068" s="72"/>
      <c r="ZI1068" s="72"/>
      <c r="ZJ1068" s="72"/>
      <c r="ZK1068" s="72"/>
      <c r="ZL1068" s="72"/>
      <c r="ZM1068" s="72"/>
      <c r="ZN1068" s="72"/>
      <c r="ZO1068" s="72"/>
      <c r="ZP1068" s="72"/>
      <c r="ZQ1068" s="72"/>
      <c r="ZR1068" s="72"/>
      <c r="ZS1068" s="72"/>
      <c r="ZT1068" s="72"/>
      <c r="ZU1068" s="72"/>
      <c r="ZV1068" s="72"/>
      <c r="ZW1068" s="72"/>
      <c r="ZX1068" s="72"/>
      <c r="ZY1068" s="72"/>
      <c r="ZZ1068" s="72"/>
      <c r="AAA1068" s="72"/>
      <c r="AAB1068" s="72"/>
      <c r="AAC1068" s="72"/>
      <c r="AAD1068" s="72"/>
      <c r="AAE1068" s="72"/>
      <c r="AAF1068" s="72"/>
      <c r="AAG1068" s="72"/>
      <c r="AAH1068" s="72"/>
      <c r="AAI1068" s="72"/>
      <c r="AAJ1068" s="72"/>
      <c r="AAK1068" s="72"/>
      <c r="AAL1068" s="72"/>
      <c r="AAM1068" s="72"/>
      <c r="AAN1068" s="72"/>
      <c r="AAO1068" s="72"/>
      <c r="AAP1068" s="72"/>
      <c r="AAQ1068" s="72"/>
      <c r="AAR1068" s="72"/>
      <c r="AAS1068" s="72"/>
      <c r="AAT1068" s="72"/>
      <c r="AAU1068" s="72"/>
      <c r="AAV1068" s="72"/>
      <c r="AAW1068" s="72"/>
      <c r="AAX1068" s="72"/>
      <c r="AAY1068" s="72"/>
      <c r="AAZ1068" s="72"/>
      <c r="ABA1068" s="72"/>
      <c r="ABB1068" s="72"/>
      <c r="ABC1068" s="72"/>
      <c r="ABD1068" s="72"/>
      <c r="ABE1068" s="72"/>
      <c r="ABF1068" s="72"/>
      <c r="ABG1068" s="72"/>
      <c r="ABH1068" s="72"/>
      <c r="ABI1068" s="72"/>
      <c r="ABJ1068" s="72"/>
      <c r="ABK1068" s="72"/>
      <c r="ABL1068" s="72"/>
      <c r="ABM1068" s="72"/>
      <c r="ABN1068" s="72"/>
      <c r="ABO1068" s="72"/>
      <c r="ABP1068" s="72"/>
      <c r="ABQ1068" s="72"/>
      <c r="ABR1068" s="72"/>
      <c r="ABS1068" s="72"/>
      <c r="ABT1068" s="72"/>
      <c r="ABU1068" s="72"/>
      <c r="ABV1068" s="72"/>
      <c r="ABW1068" s="72"/>
      <c r="ABX1068" s="72"/>
      <c r="ABY1068" s="72"/>
      <c r="ABZ1068" s="72"/>
      <c r="ACA1068" s="72"/>
      <c r="ACB1068" s="72"/>
      <c r="ACC1068" s="72"/>
      <c r="ACD1068" s="72"/>
      <c r="ACE1068" s="72"/>
      <c r="ACF1068" s="72"/>
      <c r="ACG1068" s="72"/>
      <c r="ACH1068" s="72"/>
      <c r="ACI1068" s="72"/>
      <c r="ACJ1068" s="72"/>
      <c r="ACK1068" s="72"/>
      <c r="ACL1068" s="72"/>
      <c r="ACM1068" s="72"/>
      <c r="ACN1068" s="72"/>
      <c r="ACO1068" s="72"/>
      <c r="ACP1068" s="72"/>
      <c r="ACQ1068" s="72"/>
      <c r="ACR1068" s="72"/>
      <c r="ACS1068" s="72"/>
      <c r="ACT1068" s="72"/>
      <c r="ACU1068" s="72"/>
      <c r="ACV1068" s="72"/>
      <c r="ACW1068" s="72"/>
      <c r="ACX1068" s="72"/>
      <c r="ACY1068" s="72"/>
      <c r="ACZ1068" s="72"/>
      <c r="ADA1068" s="72"/>
      <c r="ADB1068" s="72"/>
      <c r="ADC1068" s="72"/>
      <c r="ADD1068" s="72"/>
      <c r="ADE1068" s="72"/>
      <c r="ADF1068" s="72"/>
      <c r="ADG1068" s="72"/>
      <c r="ADH1068" s="72"/>
      <c r="ADI1068" s="72"/>
      <c r="ADJ1068" s="72"/>
      <c r="ADK1068" s="72"/>
      <c r="ADL1068" s="72"/>
      <c r="ADM1068" s="72"/>
      <c r="ADN1068" s="72"/>
      <c r="ADO1068" s="72"/>
      <c r="ADP1068" s="72"/>
      <c r="ADQ1068" s="72"/>
      <c r="ADR1068" s="72"/>
      <c r="ADS1068" s="72"/>
      <c r="ADT1068" s="72"/>
      <c r="ADU1068" s="72"/>
      <c r="ADV1068" s="72"/>
      <c r="ADW1068" s="72"/>
      <c r="ADX1068" s="72"/>
      <c r="ADY1068" s="72"/>
      <c r="ADZ1068" s="72"/>
      <c r="AEA1068" s="72"/>
      <c r="AEB1068" s="72"/>
      <c r="AEC1068" s="72"/>
      <c r="AED1068" s="72"/>
      <c r="AEE1068" s="72"/>
      <c r="AEF1068" s="72"/>
      <c r="AEG1068" s="72"/>
      <c r="AEH1068" s="72"/>
      <c r="AEI1068" s="72"/>
      <c r="AEJ1068" s="72"/>
      <c r="AEK1068" s="72"/>
      <c r="AEL1068" s="72"/>
      <c r="AEM1068" s="72"/>
      <c r="AEN1068" s="72"/>
      <c r="AEO1068" s="72"/>
      <c r="AEP1068" s="72"/>
      <c r="AEQ1068" s="72"/>
      <c r="AER1068" s="72"/>
      <c r="AES1068" s="72"/>
      <c r="AET1068" s="72"/>
      <c r="AEU1068" s="72"/>
      <c r="AEV1068" s="72"/>
      <c r="AEW1068" s="72"/>
      <c r="AEX1068" s="72"/>
      <c r="AEY1068" s="72"/>
      <c r="AEZ1068" s="72"/>
      <c r="AFA1068" s="72"/>
      <c r="AFB1068" s="72"/>
      <c r="AFC1068" s="72"/>
      <c r="AFD1068" s="72"/>
      <c r="AFE1068" s="72"/>
      <c r="AFF1068" s="72"/>
      <c r="AFG1068" s="72"/>
      <c r="AFH1068" s="72"/>
      <c r="AFI1068" s="72"/>
      <c r="AFJ1068" s="72"/>
      <c r="AFK1068" s="72"/>
      <c r="AFL1068" s="72"/>
      <c r="AFM1068" s="72"/>
      <c r="AFN1068" s="72"/>
      <c r="AFO1068" s="72"/>
      <c r="AFP1068" s="72"/>
      <c r="AFQ1068" s="72"/>
      <c r="AFR1068" s="72"/>
      <c r="AFS1068" s="72"/>
      <c r="AFT1068" s="72"/>
      <c r="AFU1068" s="72"/>
      <c r="AFV1068" s="72"/>
      <c r="AFW1068" s="72"/>
      <c r="AFX1068" s="72"/>
      <c r="AFY1068" s="72"/>
      <c r="AFZ1068" s="72"/>
      <c r="AGA1068" s="72"/>
      <c r="AGB1068" s="72"/>
      <c r="AGC1068" s="72"/>
      <c r="AGD1068" s="72"/>
      <c r="AGE1068" s="72"/>
      <c r="AGF1068" s="72"/>
      <c r="AGG1068" s="72"/>
      <c r="AGH1068" s="72"/>
      <c r="AGI1068" s="72"/>
      <c r="AGJ1068" s="72"/>
      <c r="AGK1068" s="72"/>
      <c r="AGL1068" s="72"/>
      <c r="AGM1068" s="72"/>
      <c r="AGN1068" s="72"/>
      <c r="AGO1068" s="72"/>
      <c r="AGP1068" s="72"/>
      <c r="AGQ1068" s="72"/>
      <c r="AGR1068" s="72"/>
      <c r="AGS1068" s="72"/>
      <c r="AGT1068" s="72"/>
      <c r="AGU1068" s="72"/>
      <c r="AGV1068" s="72"/>
      <c r="AGW1068" s="72"/>
      <c r="AGX1068" s="72"/>
      <c r="AGY1068" s="72"/>
      <c r="AGZ1068" s="72"/>
      <c r="AHA1068" s="72"/>
      <c r="AHB1068" s="72"/>
      <c r="AHC1068" s="72"/>
      <c r="AHD1068" s="72"/>
      <c r="AHE1068" s="72"/>
      <c r="AHF1068" s="72"/>
      <c r="AHG1068" s="72"/>
      <c r="AHH1068" s="72"/>
      <c r="AHI1068" s="72"/>
      <c r="AHJ1068" s="72"/>
      <c r="AHK1068" s="72"/>
      <c r="AHL1068" s="72"/>
      <c r="AHM1068" s="72"/>
      <c r="AHN1068" s="72"/>
      <c r="AHO1068" s="72"/>
      <c r="AHP1068" s="72"/>
      <c r="AHQ1068" s="72"/>
      <c r="AHR1068" s="72"/>
      <c r="AHS1068" s="72"/>
      <c r="AHT1068" s="72"/>
      <c r="AHU1068" s="72"/>
      <c r="AHV1068" s="72"/>
      <c r="AHW1068" s="72"/>
      <c r="AHX1068" s="72"/>
      <c r="AHY1068" s="72"/>
      <c r="AHZ1068" s="72"/>
      <c r="AIA1068" s="72"/>
      <c r="AIB1068" s="72"/>
      <c r="AIC1068" s="72"/>
      <c r="AID1068" s="72"/>
      <c r="AIE1068" s="72"/>
      <c r="AIF1068" s="72"/>
      <c r="AIG1068" s="72"/>
      <c r="AIH1068" s="72"/>
      <c r="AII1068" s="72"/>
      <c r="AIJ1068" s="72"/>
      <c r="AIK1068" s="72"/>
      <c r="AIL1068" s="72"/>
      <c r="AIM1068" s="72"/>
      <c r="AIN1068" s="72"/>
      <c r="AIO1068" s="72"/>
      <c r="AIP1068" s="72"/>
      <c r="AIQ1068" s="72"/>
      <c r="AIR1068" s="72"/>
      <c r="AIS1068" s="72"/>
      <c r="AIT1068" s="72"/>
      <c r="AIU1068" s="72"/>
      <c r="AIV1068" s="72"/>
      <c r="AIW1068" s="72"/>
      <c r="AIX1068" s="72"/>
      <c r="AIY1068" s="72"/>
      <c r="AIZ1068" s="72"/>
      <c r="AJA1068" s="72"/>
      <c r="AJB1068" s="72"/>
      <c r="AJC1068" s="72"/>
      <c r="AJD1068" s="72"/>
      <c r="AJE1068" s="72"/>
      <c r="AJF1068" s="72"/>
      <c r="AJG1068" s="72"/>
      <c r="AJH1068" s="72"/>
      <c r="AJI1068" s="72"/>
      <c r="AJJ1068" s="72"/>
      <c r="AJK1068" s="72"/>
      <c r="AJL1068" s="72"/>
      <c r="AJM1068" s="72"/>
      <c r="AJN1068" s="72"/>
      <c r="AJO1068" s="72"/>
      <c r="AJP1068" s="72"/>
      <c r="AJQ1068" s="72"/>
      <c r="AJR1068" s="72"/>
      <c r="AJS1068" s="72"/>
      <c r="AJT1068" s="72"/>
      <c r="AJU1068" s="72"/>
      <c r="AJV1068" s="72"/>
      <c r="AJW1068" s="72"/>
      <c r="AJX1068" s="72"/>
      <c r="AJY1068" s="72"/>
      <c r="AJZ1068" s="72"/>
      <c r="AKA1068" s="72"/>
      <c r="AKB1068" s="72"/>
      <c r="AKC1068" s="72"/>
      <c r="AKD1068" s="72"/>
      <c r="AKE1068" s="72"/>
      <c r="AKF1068" s="72"/>
      <c r="AKG1068" s="72"/>
      <c r="AKH1068" s="72"/>
      <c r="AKI1068" s="72"/>
      <c r="AKJ1068" s="72"/>
      <c r="AKK1068" s="72"/>
      <c r="AKL1068" s="72"/>
      <c r="AKM1068" s="72"/>
      <c r="AKN1068" s="72"/>
      <c r="AKO1068" s="72"/>
      <c r="AKP1068" s="72"/>
      <c r="AKQ1068" s="72"/>
      <c r="AKR1068" s="72"/>
      <c r="AKS1068" s="72"/>
      <c r="AKT1068" s="72"/>
      <c r="AKU1068" s="72"/>
      <c r="AKV1068" s="72"/>
      <c r="AKW1068" s="72"/>
      <c r="AKX1068" s="72"/>
      <c r="AKY1068" s="72"/>
      <c r="AKZ1068" s="72"/>
      <c r="ALA1068" s="72"/>
      <c r="ALB1068" s="72"/>
      <c r="ALC1068" s="72"/>
      <c r="ALD1068" s="72"/>
      <c r="ALE1068" s="72"/>
      <c r="ALF1068" s="72"/>
      <c r="ALG1068" s="72"/>
      <c r="ALH1068" s="72"/>
      <c r="ALI1068" s="72"/>
      <c r="ALJ1068" s="72"/>
      <c r="ALK1068" s="72"/>
      <c r="ALL1068" s="72"/>
      <c r="ALM1068" s="72"/>
      <c r="ALN1068" s="72"/>
      <c r="ALO1068" s="72"/>
      <c r="ALP1068" s="72"/>
      <c r="ALQ1068" s="72"/>
      <c r="ALR1068" s="72"/>
      <c r="ALS1068" s="72"/>
      <c r="ALT1068" s="72"/>
      <c r="ALU1068" s="72"/>
      <c r="ALV1068" s="72"/>
      <c r="ALW1068" s="72"/>
      <c r="ALX1068" s="72"/>
      <c r="ALY1068" s="72"/>
      <c r="ALZ1068" s="72"/>
      <c r="AMA1068" s="72"/>
      <c r="AMB1068" s="72"/>
      <c r="AMC1068" s="72"/>
      <c r="AMD1068" s="72"/>
      <c r="AME1068" s="72"/>
      <c r="AMF1068" s="72"/>
      <c r="AMG1068" s="72"/>
      <c r="AMH1068" s="72"/>
      <c r="AMI1068" s="72"/>
      <c r="AMJ1068" s="72"/>
    </row>
    <row r="1069" customFormat="false" ht="15" hidden="false" customHeight="false" outlineLevel="0" collapsed="false">
      <c r="C1069" s="49" t="n">
        <f aca="false">IF(F1069=F1068,C1068,IF(F1069=(F1068+10),C1068,(C1068+10)))</f>
        <v>2010</v>
      </c>
      <c r="D1069" s="38" t="s">
        <v>401</v>
      </c>
      <c r="E1069" s="51" t="n">
        <f aca="false">IF(C1068=C1069,IF(AND(L1069&lt;&gt;"M",L1069&lt;&gt;"m-up"),E1068+10,E1068),10)</f>
        <v>20</v>
      </c>
      <c r="F1069" s="39" t="n">
        <f aca="false">R1069+(Q1069*60)+(P1069*3600)</f>
        <v>53581</v>
      </c>
      <c r="G1069" s="39" t="str">
        <f aca="false">CONCATENATE(M1069,N1069,O1069)</f>
        <v>2017121</v>
      </c>
      <c r="H1069" s="39" t="n">
        <f aca="false">930-900</f>
        <v>30</v>
      </c>
      <c r="L1069" s="39" t="s">
        <v>0</v>
      </c>
      <c r="M1069" s="39" t="n">
        <v>2017</v>
      </c>
      <c r="N1069" s="39" t="n">
        <v>12</v>
      </c>
      <c r="O1069" s="39" t="n">
        <v>1</v>
      </c>
      <c r="P1069" s="39" t="n">
        <v>14</v>
      </c>
      <c r="Q1069" s="39" t="n">
        <v>53</v>
      </c>
      <c r="R1069" s="39" t="n">
        <v>1</v>
      </c>
      <c r="S1069" s="39" t="n">
        <v>900</v>
      </c>
      <c r="T1069" s="39" t="n">
        <v>1</v>
      </c>
      <c r="U1069" s="39" t="s">
        <v>1</v>
      </c>
      <c r="V1069" s="39" t="s">
        <v>2</v>
      </c>
    </row>
    <row r="1070" customFormat="false" ht="15" hidden="false" customHeight="false" outlineLevel="0" collapsed="false">
      <c r="A1070" s="69"/>
      <c r="B1070" s="69"/>
      <c r="C1070" s="49" t="n">
        <f aca="false">IF(F1070=F1069,C1069,IF(F1070=(F1069+10),C1069,(C1069+10)))</f>
        <v>2020</v>
      </c>
      <c r="D1070" s="70" t="s">
        <v>403</v>
      </c>
      <c r="E1070" s="51" t="n">
        <f aca="false">IF(C1069=C1070,IF(AND(L1070&lt;&gt;"M",L1070&lt;&gt;"m-up"),E1069+10,E1069),10)</f>
        <v>10</v>
      </c>
      <c r="F1070" s="71" t="n">
        <f aca="false">R1070+(Q1070*60)+(P1070*3600)</f>
        <v>53705</v>
      </c>
      <c r="G1070" s="71" t="str">
        <f aca="false">CONCATENATE(M1070,N1070,O1070)</f>
        <v>2017121</v>
      </c>
      <c r="H1070" s="71" t="n">
        <f aca="false">814-804</f>
        <v>10</v>
      </c>
      <c r="I1070" s="71"/>
      <c r="J1070" s="71"/>
      <c r="K1070" s="71"/>
      <c r="L1070" s="71" t="s">
        <v>0</v>
      </c>
      <c r="M1070" s="71" t="n">
        <v>2017</v>
      </c>
      <c r="N1070" s="71" t="n">
        <v>12</v>
      </c>
      <c r="O1070" s="71" t="n">
        <v>1</v>
      </c>
      <c r="P1070" s="71" t="n">
        <v>14</v>
      </c>
      <c r="Q1070" s="71" t="n">
        <v>55</v>
      </c>
      <c r="R1070" s="71" t="n">
        <v>5</v>
      </c>
      <c r="S1070" s="71" t="n">
        <v>804</v>
      </c>
      <c r="T1070" s="71" t="n">
        <v>1</v>
      </c>
      <c r="U1070" s="71" t="s">
        <v>1</v>
      </c>
      <c r="V1070" s="71" t="s">
        <v>2</v>
      </c>
      <c r="W1070" s="71"/>
      <c r="X1070" s="72"/>
      <c r="WK1070" s="72"/>
      <c r="WL1070" s="72"/>
      <c r="WM1070" s="72"/>
      <c r="WN1070" s="72"/>
      <c r="WO1070" s="72"/>
      <c r="WP1070" s="72"/>
      <c r="WQ1070" s="72"/>
      <c r="WR1070" s="72"/>
      <c r="WS1070" s="72"/>
      <c r="WT1070" s="72"/>
      <c r="WU1070" s="72"/>
      <c r="WV1070" s="72"/>
      <c r="WW1070" s="72"/>
      <c r="WX1070" s="72"/>
      <c r="WY1070" s="72"/>
      <c r="WZ1070" s="72"/>
      <c r="XA1070" s="72"/>
      <c r="XB1070" s="72"/>
      <c r="XC1070" s="72"/>
      <c r="XD1070" s="72"/>
      <c r="XE1070" s="72"/>
      <c r="XF1070" s="72"/>
      <c r="XG1070" s="72"/>
      <c r="XH1070" s="72"/>
      <c r="XI1070" s="72"/>
      <c r="XJ1070" s="72"/>
      <c r="XK1070" s="72"/>
      <c r="XL1070" s="72"/>
      <c r="XM1070" s="72"/>
      <c r="XN1070" s="72"/>
      <c r="XO1070" s="72"/>
      <c r="XP1070" s="72"/>
      <c r="XQ1070" s="72"/>
      <c r="XR1070" s="72"/>
      <c r="XS1070" s="72"/>
      <c r="XT1070" s="72"/>
      <c r="XU1070" s="72"/>
      <c r="XV1070" s="72"/>
      <c r="XW1070" s="72"/>
      <c r="XX1070" s="72"/>
      <c r="XY1070" s="72"/>
      <c r="XZ1070" s="72"/>
      <c r="YA1070" s="72"/>
      <c r="YB1070" s="72"/>
      <c r="YC1070" s="72"/>
      <c r="YD1070" s="72"/>
      <c r="YE1070" s="72"/>
      <c r="YF1070" s="72"/>
      <c r="YG1070" s="72"/>
      <c r="YH1070" s="72"/>
      <c r="YI1070" s="72"/>
      <c r="YJ1070" s="72"/>
      <c r="YK1070" s="72"/>
      <c r="YL1070" s="72"/>
      <c r="YM1070" s="72"/>
      <c r="YN1070" s="72"/>
      <c r="YO1070" s="72"/>
      <c r="YP1070" s="72"/>
      <c r="YQ1070" s="72"/>
      <c r="YR1070" s="72"/>
      <c r="YS1070" s="72"/>
      <c r="YT1070" s="72"/>
      <c r="YU1070" s="72"/>
      <c r="YV1070" s="72"/>
      <c r="YW1070" s="72"/>
      <c r="YX1070" s="72"/>
      <c r="YY1070" s="72"/>
      <c r="YZ1070" s="72"/>
      <c r="ZA1070" s="72"/>
      <c r="ZB1070" s="72"/>
      <c r="ZC1070" s="72"/>
      <c r="ZD1070" s="72"/>
      <c r="ZE1070" s="72"/>
      <c r="ZF1070" s="72"/>
      <c r="ZG1070" s="72"/>
      <c r="ZH1070" s="72"/>
      <c r="ZI1070" s="72"/>
      <c r="ZJ1070" s="72"/>
      <c r="ZK1070" s="72"/>
      <c r="ZL1070" s="72"/>
      <c r="ZM1070" s="72"/>
      <c r="ZN1070" s="72"/>
      <c r="ZO1070" s="72"/>
      <c r="ZP1070" s="72"/>
      <c r="ZQ1070" s="72"/>
      <c r="ZR1070" s="72"/>
      <c r="ZS1070" s="72"/>
      <c r="ZT1070" s="72"/>
      <c r="ZU1070" s="72"/>
      <c r="ZV1070" s="72"/>
      <c r="ZW1070" s="72"/>
      <c r="ZX1070" s="72"/>
      <c r="ZY1070" s="72"/>
      <c r="ZZ1070" s="72"/>
      <c r="AAA1070" s="72"/>
      <c r="AAB1070" s="72"/>
      <c r="AAC1070" s="72"/>
      <c r="AAD1070" s="72"/>
      <c r="AAE1070" s="72"/>
      <c r="AAF1070" s="72"/>
      <c r="AAG1070" s="72"/>
      <c r="AAH1070" s="72"/>
      <c r="AAI1070" s="72"/>
      <c r="AAJ1070" s="72"/>
      <c r="AAK1070" s="72"/>
      <c r="AAL1070" s="72"/>
      <c r="AAM1070" s="72"/>
      <c r="AAN1070" s="72"/>
      <c r="AAO1070" s="72"/>
      <c r="AAP1070" s="72"/>
      <c r="AAQ1070" s="72"/>
      <c r="AAR1070" s="72"/>
      <c r="AAS1070" s="72"/>
      <c r="AAT1070" s="72"/>
      <c r="AAU1070" s="72"/>
      <c r="AAV1070" s="72"/>
      <c r="AAW1070" s="72"/>
      <c r="AAX1070" s="72"/>
      <c r="AAY1070" s="72"/>
      <c r="AAZ1070" s="72"/>
      <c r="ABA1070" s="72"/>
      <c r="ABB1070" s="72"/>
      <c r="ABC1070" s="72"/>
      <c r="ABD1070" s="72"/>
      <c r="ABE1070" s="72"/>
      <c r="ABF1070" s="72"/>
      <c r="ABG1070" s="72"/>
      <c r="ABH1070" s="72"/>
      <c r="ABI1070" s="72"/>
      <c r="ABJ1070" s="72"/>
      <c r="ABK1070" s="72"/>
      <c r="ABL1070" s="72"/>
      <c r="ABM1070" s="72"/>
      <c r="ABN1070" s="72"/>
      <c r="ABO1070" s="72"/>
      <c r="ABP1070" s="72"/>
      <c r="ABQ1070" s="72"/>
      <c r="ABR1070" s="72"/>
      <c r="ABS1070" s="72"/>
      <c r="ABT1070" s="72"/>
      <c r="ABU1070" s="72"/>
      <c r="ABV1070" s="72"/>
      <c r="ABW1070" s="72"/>
      <c r="ABX1070" s="72"/>
      <c r="ABY1070" s="72"/>
      <c r="ABZ1070" s="72"/>
      <c r="ACA1070" s="72"/>
      <c r="ACB1070" s="72"/>
      <c r="ACC1070" s="72"/>
      <c r="ACD1070" s="72"/>
      <c r="ACE1070" s="72"/>
      <c r="ACF1070" s="72"/>
      <c r="ACG1070" s="72"/>
      <c r="ACH1070" s="72"/>
      <c r="ACI1070" s="72"/>
      <c r="ACJ1070" s="72"/>
      <c r="ACK1070" s="72"/>
      <c r="ACL1070" s="72"/>
      <c r="ACM1070" s="72"/>
      <c r="ACN1070" s="72"/>
      <c r="ACO1070" s="72"/>
      <c r="ACP1070" s="72"/>
      <c r="ACQ1070" s="72"/>
      <c r="ACR1070" s="72"/>
      <c r="ACS1070" s="72"/>
      <c r="ACT1070" s="72"/>
      <c r="ACU1070" s="72"/>
      <c r="ACV1070" s="72"/>
      <c r="ACW1070" s="72"/>
      <c r="ACX1070" s="72"/>
      <c r="ACY1070" s="72"/>
      <c r="ACZ1070" s="72"/>
      <c r="ADA1070" s="72"/>
      <c r="ADB1070" s="72"/>
      <c r="ADC1070" s="72"/>
      <c r="ADD1070" s="72"/>
      <c r="ADE1070" s="72"/>
      <c r="ADF1070" s="72"/>
      <c r="ADG1070" s="72"/>
      <c r="ADH1070" s="72"/>
      <c r="ADI1070" s="72"/>
      <c r="ADJ1070" s="72"/>
      <c r="ADK1070" s="72"/>
      <c r="ADL1070" s="72"/>
      <c r="ADM1070" s="72"/>
      <c r="ADN1070" s="72"/>
      <c r="ADO1070" s="72"/>
      <c r="ADP1070" s="72"/>
      <c r="ADQ1070" s="72"/>
      <c r="ADR1070" s="72"/>
      <c r="ADS1070" s="72"/>
      <c r="ADT1070" s="72"/>
      <c r="ADU1070" s="72"/>
      <c r="ADV1070" s="72"/>
      <c r="ADW1070" s="72"/>
      <c r="ADX1070" s="72"/>
      <c r="ADY1070" s="72"/>
      <c r="ADZ1070" s="72"/>
      <c r="AEA1070" s="72"/>
      <c r="AEB1070" s="72"/>
      <c r="AEC1070" s="72"/>
      <c r="AED1070" s="72"/>
      <c r="AEE1070" s="72"/>
      <c r="AEF1070" s="72"/>
      <c r="AEG1070" s="72"/>
      <c r="AEH1070" s="72"/>
      <c r="AEI1070" s="72"/>
      <c r="AEJ1070" s="72"/>
      <c r="AEK1070" s="72"/>
      <c r="AEL1070" s="72"/>
      <c r="AEM1070" s="72"/>
      <c r="AEN1070" s="72"/>
      <c r="AEO1070" s="72"/>
      <c r="AEP1070" s="72"/>
      <c r="AEQ1070" s="72"/>
      <c r="AER1070" s="72"/>
      <c r="AES1070" s="72"/>
      <c r="AET1070" s="72"/>
      <c r="AEU1070" s="72"/>
      <c r="AEV1070" s="72"/>
      <c r="AEW1070" s="72"/>
      <c r="AEX1070" s="72"/>
      <c r="AEY1070" s="72"/>
      <c r="AEZ1070" s="72"/>
      <c r="AFA1070" s="72"/>
      <c r="AFB1070" s="72"/>
      <c r="AFC1070" s="72"/>
      <c r="AFD1070" s="72"/>
      <c r="AFE1070" s="72"/>
      <c r="AFF1070" s="72"/>
      <c r="AFG1070" s="72"/>
      <c r="AFH1070" s="72"/>
      <c r="AFI1070" s="72"/>
      <c r="AFJ1070" s="72"/>
      <c r="AFK1070" s="72"/>
      <c r="AFL1070" s="72"/>
      <c r="AFM1070" s="72"/>
      <c r="AFN1070" s="72"/>
      <c r="AFO1070" s="72"/>
      <c r="AFP1070" s="72"/>
      <c r="AFQ1070" s="72"/>
      <c r="AFR1070" s="72"/>
      <c r="AFS1070" s="72"/>
      <c r="AFT1070" s="72"/>
      <c r="AFU1070" s="72"/>
      <c r="AFV1070" s="72"/>
      <c r="AFW1070" s="72"/>
      <c r="AFX1070" s="72"/>
      <c r="AFY1070" s="72"/>
      <c r="AFZ1070" s="72"/>
      <c r="AGA1070" s="72"/>
      <c r="AGB1070" s="72"/>
      <c r="AGC1070" s="72"/>
      <c r="AGD1070" s="72"/>
      <c r="AGE1070" s="72"/>
      <c r="AGF1070" s="72"/>
      <c r="AGG1070" s="72"/>
      <c r="AGH1070" s="72"/>
      <c r="AGI1070" s="72"/>
      <c r="AGJ1070" s="72"/>
      <c r="AGK1070" s="72"/>
      <c r="AGL1070" s="72"/>
      <c r="AGM1070" s="72"/>
      <c r="AGN1070" s="72"/>
      <c r="AGO1070" s="72"/>
      <c r="AGP1070" s="72"/>
      <c r="AGQ1070" s="72"/>
      <c r="AGR1070" s="72"/>
      <c r="AGS1070" s="72"/>
      <c r="AGT1070" s="72"/>
      <c r="AGU1070" s="72"/>
      <c r="AGV1070" s="72"/>
      <c r="AGW1070" s="72"/>
      <c r="AGX1070" s="72"/>
      <c r="AGY1070" s="72"/>
      <c r="AGZ1070" s="72"/>
      <c r="AHA1070" s="72"/>
      <c r="AHB1070" s="72"/>
      <c r="AHC1070" s="72"/>
      <c r="AHD1070" s="72"/>
      <c r="AHE1070" s="72"/>
      <c r="AHF1070" s="72"/>
      <c r="AHG1070" s="72"/>
      <c r="AHH1070" s="72"/>
      <c r="AHI1070" s="72"/>
      <c r="AHJ1070" s="72"/>
      <c r="AHK1070" s="72"/>
      <c r="AHL1070" s="72"/>
      <c r="AHM1070" s="72"/>
      <c r="AHN1070" s="72"/>
      <c r="AHO1070" s="72"/>
      <c r="AHP1070" s="72"/>
      <c r="AHQ1070" s="72"/>
      <c r="AHR1070" s="72"/>
      <c r="AHS1070" s="72"/>
      <c r="AHT1070" s="72"/>
      <c r="AHU1070" s="72"/>
      <c r="AHV1070" s="72"/>
      <c r="AHW1070" s="72"/>
      <c r="AHX1070" s="72"/>
      <c r="AHY1070" s="72"/>
      <c r="AHZ1070" s="72"/>
      <c r="AIA1070" s="72"/>
      <c r="AIB1070" s="72"/>
      <c r="AIC1070" s="72"/>
      <c r="AID1070" s="72"/>
      <c r="AIE1070" s="72"/>
      <c r="AIF1070" s="72"/>
      <c r="AIG1070" s="72"/>
      <c r="AIH1070" s="72"/>
      <c r="AII1070" s="72"/>
      <c r="AIJ1070" s="72"/>
      <c r="AIK1070" s="72"/>
      <c r="AIL1070" s="72"/>
      <c r="AIM1070" s="72"/>
      <c r="AIN1070" s="72"/>
      <c r="AIO1070" s="72"/>
      <c r="AIP1070" s="72"/>
      <c r="AIQ1070" s="72"/>
      <c r="AIR1070" s="72"/>
      <c r="AIS1070" s="72"/>
      <c r="AIT1070" s="72"/>
      <c r="AIU1070" s="72"/>
      <c r="AIV1070" s="72"/>
      <c r="AIW1070" s="72"/>
      <c r="AIX1070" s="72"/>
      <c r="AIY1070" s="72"/>
      <c r="AIZ1070" s="72"/>
      <c r="AJA1070" s="72"/>
      <c r="AJB1070" s="72"/>
      <c r="AJC1070" s="72"/>
      <c r="AJD1070" s="72"/>
      <c r="AJE1070" s="72"/>
      <c r="AJF1070" s="72"/>
      <c r="AJG1070" s="72"/>
      <c r="AJH1070" s="72"/>
      <c r="AJI1070" s="72"/>
      <c r="AJJ1070" s="72"/>
      <c r="AJK1070" s="72"/>
      <c r="AJL1070" s="72"/>
      <c r="AJM1070" s="72"/>
      <c r="AJN1070" s="72"/>
      <c r="AJO1070" s="72"/>
      <c r="AJP1070" s="72"/>
      <c r="AJQ1070" s="72"/>
      <c r="AJR1070" s="72"/>
      <c r="AJS1070" s="72"/>
      <c r="AJT1070" s="72"/>
      <c r="AJU1070" s="72"/>
      <c r="AJV1070" s="72"/>
      <c r="AJW1070" s="72"/>
      <c r="AJX1070" s="72"/>
      <c r="AJY1070" s="72"/>
      <c r="AJZ1070" s="72"/>
      <c r="AKA1070" s="72"/>
      <c r="AKB1070" s="72"/>
      <c r="AKC1070" s="72"/>
      <c r="AKD1070" s="72"/>
      <c r="AKE1070" s="72"/>
      <c r="AKF1070" s="72"/>
      <c r="AKG1070" s="72"/>
      <c r="AKH1070" s="72"/>
      <c r="AKI1070" s="72"/>
      <c r="AKJ1070" s="72"/>
      <c r="AKK1070" s="72"/>
      <c r="AKL1070" s="72"/>
      <c r="AKM1070" s="72"/>
      <c r="AKN1070" s="72"/>
      <c r="AKO1070" s="72"/>
      <c r="AKP1070" s="72"/>
      <c r="AKQ1070" s="72"/>
      <c r="AKR1070" s="72"/>
      <c r="AKS1070" s="72"/>
      <c r="AKT1070" s="72"/>
      <c r="AKU1070" s="72"/>
      <c r="AKV1070" s="72"/>
      <c r="AKW1070" s="72"/>
      <c r="AKX1070" s="72"/>
      <c r="AKY1070" s="72"/>
      <c r="AKZ1070" s="72"/>
      <c r="ALA1070" s="72"/>
      <c r="ALB1070" s="72"/>
      <c r="ALC1070" s="72"/>
      <c r="ALD1070" s="72"/>
      <c r="ALE1070" s="72"/>
      <c r="ALF1070" s="72"/>
      <c r="ALG1070" s="72"/>
      <c r="ALH1070" s="72"/>
      <c r="ALI1070" s="72"/>
      <c r="ALJ1070" s="72"/>
      <c r="ALK1070" s="72"/>
      <c r="ALL1070" s="72"/>
      <c r="ALM1070" s="72"/>
      <c r="ALN1070" s="72"/>
      <c r="ALO1070" s="72"/>
      <c r="ALP1070" s="72"/>
      <c r="ALQ1070" s="72"/>
      <c r="ALR1070" s="72"/>
      <c r="ALS1070" s="72"/>
      <c r="ALT1070" s="72"/>
      <c r="ALU1070" s="72"/>
      <c r="ALV1070" s="72"/>
      <c r="ALW1070" s="72"/>
      <c r="ALX1070" s="72"/>
      <c r="ALY1070" s="72"/>
      <c r="ALZ1070" s="72"/>
      <c r="AMA1070" s="72"/>
      <c r="AMB1070" s="72"/>
      <c r="AMC1070" s="72"/>
      <c r="AMD1070" s="72"/>
      <c r="AME1070" s="72"/>
      <c r="AMF1070" s="72"/>
      <c r="AMG1070" s="72"/>
      <c r="AMH1070" s="72"/>
      <c r="AMI1070" s="72"/>
      <c r="AMJ1070" s="72"/>
    </row>
    <row r="1071" customFormat="false" ht="15" hidden="false" customHeight="false" outlineLevel="0" collapsed="false">
      <c r="C1071" s="49" t="n">
        <f aca="false">IF(F1071=F1070,C1070,IF(F1071=(F1070+10),C1070,(C1070+10)))</f>
        <v>2020</v>
      </c>
      <c r="D1071" s="38" t="s">
        <v>403</v>
      </c>
      <c r="E1071" s="51" t="n">
        <f aca="false">IF(C1070=C1071,IF(AND(L1071&lt;&gt;"M",L1071&lt;&gt;"m-up"),E1070+10,E1070),10)</f>
        <v>10</v>
      </c>
      <c r="F1071" s="39" t="n">
        <f aca="false">R1071+(Q1071*60)+(P1071*3600)</f>
        <v>53705</v>
      </c>
      <c r="G1071" s="39" t="str">
        <f aca="false">CONCATENATE(M1071,N1071,O1071)</f>
        <v>2017121</v>
      </c>
      <c r="H1071" s="39" t="n">
        <v>0</v>
      </c>
      <c r="L1071" s="39" t="s">
        <v>4</v>
      </c>
      <c r="M1071" s="39" t="n">
        <v>2017</v>
      </c>
      <c r="N1071" s="39" t="n">
        <v>12</v>
      </c>
      <c r="O1071" s="39" t="n">
        <v>1</v>
      </c>
      <c r="P1071" s="39" t="n">
        <v>14</v>
      </c>
      <c r="Q1071" s="39" t="n">
        <v>55</v>
      </c>
      <c r="R1071" s="39" t="n">
        <v>5</v>
      </c>
      <c r="S1071" s="39" t="n">
        <v>808</v>
      </c>
      <c r="T1071" s="39" t="n">
        <v>1</v>
      </c>
      <c r="U1071" s="39" t="s">
        <v>1</v>
      </c>
      <c r="V1071" s="39" t="s">
        <v>2</v>
      </c>
      <c r="X1071" s="40" t="s">
        <v>404</v>
      </c>
    </row>
    <row r="1072" customFormat="false" ht="15" hidden="false" customHeight="false" outlineLevel="0" collapsed="false">
      <c r="C1072" s="49" t="n">
        <f aca="false">IF(F1072=F1071,C1071,IF(F1072=(F1071+10),C1071,(C1071+10)))</f>
        <v>2020</v>
      </c>
      <c r="D1072" s="38" t="s">
        <v>403</v>
      </c>
      <c r="E1072" s="51" t="n">
        <f aca="false">IF(C1071=C1072,IF(AND(L1072&lt;&gt;"M",L1072&lt;&gt;"m-up"),E1071+10,E1071),10)</f>
        <v>20</v>
      </c>
      <c r="F1072" s="39" t="n">
        <f aca="false">R1072+(Q1072*60)+(P1072*3600)</f>
        <v>53705</v>
      </c>
      <c r="G1072" s="39" t="str">
        <f aca="false">CONCATENATE(M1072,N1072,O1072)</f>
        <v>2017121</v>
      </c>
      <c r="H1072" s="39" t="n">
        <v>54</v>
      </c>
      <c r="L1072" s="39" t="s">
        <v>0</v>
      </c>
      <c r="M1072" s="39" t="n">
        <v>2017</v>
      </c>
      <c r="N1072" s="39" t="n">
        <v>12</v>
      </c>
      <c r="O1072" s="39" t="n">
        <v>1</v>
      </c>
      <c r="P1072" s="39" t="n">
        <v>14</v>
      </c>
      <c r="Q1072" s="39" t="n">
        <v>55</v>
      </c>
      <c r="R1072" s="39" t="n">
        <v>5</v>
      </c>
      <c r="S1072" s="39" t="n">
        <v>856</v>
      </c>
      <c r="T1072" s="39" t="n">
        <v>1</v>
      </c>
      <c r="U1072" s="39" t="s">
        <v>1</v>
      </c>
      <c r="V1072" s="39" t="s">
        <v>2</v>
      </c>
    </row>
    <row r="1073" customFormat="false" ht="15" hidden="false" customHeight="false" outlineLevel="0" collapsed="false">
      <c r="C1073" s="49" t="n">
        <f aca="false">IF(F1073=F1072,C1072,IF(F1073=(F1072+10),C1072,(C1072+10)))</f>
        <v>2020</v>
      </c>
      <c r="D1073" s="38" t="s">
        <v>403</v>
      </c>
      <c r="E1073" s="51" t="n">
        <f aca="false">IF(C1072=C1073,IF(AND(L1073&lt;&gt;"M",L1073&lt;&gt;"m-up"),E1072+10,E1072),10)</f>
        <v>20</v>
      </c>
      <c r="F1073" s="39" t="n">
        <f aca="false">R1073+(Q1073*60)+(P1073*3600)</f>
        <v>53705</v>
      </c>
      <c r="G1073" s="39" t="str">
        <f aca="false">CONCATENATE(M1073,N1073,O1073)</f>
        <v>2017121</v>
      </c>
      <c r="H1073" s="39" t="n">
        <v>0</v>
      </c>
      <c r="L1073" s="39" t="s">
        <v>4</v>
      </c>
      <c r="M1073" s="39" t="n">
        <v>2017</v>
      </c>
      <c r="N1073" s="39" t="n">
        <v>12</v>
      </c>
      <c r="O1073" s="39" t="n">
        <v>1</v>
      </c>
      <c r="P1073" s="39" t="n">
        <v>14</v>
      </c>
      <c r="Q1073" s="39" t="n">
        <v>55</v>
      </c>
      <c r="R1073" s="39" t="n">
        <v>5</v>
      </c>
      <c r="S1073" s="39" t="n">
        <v>859</v>
      </c>
      <c r="T1073" s="39" t="n">
        <v>1</v>
      </c>
      <c r="U1073" s="39" t="s">
        <v>1</v>
      </c>
      <c r="V1073" s="39" t="s">
        <v>2</v>
      </c>
      <c r="X1073" s="40" t="s">
        <v>404</v>
      </c>
    </row>
    <row r="1074" customFormat="false" ht="15" hidden="false" customHeight="false" outlineLevel="0" collapsed="false">
      <c r="C1074" s="49" t="n">
        <f aca="false">IF(F1074=F1073,C1073,IF(F1074=(F1073+10),C1073,(C1073+10)))</f>
        <v>2020</v>
      </c>
      <c r="D1074" s="38" t="s">
        <v>403</v>
      </c>
      <c r="E1074" s="51" t="n">
        <f aca="false">IF(C1073=C1074,IF(AND(L1074&lt;&gt;"M",L1074&lt;&gt;"m-up"),E1073+10,E1073),10)</f>
        <v>20</v>
      </c>
      <c r="F1074" s="39" t="n">
        <f aca="false">R1074+(Q1074*60)+(P1074*3600)</f>
        <v>53705</v>
      </c>
      <c r="G1074" s="39" t="str">
        <f aca="false">CONCATENATE(M1074,N1074,O1074)</f>
        <v>2017121</v>
      </c>
      <c r="H1074" s="39" t="n">
        <v>0</v>
      </c>
      <c r="L1074" s="39" t="s">
        <v>4</v>
      </c>
      <c r="M1074" s="39" t="n">
        <v>2017</v>
      </c>
      <c r="N1074" s="39" t="n">
        <v>12</v>
      </c>
      <c r="O1074" s="39" t="n">
        <v>1</v>
      </c>
      <c r="P1074" s="39" t="n">
        <v>14</v>
      </c>
      <c r="Q1074" s="39" t="n">
        <v>55</v>
      </c>
      <c r="R1074" s="39" t="n">
        <v>5</v>
      </c>
      <c r="S1074" s="39" t="n">
        <v>861</v>
      </c>
      <c r="T1074" s="39" t="n">
        <v>1</v>
      </c>
      <c r="U1074" s="39" t="s">
        <v>1</v>
      </c>
      <c r="V1074" s="39" t="s">
        <v>2</v>
      </c>
      <c r="X1074" s="40" t="s">
        <v>404</v>
      </c>
    </row>
    <row r="1075" customFormat="false" ht="15" hidden="false" customHeight="false" outlineLevel="0" collapsed="false">
      <c r="C1075" s="49" t="n">
        <f aca="false">IF(F1075=F1074,C1074,IF(F1075=(F1074+10),C1074,(C1074+10)))</f>
        <v>2020</v>
      </c>
      <c r="D1075" s="38" t="s">
        <v>403</v>
      </c>
      <c r="E1075" s="51" t="n">
        <f aca="false">IF(C1074=C1075,IF(AND(L1075&lt;&gt;"M",L1075&lt;&gt;"m-up"),E1074+10,E1074),10)</f>
        <v>20</v>
      </c>
      <c r="F1075" s="39" t="n">
        <f aca="false">R1075+(Q1075*60)+(P1075*3600)</f>
        <v>53705</v>
      </c>
      <c r="G1075" s="39" t="str">
        <f aca="false">CONCATENATE(M1075,N1075,O1075)</f>
        <v>2017121</v>
      </c>
      <c r="H1075" s="39" t="n">
        <v>0</v>
      </c>
      <c r="L1075" s="39" t="s">
        <v>4</v>
      </c>
      <c r="M1075" s="39" t="n">
        <v>2017</v>
      </c>
      <c r="N1075" s="39" t="n">
        <v>12</v>
      </c>
      <c r="O1075" s="39" t="n">
        <v>1</v>
      </c>
      <c r="P1075" s="39" t="n">
        <v>14</v>
      </c>
      <c r="Q1075" s="39" t="n">
        <v>55</v>
      </c>
      <c r="R1075" s="39" t="n">
        <v>5</v>
      </c>
      <c r="S1075" s="39" t="n">
        <v>866</v>
      </c>
      <c r="T1075" s="39" t="n">
        <v>1</v>
      </c>
      <c r="U1075" s="39" t="s">
        <v>1</v>
      </c>
      <c r="V1075" s="39" t="s">
        <v>2</v>
      </c>
      <c r="X1075" s="40" t="s">
        <v>404</v>
      </c>
    </row>
    <row r="1076" customFormat="false" ht="15" hidden="false" customHeight="false" outlineLevel="0" collapsed="false">
      <c r="C1076" s="49" t="n">
        <f aca="false">IF(F1076=F1075,C1075,IF(F1076=(F1075+10),C1075,(C1075+10)))</f>
        <v>2020</v>
      </c>
      <c r="D1076" s="38" t="s">
        <v>403</v>
      </c>
      <c r="E1076" s="51" t="n">
        <f aca="false">IF(C1075=C1076,IF(AND(L1076&lt;&gt;"M",L1076&lt;&gt;"m-up"),E1075+10,E1075),10)</f>
        <v>20</v>
      </c>
      <c r="F1076" s="39" t="n">
        <f aca="false">R1076+(Q1076*60)+(P1076*3600)</f>
        <v>53705</v>
      </c>
      <c r="G1076" s="39" t="str">
        <f aca="false">CONCATENATE(M1076,N1076,O1076)</f>
        <v>2017121</v>
      </c>
      <c r="H1076" s="39" t="n">
        <v>0</v>
      </c>
      <c r="L1076" s="39" t="s">
        <v>4</v>
      </c>
      <c r="M1076" s="39" t="n">
        <v>2017</v>
      </c>
      <c r="N1076" s="39" t="n">
        <v>12</v>
      </c>
      <c r="O1076" s="39" t="n">
        <v>1</v>
      </c>
      <c r="P1076" s="39" t="n">
        <v>14</v>
      </c>
      <c r="Q1076" s="39" t="n">
        <v>55</v>
      </c>
      <c r="R1076" s="39" t="n">
        <v>5</v>
      </c>
      <c r="S1076" s="39" t="n">
        <v>895</v>
      </c>
      <c r="T1076" s="39" t="n">
        <v>1</v>
      </c>
      <c r="U1076" s="39" t="s">
        <v>1</v>
      </c>
      <c r="V1076" s="39" t="s">
        <v>2</v>
      </c>
    </row>
    <row r="1077" customFormat="false" ht="15" hidden="false" customHeight="false" outlineLevel="0" collapsed="false">
      <c r="C1077" s="49" t="n">
        <f aca="false">IF(F1077=F1076,C1076,IF(F1077=(F1076+10),C1076,(C1076+10)))</f>
        <v>2030</v>
      </c>
      <c r="D1077" s="38" t="s">
        <v>403</v>
      </c>
      <c r="E1077" s="51" t="n">
        <f aca="false">IF(C1076=C1077,IF(AND(L1077&lt;&gt;"M",L1077&lt;&gt;"m-up"),E1076+10,E1076),10)</f>
        <v>10</v>
      </c>
      <c r="F1077" s="39" t="n">
        <f aca="false">R1077+(Q1077*60)+(P1077*3600)</f>
        <v>53706</v>
      </c>
      <c r="G1077" s="39" t="str">
        <f aca="false">CONCATENATE(M1077,N1077,O1077)</f>
        <v>2017121</v>
      </c>
      <c r="H1077" s="39" t="n">
        <f aca="false">131-122</f>
        <v>9</v>
      </c>
      <c r="L1077" s="39" t="s">
        <v>0</v>
      </c>
      <c r="M1077" s="39" t="n">
        <v>2017</v>
      </c>
      <c r="N1077" s="39" t="n">
        <v>12</v>
      </c>
      <c r="O1077" s="39" t="n">
        <v>1</v>
      </c>
      <c r="P1077" s="39" t="n">
        <v>14</v>
      </c>
      <c r="Q1077" s="39" t="n">
        <v>55</v>
      </c>
      <c r="R1077" s="39" t="n">
        <v>6</v>
      </c>
      <c r="S1077" s="39" t="n">
        <v>122</v>
      </c>
      <c r="T1077" s="39" t="n">
        <v>1</v>
      </c>
      <c r="U1077" s="39" t="s">
        <v>1</v>
      </c>
      <c r="V1077" s="39" t="s">
        <v>2</v>
      </c>
    </row>
    <row r="1078" customFormat="false" ht="15" hidden="false" customHeight="false" outlineLevel="0" collapsed="false">
      <c r="C1078" s="49" t="n">
        <f aca="false">IF(F1078=F1077,C1077,IF(F1078=(F1077+10),C1077,(C1077+10)))</f>
        <v>2030</v>
      </c>
      <c r="D1078" s="38" t="s">
        <v>403</v>
      </c>
      <c r="E1078" s="51" t="n">
        <f aca="false">IF(C1077=C1078,IF(AND(L1078&lt;&gt;"M",L1078&lt;&gt;"m-up"),E1077+10,E1077),10)</f>
        <v>20</v>
      </c>
      <c r="F1078" s="39" t="n">
        <f aca="false">R1078+(Q1078*60)+(P1078*3600)</f>
        <v>53706</v>
      </c>
      <c r="G1078" s="39" t="str">
        <f aca="false">CONCATENATE(M1078,N1078,O1078)</f>
        <v>2017121</v>
      </c>
      <c r="H1078" s="39" t="n">
        <f aca="false">180-178</f>
        <v>2</v>
      </c>
      <c r="L1078" s="39" t="s">
        <v>0</v>
      </c>
      <c r="M1078" s="39" t="n">
        <v>2017</v>
      </c>
      <c r="N1078" s="39" t="n">
        <v>12</v>
      </c>
      <c r="O1078" s="39" t="n">
        <v>1</v>
      </c>
      <c r="P1078" s="39" t="n">
        <v>14</v>
      </c>
      <c r="Q1078" s="39" t="n">
        <v>55</v>
      </c>
      <c r="R1078" s="39" t="n">
        <v>6</v>
      </c>
      <c r="S1078" s="39" t="n">
        <v>178</v>
      </c>
      <c r="T1078" s="39" t="n">
        <v>1</v>
      </c>
      <c r="U1078" s="39" t="s">
        <v>1</v>
      </c>
      <c r="V1078" s="39" t="s">
        <v>2</v>
      </c>
    </row>
    <row r="1079" customFormat="false" ht="15" hidden="false" customHeight="false" outlineLevel="0" collapsed="false">
      <c r="C1079" s="49" t="n">
        <f aca="false">IF(F1079=F1078,C1078,IF(F1079=(F1078+10),C1078,(C1078+10)))</f>
        <v>2030</v>
      </c>
      <c r="D1079" s="38" t="s">
        <v>403</v>
      </c>
      <c r="E1079" s="51" t="n">
        <f aca="false">IF(C1078=C1079,IF(AND(L1079&lt;&gt;"M",L1079&lt;&gt;"m-up"),E1078+10,E1078),10)</f>
        <v>30</v>
      </c>
      <c r="F1079" s="39" t="n">
        <f aca="false">R1079+(Q1079*60)+(P1079*3600)</f>
        <v>53706</v>
      </c>
      <c r="G1079" s="39" t="str">
        <f aca="false">CONCATENATE(M1079,N1079,O1079)</f>
        <v>2017121</v>
      </c>
      <c r="H1079" s="39" t="n">
        <f aca="false">235-233</f>
        <v>2</v>
      </c>
      <c r="L1079" s="39" t="s">
        <v>0</v>
      </c>
      <c r="M1079" s="39" t="n">
        <v>2017</v>
      </c>
      <c r="N1079" s="39" t="n">
        <v>12</v>
      </c>
      <c r="O1079" s="39" t="n">
        <v>1</v>
      </c>
      <c r="P1079" s="39" t="n">
        <v>14</v>
      </c>
      <c r="Q1079" s="39" t="n">
        <v>55</v>
      </c>
      <c r="R1079" s="39" t="n">
        <v>6</v>
      </c>
      <c r="S1079" s="39" t="n">
        <v>233</v>
      </c>
      <c r="T1079" s="39" t="n">
        <v>1</v>
      </c>
      <c r="U1079" s="39" t="s">
        <v>1</v>
      </c>
      <c r="V1079" s="39" t="s">
        <v>2</v>
      </c>
    </row>
    <row r="1080" customFormat="false" ht="15" hidden="false" customHeight="false" outlineLevel="0" collapsed="false">
      <c r="A1080" s="118"/>
      <c r="B1080" s="118"/>
      <c r="C1080" s="49" t="n">
        <f aca="false">IF(F1080=F1079,C1079,IF(F1080=(F1079+10),C1079,(C1079+10)))</f>
        <v>2040</v>
      </c>
      <c r="D1080" s="80"/>
      <c r="E1080" s="51" t="n">
        <f aca="false">IF(C1079=C1080,IF(AND(L1080&lt;&gt;"M",L1080&lt;&gt;"m-up"),E1079+10,E1079),10)</f>
        <v>10</v>
      </c>
      <c r="F1080" s="53" t="n">
        <f aca="false">R1080+(Q1080*60)+(P1080*3600)</f>
        <v>53947</v>
      </c>
      <c r="G1080" s="53" t="str">
        <f aca="false">CONCATENATE(M1080,N1080,O1080)</f>
        <v>2017121</v>
      </c>
      <c r="H1080" s="53" t="n">
        <v>6</v>
      </c>
      <c r="I1080" s="53"/>
      <c r="J1080" s="53"/>
      <c r="K1080" s="53"/>
      <c r="L1080" s="53" t="s">
        <v>0</v>
      </c>
      <c r="M1080" s="53" t="n">
        <v>2017</v>
      </c>
      <c r="N1080" s="53" t="n">
        <v>12</v>
      </c>
      <c r="O1080" s="53" t="n">
        <v>1</v>
      </c>
      <c r="P1080" s="53" t="n">
        <v>14</v>
      </c>
      <c r="Q1080" s="53" t="n">
        <v>59</v>
      </c>
      <c r="R1080" s="53" t="n">
        <v>7</v>
      </c>
      <c r="S1080" s="53" t="n">
        <v>604</v>
      </c>
      <c r="T1080" s="53" t="n">
        <v>1</v>
      </c>
      <c r="U1080" s="53" t="s">
        <v>1</v>
      </c>
      <c r="V1080" s="53" t="s">
        <v>2</v>
      </c>
      <c r="W1080" s="53"/>
      <c r="X1080" s="54"/>
      <c r="WK1080" s="119"/>
      <c r="WL1080" s="119"/>
      <c r="WM1080" s="119"/>
      <c r="WN1080" s="119"/>
      <c r="WO1080" s="119"/>
      <c r="WP1080" s="119"/>
      <c r="WQ1080" s="119"/>
      <c r="WR1080" s="119"/>
      <c r="WS1080" s="119"/>
      <c r="WT1080" s="119"/>
      <c r="WU1080" s="119"/>
      <c r="WV1080" s="119"/>
      <c r="WW1080" s="119"/>
      <c r="WX1080" s="119"/>
      <c r="WY1080" s="119"/>
      <c r="WZ1080" s="119"/>
      <c r="XA1080" s="119"/>
      <c r="XB1080" s="119"/>
      <c r="XC1080" s="119"/>
      <c r="XD1080" s="119"/>
      <c r="XE1080" s="119"/>
      <c r="XF1080" s="119"/>
      <c r="XG1080" s="119"/>
      <c r="XH1080" s="119"/>
      <c r="XI1080" s="119"/>
      <c r="XJ1080" s="119"/>
      <c r="XK1080" s="119"/>
      <c r="XL1080" s="119"/>
      <c r="XM1080" s="119"/>
      <c r="XN1080" s="119"/>
      <c r="XO1080" s="119"/>
      <c r="XP1080" s="119"/>
      <c r="XQ1080" s="119"/>
      <c r="XR1080" s="119"/>
      <c r="XS1080" s="119"/>
      <c r="XT1080" s="119"/>
      <c r="XU1080" s="119"/>
      <c r="XV1080" s="119"/>
      <c r="XW1080" s="119"/>
      <c r="XX1080" s="119"/>
      <c r="XY1080" s="119"/>
      <c r="XZ1080" s="119"/>
      <c r="YA1080" s="119"/>
      <c r="YB1080" s="119"/>
      <c r="YC1080" s="119"/>
      <c r="YD1080" s="119"/>
      <c r="YE1080" s="119"/>
      <c r="YF1080" s="119"/>
      <c r="YG1080" s="119"/>
      <c r="YH1080" s="119"/>
      <c r="YI1080" s="119"/>
      <c r="YJ1080" s="119"/>
      <c r="YK1080" s="119"/>
      <c r="YL1080" s="119"/>
      <c r="YM1080" s="119"/>
      <c r="YN1080" s="119"/>
      <c r="YO1080" s="119"/>
      <c r="YP1080" s="119"/>
      <c r="YQ1080" s="119"/>
      <c r="YR1080" s="119"/>
      <c r="YS1080" s="119"/>
      <c r="YT1080" s="119"/>
      <c r="YU1080" s="119"/>
      <c r="YV1080" s="119"/>
      <c r="YW1080" s="119"/>
      <c r="YX1080" s="119"/>
      <c r="YY1080" s="119"/>
      <c r="YZ1080" s="119"/>
      <c r="ZA1080" s="119"/>
      <c r="ZB1080" s="119"/>
      <c r="ZC1080" s="119"/>
      <c r="ZD1080" s="119"/>
      <c r="ZE1080" s="119"/>
      <c r="ZF1080" s="119"/>
      <c r="ZG1080" s="119"/>
      <c r="ZH1080" s="119"/>
      <c r="ZI1080" s="119"/>
      <c r="ZJ1080" s="119"/>
      <c r="ZK1080" s="119"/>
      <c r="ZL1080" s="119"/>
      <c r="ZM1080" s="119"/>
      <c r="ZN1080" s="119"/>
      <c r="ZO1080" s="119"/>
      <c r="ZP1080" s="119"/>
      <c r="ZQ1080" s="119"/>
      <c r="ZR1080" s="119"/>
      <c r="ZS1080" s="119"/>
      <c r="ZT1080" s="119"/>
      <c r="ZU1080" s="119"/>
      <c r="ZV1080" s="119"/>
      <c r="ZW1080" s="119"/>
      <c r="ZX1080" s="119"/>
      <c r="ZY1080" s="119"/>
      <c r="ZZ1080" s="119"/>
      <c r="AAA1080" s="119"/>
      <c r="AAB1080" s="119"/>
      <c r="AAC1080" s="119"/>
      <c r="AAD1080" s="119"/>
      <c r="AAE1080" s="119"/>
      <c r="AAF1080" s="119"/>
      <c r="AAG1080" s="119"/>
      <c r="AAH1080" s="119"/>
      <c r="AAI1080" s="119"/>
      <c r="AAJ1080" s="119"/>
      <c r="AAK1080" s="119"/>
      <c r="AAL1080" s="119"/>
      <c r="AAM1080" s="119"/>
      <c r="AAN1080" s="119"/>
      <c r="AAO1080" s="119"/>
      <c r="AAP1080" s="119"/>
      <c r="AAQ1080" s="119"/>
      <c r="AAR1080" s="119"/>
      <c r="AAS1080" s="119"/>
      <c r="AAT1080" s="119"/>
      <c r="AAU1080" s="119"/>
      <c r="AAV1080" s="119"/>
      <c r="AAW1080" s="119"/>
      <c r="AAX1080" s="119"/>
      <c r="AAY1080" s="119"/>
      <c r="AAZ1080" s="119"/>
      <c r="ABA1080" s="119"/>
      <c r="ABB1080" s="119"/>
      <c r="ABC1080" s="119"/>
      <c r="ABD1080" s="119"/>
      <c r="ABE1080" s="119"/>
      <c r="ABF1080" s="119"/>
      <c r="ABG1080" s="119"/>
      <c r="ABH1080" s="119"/>
      <c r="ABI1080" s="119"/>
      <c r="ABJ1080" s="119"/>
      <c r="ABK1080" s="119"/>
      <c r="ABL1080" s="119"/>
      <c r="ABM1080" s="119"/>
      <c r="ABN1080" s="119"/>
      <c r="ABO1080" s="119"/>
      <c r="ABP1080" s="119"/>
      <c r="ABQ1080" s="119"/>
      <c r="ABR1080" s="119"/>
      <c r="ABS1080" s="119"/>
      <c r="ABT1080" s="119"/>
      <c r="ABU1080" s="119"/>
      <c r="ABV1080" s="119"/>
      <c r="ABW1080" s="119"/>
      <c r="ABX1080" s="119"/>
      <c r="ABY1080" s="119"/>
      <c r="ABZ1080" s="119"/>
      <c r="ACA1080" s="119"/>
      <c r="ACB1080" s="119"/>
      <c r="ACC1080" s="119"/>
      <c r="ACD1080" s="119"/>
      <c r="ACE1080" s="119"/>
      <c r="ACF1080" s="119"/>
      <c r="ACG1080" s="119"/>
      <c r="ACH1080" s="119"/>
      <c r="ACI1080" s="119"/>
      <c r="ACJ1080" s="119"/>
      <c r="ACK1080" s="119"/>
      <c r="ACL1080" s="119"/>
      <c r="ACM1080" s="119"/>
      <c r="ACN1080" s="119"/>
      <c r="ACO1080" s="119"/>
      <c r="ACP1080" s="119"/>
      <c r="ACQ1080" s="119"/>
      <c r="ACR1080" s="119"/>
      <c r="ACS1080" s="119"/>
      <c r="ACT1080" s="119"/>
      <c r="ACU1080" s="119"/>
      <c r="ACV1080" s="119"/>
      <c r="ACW1080" s="119"/>
      <c r="ACX1080" s="119"/>
      <c r="ACY1080" s="119"/>
      <c r="ACZ1080" s="119"/>
      <c r="ADA1080" s="119"/>
      <c r="ADB1080" s="119"/>
      <c r="ADC1080" s="119"/>
      <c r="ADD1080" s="119"/>
      <c r="ADE1080" s="119"/>
      <c r="ADF1080" s="119"/>
      <c r="ADG1080" s="119"/>
      <c r="ADH1080" s="119"/>
      <c r="ADI1080" s="119"/>
      <c r="ADJ1080" s="119"/>
      <c r="ADK1080" s="119"/>
      <c r="ADL1080" s="119"/>
      <c r="ADM1080" s="119"/>
      <c r="ADN1080" s="119"/>
      <c r="ADO1080" s="119"/>
      <c r="ADP1080" s="119"/>
      <c r="ADQ1080" s="119"/>
      <c r="ADR1080" s="119"/>
      <c r="ADS1080" s="119"/>
      <c r="ADT1080" s="119"/>
      <c r="ADU1080" s="119"/>
      <c r="ADV1080" s="119"/>
      <c r="ADW1080" s="119"/>
      <c r="ADX1080" s="119"/>
      <c r="ADY1080" s="119"/>
      <c r="ADZ1080" s="119"/>
      <c r="AEA1080" s="119"/>
      <c r="AEB1080" s="119"/>
      <c r="AEC1080" s="119"/>
      <c r="AED1080" s="119"/>
      <c r="AEE1080" s="119"/>
      <c r="AEF1080" s="119"/>
      <c r="AEG1080" s="119"/>
      <c r="AEH1080" s="119"/>
      <c r="AEI1080" s="119"/>
      <c r="AEJ1080" s="119"/>
      <c r="AEK1080" s="119"/>
      <c r="AEL1080" s="119"/>
      <c r="AEM1080" s="119"/>
      <c r="AEN1080" s="119"/>
      <c r="AEO1080" s="119"/>
      <c r="AEP1080" s="119"/>
      <c r="AEQ1080" s="119"/>
      <c r="AER1080" s="119"/>
      <c r="AES1080" s="119"/>
      <c r="AET1080" s="119"/>
      <c r="AEU1080" s="119"/>
      <c r="AEV1080" s="119"/>
      <c r="AEW1080" s="119"/>
      <c r="AEX1080" s="119"/>
      <c r="AEY1080" s="119"/>
      <c r="AEZ1080" s="119"/>
      <c r="AFA1080" s="119"/>
      <c r="AFB1080" s="119"/>
      <c r="AFC1080" s="119"/>
      <c r="AFD1080" s="119"/>
      <c r="AFE1080" s="119"/>
      <c r="AFF1080" s="119"/>
      <c r="AFG1080" s="119"/>
      <c r="AFH1080" s="119"/>
      <c r="AFI1080" s="119"/>
      <c r="AFJ1080" s="119"/>
      <c r="AFK1080" s="119"/>
      <c r="AFL1080" s="119"/>
      <c r="AFM1080" s="119"/>
      <c r="AFN1080" s="119"/>
      <c r="AFO1080" s="119"/>
      <c r="AFP1080" s="119"/>
      <c r="AFQ1080" s="119"/>
      <c r="AFR1080" s="119"/>
      <c r="AFS1080" s="119"/>
      <c r="AFT1080" s="119"/>
      <c r="AFU1080" s="119"/>
      <c r="AFV1080" s="119"/>
      <c r="AFW1080" s="119"/>
      <c r="AFX1080" s="119"/>
      <c r="AFY1080" s="119"/>
      <c r="AFZ1080" s="119"/>
      <c r="AGA1080" s="119"/>
      <c r="AGB1080" s="119"/>
      <c r="AGC1080" s="119"/>
      <c r="AGD1080" s="119"/>
      <c r="AGE1080" s="119"/>
      <c r="AGF1080" s="119"/>
      <c r="AGG1080" s="119"/>
      <c r="AGH1080" s="119"/>
      <c r="AGI1080" s="119"/>
      <c r="AGJ1080" s="119"/>
      <c r="AGK1080" s="119"/>
      <c r="AGL1080" s="119"/>
      <c r="AGM1080" s="119"/>
      <c r="AGN1080" s="119"/>
      <c r="AGO1080" s="119"/>
      <c r="AGP1080" s="119"/>
      <c r="AGQ1080" s="119"/>
      <c r="AGR1080" s="119"/>
      <c r="AGS1080" s="119"/>
      <c r="AGT1080" s="119"/>
      <c r="AGU1080" s="119"/>
      <c r="AGV1080" s="119"/>
      <c r="AGW1080" s="119"/>
      <c r="AGX1080" s="119"/>
      <c r="AGY1080" s="119"/>
      <c r="AGZ1080" s="119"/>
      <c r="AHA1080" s="119"/>
      <c r="AHB1080" s="119"/>
      <c r="AHC1080" s="119"/>
      <c r="AHD1080" s="119"/>
      <c r="AHE1080" s="119"/>
      <c r="AHF1080" s="119"/>
      <c r="AHG1080" s="119"/>
      <c r="AHH1080" s="119"/>
      <c r="AHI1080" s="119"/>
      <c r="AHJ1080" s="119"/>
      <c r="AHK1080" s="119"/>
      <c r="AHL1080" s="119"/>
      <c r="AHM1080" s="119"/>
      <c r="AHN1080" s="119"/>
      <c r="AHO1080" s="119"/>
      <c r="AHP1080" s="119"/>
      <c r="AHQ1080" s="119"/>
      <c r="AHR1080" s="119"/>
      <c r="AHS1080" s="119"/>
      <c r="AHT1080" s="119"/>
      <c r="AHU1080" s="119"/>
      <c r="AHV1080" s="119"/>
      <c r="AHW1080" s="119"/>
      <c r="AHX1080" s="119"/>
      <c r="AHY1080" s="119"/>
      <c r="AHZ1080" s="119"/>
      <c r="AIA1080" s="119"/>
      <c r="AIB1080" s="119"/>
      <c r="AIC1080" s="119"/>
      <c r="AID1080" s="119"/>
      <c r="AIE1080" s="119"/>
      <c r="AIF1080" s="119"/>
      <c r="AIG1080" s="119"/>
      <c r="AIH1080" s="119"/>
      <c r="AII1080" s="119"/>
      <c r="AIJ1080" s="119"/>
      <c r="AIK1080" s="119"/>
      <c r="AIL1080" s="119"/>
      <c r="AIM1080" s="119"/>
      <c r="AIN1080" s="119"/>
      <c r="AIO1080" s="119"/>
      <c r="AIP1080" s="119"/>
      <c r="AIQ1080" s="119"/>
      <c r="AIR1080" s="119"/>
      <c r="AIS1080" s="119"/>
      <c r="AIT1080" s="119"/>
      <c r="AIU1080" s="119"/>
      <c r="AIV1080" s="119"/>
      <c r="AIW1080" s="119"/>
      <c r="AIX1080" s="119"/>
      <c r="AIY1080" s="119"/>
      <c r="AIZ1080" s="119"/>
      <c r="AJA1080" s="119"/>
      <c r="AJB1080" s="119"/>
      <c r="AJC1080" s="119"/>
      <c r="AJD1080" s="119"/>
      <c r="AJE1080" s="119"/>
      <c r="AJF1080" s="119"/>
      <c r="AJG1080" s="119"/>
      <c r="AJH1080" s="119"/>
      <c r="AJI1080" s="119"/>
      <c r="AJJ1080" s="119"/>
      <c r="AJK1080" s="119"/>
      <c r="AJL1080" s="119"/>
      <c r="AJM1080" s="119"/>
      <c r="AJN1080" s="119"/>
      <c r="AJO1080" s="119"/>
      <c r="AJP1080" s="119"/>
      <c r="AJQ1080" s="119"/>
      <c r="AJR1080" s="119"/>
      <c r="AJS1080" s="119"/>
      <c r="AJT1080" s="119"/>
      <c r="AJU1080" s="119"/>
      <c r="AJV1080" s="119"/>
      <c r="AJW1080" s="119"/>
      <c r="AJX1080" s="119"/>
      <c r="AJY1080" s="119"/>
      <c r="AJZ1080" s="119"/>
      <c r="AKA1080" s="119"/>
      <c r="AKB1080" s="119"/>
      <c r="AKC1080" s="119"/>
      <c r="AKD1080" s="119"/>
      <c r="AKE1080" s="119"/>
      <c r="AKF1080" s="119"/>
      <c r="AKG1080" s="119"/>
      <c r="AKH1080" s="119"/>
      <c r="AKI1080" s="119"/>
      <c r="AKJ1080" s="119"/>
      <c r="AKK1080" s="119"/>
      <c r="AKL1080" s="119"/>
      <c r="AKM1080" s="119"/>
      <c r="AKN1080" s="119"/>
      <c r="AKO1080" s="119"/>
      <c r="AKP1080" s="119"/>
      <c r="AKQ1080" s="119"/>
      <c r="AKR1080" s="119"/>
      <c r="AKS1080" s="119"/>
      <c r="AKT1080" s="119"/>
      <c r="AKU1080" s="119"/>
      <c r="AKV1080" s="119"/>
      <c r="AKW1080" s="119"/>
      <c r="AKX1080" s="119"/>
      <c r="AKY1080" s="119"/>
      <c r="AKZ1080" s="119"/>
      <c r="ALA1080" s="119"/>
      <c r="ALB1080" s="119"/>
      <c r="ALC1080" s="119"/>
      <c r="ALD1080" s="119"/>
      <c r="ALE1080" s="119"/>
      <c r="ALF1080" s="119"/>
      <c r="ALG1080" s="119"/>
      <c r="ALH1080" s="119"/>
      <c r="ALI1080" s="119"/>
      <c r="ALJ1080" s="119"/>
      <c r="ALK1080" s="119"/>
      <c r="ALL1080" s="119"/>
      <c r="ALM1080" s="119"/>
      <c r="ALN1080" s="119"/>
      <c r="ALO1080" s="119"/>
      <c r="ALP1080" s="119"/>
      <c r="ALQ1080" s="119"/>
      <c r="ALR1080" s="119"/>
      <c r="ALS1080" s="119"/>
      <c r="ALT1080" s="119"/>
      <c r="ALU1080" s="119"/>
      <c r="ALV1080" s="119"/>
      <c r="ALW1080" s="119"/>
      <c r="ALX1080" s="119"/>
      <c r="ALY1080" s="119"/>
      <c r="ALZ1080" s="119"/>
      <c r="AMA1080" s="119"/>
      <c r="AMB1080" s="119"/>
      <c r="AMC1080" s="119"/>
      <c r="AMD1080" s="119"/>
      <c r="AME1080" s="119"/>
      <c r="AMF1080" s="119"/>
      <c r="AMG1080" s="119"/>
      <c r="AMH1080" s="119"/>
      <c r="AMI1080" s="119"/>
      <c r="AMJ1080" s="119"/>
    </row>
    <row r="1081" customFormat="false" ht="15" hidden="false" customHeight="false" outlineLevel="0" collapsed="false">
      <c r="A1081" s="118"/>
      <c r="B1081" s="118"/>
      <c r="C1081" s="49" t="n">
        <f aca="false">IF(F1081=F1080,C1080,IF(F1081=(F1080+10),C1080,(C1080+10)))</f>
        <v>2040</v>
      </c>
      <c r="E1081" s="51" t="n">
        <f aca="false">IF(C1080=C1081,IF(AND(L1081&lt;&gt;"M",L1081&lt;&gt;"m-up"),E1080+10,E1080),10)</f>
        <v>20</v>
      </c>
      <c r="F1081" s="39" t="n">
        <f aca="false">R1081+(Q1081*60)+(P1081*3600)</f>
        <v>53947</v>
      </c>
      <c r="G1081" s="39" t="str">
        <f aca="false">CONCATENATE(M1081,N1081,O1081)</f>
        <v>2017121</v>
      </c>
      <c r="H1081" s="39" t="n">
        <v>10</v>
      </c>
      <c r="L1081" s="39" t="s">
        <v>0</v>
      </c>
      <c r="M1081" s="39" t="n">
        <v>2017</v>
      </c>
      <c r="N1081" s="39" t="n">
        <v>12</v>
      </c>
      <c r="O1081" s="39" t="n">
        <v>1</v>
      </c>
      <c r="P1081" s="39" t="n">
        <v>14</v>
      </c>
      <c r="Q1081" s="39" t="n">
        <v>59</v>
      </c>
      <c r="R1081" s="39" t="n">
        <v>7</v>
      </c>
      <c r="S1081" s="39" t="n">
        <v>683</v>
      </c>
      <c r="T1081" s="39" t="n">
        <v>2</v>
      </c>
      <c r="U1081" s="39" t="s">
        <v>1</v>
      </c>
      <c r="V1081" s="39" t="s">
        <v>2</v>
      </c>
      <c r="X1081" s="89" t="s">
        <v>405</v>
      </c>
      <c r="WK1081" s="119"/>
      <c r="WL1081" s="119"/>
      <c r="WM1081" s="119"/>
      <c r="WN1081" s="119"/>
      <c r="WO1081" s="119"/>
      <c r="WP1081" s="119"/>
      <c r="WQ1081" s="119"/>
      <c r="WR1081" s="119"/>
      <c r="WS1081" s="119"/>
      <c r="WT1081" s="119"/>
      <c r="WU1081" s="119"/>
      <c r="WV1081" s="119"/>
      <c r="WW1081" s="119"/>
      <c r="WX1081" s="119"/>
      <c r="WY1081" s="119"/>
      <c r="WZ1081" s="119"/>
      <c r="XA1081" s="119"/>
      <c r="XB1081" s="119"/>
      <c r="XC1081" s="119"/>
      <c r="XD1081" s="119"/>
      <c r="XE1081" s="119"/>
      <c r="XF1081" s="119"/>
      <c r="XG1081" s="119"/>
      <c r="XH1081" s="119"/>
      <c r="XI1081" s="119"/>
      <c r="XJ1081" s="119"/>
      <c r="XK1081" s="119"/>
      <c r="XL1081" s="119"/>
      <c r="XM1081" s="119"/>
      <c r="XN1081" s="119"/>
      <c r="XO1081" s="119"/>
      <c r="XP1081" s="119"/>
      <c r="XQ1081" s="119"/>
      <c r="XR1081" s="119"/>
      <c r="XS1081" s="119"/>
      <c r="XT1081" s="119"/>
      <c r="XU1081" s="119"/>
      <c r="XV1081" s="119"/>
      <c r="XW1081" s="119"/>
      <c r="XX1081" s="119"/>
      <c r="XY1081" s="119"/>
      <c r="XZ1081" s="119"/>
      <c r="YA1081" s="119"/>
      <c r="YB1081" s="119"/>
      <c r="YC1081" s="119"/>
      <c r="YD1081" s="119"/>
      <c r="YE1081" s="119"/>
      <c r="YF1081" s="119"/>
      <c r="YG1081" s="119"/>
      <c r="YH1081" s="119"/>
      <c r="YI1081" s="119"/>
      <c r="YJ1081" s="119"/>
      <c r="YK1081" s="119"/>
      <c r="YL1081" s="119"/>
      <c r="YM1081" s="119"/>
      <c r="YN1081" s="119"/>
      <c r="YO1081" s="119"/>
      <c r="YP1081" s="119"/>
      <c r="YQ1081" s="119"/>
      <c r="YR1081" s="119"/>
      <c r="YS1081" s="119"/>
      <c r="YT1081" s="119"/>
      <c r="YU1081" s="119"/>
      <c r="YV1081" s="119"/>
      <c r="YW1081" s="119"/>
      <c r="YX1081" s="119"/>
      <c r="YY1081" s="119"/>
      <c r="YZ1081" s="119"/>
      <c r="ZA1081" s="119"/>
      <c r="ZB1081" s="119"/>
      <c r="ZC1081" s="119"/>
      <c r="ZD1081" s="119"/>
      <c r="ZE1081" s="119"/>
      <c r="ZF1081" s="119"/>
      <c r="ZG1081" s="119"/>
      <c r="ZH1081" s="119"/>
      <c r="ZI1081" s="119"/>
      <c r="ZJ1081" s="119"/>
      <c r="ZK1081" s="119"/>
      <c r="ZL1081" s="119"/>
      <c r="ZM1081" s="119"/>
      <c r="ZN1081" s="119"/>
      <c r="ZO1081" s="119"/>
      <c r="ZP1081" s="119"/>
      <c r="ZQ1081" s="119"/>
      <c r="ZR1081" s="119"/>
      <c r="ZS1081" s="119"/>
      <c r="ZT1081" s="119"/>
      <c r="ZU1081" s="119"/>
      <c r="ZV1081" s="119"/>
      <c r="ZW1081" s="119"/>
      <c r="ZX1081" s="119"/>
      <c r="ZY1081" s="119"/>
      <c r="ZZ1081" s="119"/>
      <c r="AAA1081" s="119"/>
      <c r="AAB1081" s="119"/>
      <c r="AAC1081" s="119"/>
      <c r="AAD1081" s="119"/>
      <c r="AAE1081" s="119"/>
      <c r="AAF1081" s="119"/>
      <c r="AAG1081" s="119"/>
      <c r="AAH1081" s="119"/>
      <c r="AAI1081" s="119"/>
      <c r="AAJ1081" s="119"/>
      <c r="AAK1081" s="119"/>
      <c r="AAL1081" s="119"/>
      <c r="AAM1081" s="119"/>
      <c r="AAN1081" s="119"/>
      <c r="AAO1081" s="119"/>
      <c r="AAP1081" s="119"/>
      <c r="AAQ1081" s="119"/>
      <c r="AAR1081" s="119"/>
      <c r="AAS1081" s="119"/>
      <c r="AAT1081" s="119"/>
      <c r="AAU1081" s="119"/>
      <c r="AAV1081" s="119"/>
      <c r="AAW1081" s="119"/>
      <c r="AAX1081" s="119"/>
      <c r="AAY1081" s="119"/>
      <c r="AAZ1081" s="119"/>
      <c r="ABA1081" s="119"/>
      <c r="ABB1081" s="119"/>
      <c r="ABC1081" s="119"/>
      <c r="ABD1081" s="119"/>
      <c r="ABE1081" s="119"/>
      <c r="ABF1081" s="119"/>
      <c r="ABG1081" s="119"/>
      <c r="ABH1081" s="119"/>
      <c r="ABI1081" s="119"/>
      <c r="ABJ1081" s="119"/>
      <c r="ABK1081" s="119"/>
      <c r="ABL1081" s="119"/>
      <c r="ABM1081" s="119"/>
      <c r="ABN1081" s="119"/>
      <c r="ABO1081" s="119"/>
      <c r="ABP1081" s="119"/>
      <c r="ABQ1081" s="119"/>
      <c r="ABR1081" s="119"/>
      <c r="ABS1081" s="119"/>
      <c r="ABT1081" s="119"/>
      <c r="ABU1081" s="119"/>
      <c r="ABV1081" s="119"/>
      <c r="ABW1081" s="119"/>
      <c r="ABX1081" s="119"/>
      <c r="ABY1081" s="119"/>
      <c r="ABZ1081" s="119"/>
      <c r="ACA1081" s="119"/>
      <c r="ACB1081" s="119"/>
      <c r="ACC1081" s="119"/>
      <c r="ACD1081" s="119"/>
      <c r="ACE1081" s="119"/>
      <c r="ACF1081" s="119"/>
      <c r="ACG1081" s="119"/>
      <c r="ACH1081" s="119"/>
      <c r="ACI1081" s="119"/>
      <c r="ACJ1081" s="119"/>
      <c r="ACK1081" s="119"/>
      <c r="ACL1081" s="119"/>
      <c r="ACM1081" s="119"/>
      <c r="ACN1081" s="119"/>
      <c r="ACO1081" s="119"/>
      <c r="ACP1081" s="119"/>
      <c r="ACQ1081" s="119"/>
      <c r="ACR1081" s="119"/>
      <c r="ACS1081" s="119"/>
      <c r="ACT1081" s="119"/>
      <c r="ACU1081" s="119"/>
      <c r="ACV1081" s="119"/>
      <c r="ACW1081" s="119"/>
      <c r="ACX1081" s="119"/>
      <c r="ACY1081" s="119"/>
      <c r="ACZ1081" s="119"/>
      <c r="ADA1081" s="119"/>
      <c r="ADB1081" s="119"/>
      <c r="ADC1081" s="119"/>
      <c r="ADD1081" s="119"/>
      <c r="ADE1081" s="119"/>
      <c r="ADF1081" s="119"/>
      <c r="ADG1081" s="119"/>
      <c r="ADH1081" s="119"/>
      <c r="ADI1081" s="119"/>
      <c r="ADJ1081" s="119"/>
      <c r="ADK1081" s="119"/>
      <c r="ADL1081" s="119"/>
      <c r="ADM1081" s="119"/>
      <c r="ADN1081" s="119"/>
      <c r="ADO1081" s="119"/>
      <c r="ADP1081" s="119"/>
      <c r="ADQ1081" s="119"/>
      <c r="ADR1081" s="119"/>
      <c r="ADS1081" s="119"/>
      <c r="ADT1081" s="119"/>
      <c r="ADU1081" s="119"/>
      <c r="ADV1081" s="119"/>
      <c r="ADW1081" s="119"/>
      <c r="ADX1081" s="119"/>
      <c r="ADY1081" s="119"/>
      <c r="ADZ1081" s="119"/>
      <c r="AEA1081" s="119"/>
      <c r="AEB1081" s="119"/>
      <c r="AEC1081" s="119"/>
      <c r="AED1081" s="119"/>
      <c r="AEE1081" s="119"/>
      <c r="AEF1081" s="119"/>
      <c r="AEG1081" s="119"/>
      <c r="AEH1081" s="119"/>
      <c r="AEI1081" s="119"/>
      <c r="AEJ1081" s="119"/>
      <c r="AEK1081" s="119"/>
      <c r="AEL1081" s="119"/>
      <c r="AEM1081" s="119"/>
      <c r="AEN1081" s="119"/>
      <c r="AEO1081" s="119"/>
      <c r="AEP1081" s="119"/>
      <c r="AEQ1081" s="119"/>
      <c r="AER1081" s="119"/>
      <c r="AES1081" s="119"/>
      <c r="AET1081" s="119"/>
      <c r="AEU1081" s="119"/>
      <c r="AEV1081" s="119"/>
      <c r="AEW1081" s="119"/>
      <c r="AEX1081" s="119"/>
      <c r="AEY1081" s="119"/>
      <c r="AEZ1081" s="119"/>
      <c r="AFA1081" s="119"/>
      <c r="AFB1081" s="119"/>
      <c r="AFC1081" s="119"/>
      <c r="AFD1081" s="119"/>
      <c r="AFE1081" s="119"/>
      <c r="AFF1081" s="119"/>
      <c r="AFG1081" s="119"/>
      <c r="AFH1081" s="119"/>
      <c r="AFI1081" s="119"/>
      <c r="AFJ1081" s="119"/>
      <c r="AFK1081" s="119"/>
      <c r="AFL1081" s="119"/>
      <c r="AFM1081" s="119"/>
      <c r="AFN1081" s="119"/>
      <c r="AFO1081" s="119"/>
      <c r="AFP1081" s="119"/>
      <c r="AFQ1081" s="119"/>
      <c r="AFR1081" s="119"/>
      <c r="AFS1081" s="119"/>
      <c r="AFT1081" s="119"/>
      <c r="AFU1081" s="119"/>
      <c r="AFV1081" s="119"/>
      <c r="AFW1081" s="119"/>
      <c r="AFX1081" s="119"/>
      <c r="AFY1081" s="119"/>
      <c r="AFZ1081" s="119"/>
      <c r="AGA1081" s="119"/>
      <c r="AGB1081" s="119"/>
      <c r="AGC1081" s="119"/>
      <c r="AGD1081" s="119"/>
      <c r="AGE1081" s="119"/>
      <c r="AGF1081" s="119"/>
      <c r="AGG1081" s="119"/>
      <c r="AGH1081" s="119"/>
      <c r="AGI1081" s="119"/>
      <c r="AGJ1081" s="119"/>
      <c r="AGK1081" s="119"/>
      <c r="AGL1081" s="119"/>
      <c r="AGM1081" s="119"/>
      <c r="AGN1081" s="119"/>
      <c r="AGO1081" s="119"/>
      <c r="AGP1081" s="119"/>
      <c r="AGQ1081" s="119"/>
      <c r="AGR1081" s="119"/>
      <c r="AGS1081" s="119"/>
      <c r="AGT1081" s="119"/>
      <c r="AGU1081" s="119"/>
      <c r="AGV1081" s="119"/>
      <c r="AGW1081" s="119"/>
      <c r="AGX1081" s="119"/>
      <c r="AGY1081" s="119"/>
      <c r="AGZ1081" s="119"/>
      <c r="AHA1081" s="119"/>
      <c r="AHB1081" s="119"/>
      <c r="AHC1081" s="119"/>
      <c r="AHD1081" s="119"/>
      <c r="AHE1081" s="119"/>
      <c r="AHF1081" s="119"/>
      <c r="AHG1081" s="119"/>
      <c r="AHH1081" s="119"/>
      <c r="AHI1081" s="119"/>
      <c r="AHJ1081" s="119"/>
      <c r="AHK1081" s="119"/>
      <c r="AHL1081" s="119"/>
      <c r="AHM1081" s="119"/>
      <c r="AHN1081" s="119"/>
      <c r="AHO1081" s="119"/>
      <c r="AHP1081" s="119"/>
      <c r="AHQ1081" s="119"/>
      <c r="AHR1081" s="119"/>
      <c r="AHS1081" s="119"/>
      <c r="AHT1081" s="119"/>
      <c r="AHU1081" s="119"/>
      <c r="AHV1081" s="119"/>
      <c r="AHW1081" s="119"/>
      <c r="AHX1081" s="119"/>
      <c r="AHY1081" s="119"/>
      <c r="AHZ1081" s="119"/>
      <c r="AIA1081" s="119"/>
      <c r="AIB1081" s="119"/>
      <c r="AIC1081" s="119"/>
      <c r="AID1081" s="119"/>
      <c r="AIE1081" s="119"/>
      <c r="AIF1081" s="119"/>
      <c r="AIG1081" s="119"/>
      <c r="AIH1081" s="119"/>
      <c r="AII1081" s="119"/>
      <c r="AIJ1081" s="119"/>
      <c r="AIK1081" s="119"/>
      <c r="AIL1081" s="119"/>
      <c r="AIM1081" s="119"/>
      <c r="AIN1081" s="119"/>
      <c r="AIO1081" s="119"/>
      <c r="AIP1081" s="119"/>
      <c r="AIQ1081" s="119"/>
      <c r="AIR1081" s="119"/>
      <c r="AIS1081" s="119"/>
      <c r="AIT1081" s="119"/>
      <c r="AIU1081" s="119"/>
      <c r="AIV1081" s="119"/>
      <c r="AIW1081" s="119"/>
      <c r="AIX1081" s="119"/>
      <c r="AIY1081" s="119"/>
      <c r="AIZ1081" s="119"/>
      <c r="AJA1081" s="119"/>
      <c r="AJB1081" s="119"/>
      <c r="AJC1081" s="119"/>
      <c r="AJD1081" s="119"/>
      <c r="AJE1081" s="119"/>
      <c r="AJF1081" s="119"/>
      <c r="AJG1081" s="119"/>
      <c r="AJH1081" s="119"/>
      <c r="AJI1081" s="119"/>
      <c r="AJJ1081" s="119"/>
      <c r="AJK1081" s="119"/>
      <c r="AJL1081" s="119"/>
      <c r="AJM1081" s="119"/>
      <c r="AJN1081" s="119"/>
      <c r="AJO1081" s="119"/>
      <c r="AJP1081" s="119"/>
      <c r="AJQ1081" s="119"/>
      <c r="AJR1081" s="119"/>
      <c r="AJS1081" s="119"/>
      <c r="AJT1081" s="119"/>
      <c r="AJU1081" s="119"/>
      <c r="AJV1081" s="119"/>
      <c r="AJW1081" s="119"/>
      <c r="AJX1081" s="119"/>
      <c r="AJY1081" s="119"/>
      <c r="AJZ1081" s="119"/>
      <c r="AKA1081" s="119"/>
      <c r="AKB1081" s="119"/>
      <c r="AKC1081" s="119"/>
      <c r="AKD1081" s="119"/>
      <c r="AKE1081" s="119"/>
      <c r="AKF1081" s="119"/>
      <c r="AKG1081" s="119"/>
      <c r="AKH1081" s="119"/>
      <c r="AKI1081" s="119"/>
      <c r="AKJ1081" s="119"/>
      <c r="AKK1081" s="119"/>
      <c r="AKL1081" s="119"/>
      <c r="AKM1081" s="119"/>
      <c r="AKN1081" s="119"/>
      <c r="AKO1081" s="119"/>
      <c r="AKP1081" s="119"/>
      <c r="AKQ1081" s="119"/>
      <c r="AKR1081" s="119"/>
      <c r="AKS1081" s="119"/>
      <c r="AKT1081" s="119"/>
      <c r="AKU1081" s="119"/>
      <c r="AKV1081" s="119"/>
      <c r="AKW1081" s="119"/>
      <c r="AKX1081" s="119"/>
      <c r="AKY1081" s="119"/>
      <c r="AKZ1081" s="119"/>
      <c r="ALA1081" s="119"/>
      <c r="ALB1081" s="119"/>
      <c r="ALC1081" s="119"/>
      <c r="ALD1081" s="119"/>
      <c r="ALE1081" s="119"/>
      <c r="ALF1081" s="119"/>
      <c r="ALG1081" s="119"/>
      <c r="ALH1081" s="119"/>
      <c r="ALI1081" s="119"/>
      <c r="ALJ1081" s="119"/>
      <c r="ALK1081" s="119"/>
      <c r="ALL1081" s="119"/>
      <c r="ALM1081" s="119"/>
      <c r="ALN1081" s="119"/>
      <c r="ALO1081" s="119"/>
      <c r="ALP1081" s="119"/>
      <c r="ALQ1081" s="119"/>
      <c r="ALR1081" s="119"/>
      <c r="ALS1081" s="119"/>
      <c r="ALT1081" s="119"/>
      <c r="ALU1081" s="119"/>
      <c r="ALV1081" s="119"/>
      <c r="ALW1081" s="119"/>
      <c r="ALX1081" s="119"/>
      <c r="ALY1081" s="119"/>
      <c r="ALZ1081" s="119"/>
      <c r="AMA1081" s="119"/>
      <c r="AMB1081" s="119"/>
      <c r="AMC1081" s="119"/>
      <c r="AMD1081" s="119"/>
      <c r="AME1081" s="119"/>
      <c r="AMF1081" s="119"/>
      <c r="AMG1081" s="119"/>
      <c r="AMH1081" s="119"/>
      <c r="AMI1081" s="119"/>
      <c r="AMJ1081" s="119"/>
    </row>
    <row r="1082" customFormat="false" ht="15" hidden="false" customHeight="false" outlineLevel="0" collapsed="false">
      <c r="A1082" s="118"/>
      <c r="B1082" s="118"/>
      <c r="C1082" s="49" t="n">
        <f aca="false">IF(F1082=F1081,C1081,IF(F1082=(F1081+10),C1081,(C1081+10)))</f>
        <v>2040</v>
      </c>
      <c r="E1082" s="51" t="n">
        <f aca="false">IF(C1081=C1082,IF(AND(L1082&lt;&gt;"M",L1082&lt;&gt;"m-up"),E1081+10,E1081),10)</f>
        <v>30</v>
      </c>
      <c r="F1082" s="39" t="n">
        <f aca="false">R1082+(Q1082*60)+(P1082*3600)</f>
        <v>53947</v>
      </c>
      <c r="G1082" s="39" t="str">
        <f aca="false">CONCATENATE(M1082,N1082,O1082)</f>
        <v>2017121</v>
      </c>
      <c r="H1082" s="39" t="n">
        <v>4</v>
      </c>
      <c r="L1082" s="39" t="s">
        <v>0</v>
      </c>
      <c r="M1082" s="39" t="n">
        <v>2017</v>
      </c>
      <c r="N1082" s="39" t="n">
        <v>12</v>
      </c>
      <c r="O1082" s="39" t="n">
        <v>1</v>
      </c>
      <c r="P1082" s="39" t="n">
        <v>14</v>
      </c>
      <c r="Q1082" s="39" t="n">
        <v>59</v>
      </c>
      <c r="R1082" s="39" t="n">
        <v>7</v>
      </c>
      <c r="S1082" s="39" t="n">
        <v>745</v>
      </c>
      <c r="T1082" s="39" t="n">
        <v>2</v>
      </c>
      <c r="U1082" s="39" t="s">
        <v>1</v>
      </c>
      <c r="V1082" s="39" t="s">
        <v>2</v>
      </c>
      <c r="WK1082" s="119"/>
      <c r="WL1082" s="119"/>
      <c r="WM1082" s="119"/>
      <c r="WN1082" s="119"/>
      <c r="WO1082" s="119"/>
      <c r="WP1082" s="119"/>
      <c r="WQ1082" s="119"/>
      <c r="WR1082" s="119"/>
      <c r="WS1082" s="119"/>
      <c r="WT1082" s="119"/>
      <c r="WU1082" s="119"/>
      <c r="WV1082" s="119"/>
      <c r="WW1082" s="119"/>
      <c r="WX1082" s="119"/>
      <c r="WY1082" s="119"/>
      <c r="WZ1082" s="119"/>
      <c r="XA1082" s="119"/>
      <c r="XB1082" s="119"/>
      <c r="XC1082" s="119"/>
      <c r="XD1082" s="119"/>
      <c r="XE1082" s="119"/>
      <c r="XF1082" s="119"/>
      <c r="XG1082" s="119"/>
      <c r="XH1082" s="119"/>
      <c r="XI1082" s="119"/>
      <c r="XJ1082" s="119"/>
      <c r="XK1082" s="119"/>
      <c r="XL1082" s="119"/>
      <c r="XM1082" s="119"/>
      <c r="XN1082" s="119"/>
      <c r="XO1082" s="119"/>
      <c r="XP1082" s="119"/>
      <c r="XQ1082" s="119"/>
      <c r="XR1082" s="119"/>
      <c r="XS1082" s="119"/>
      <c r="XT1082" s="119"/>
      <c r="XU1082" s="119"/>
      <c r="XV1082" s="119"/>
      <c r="XW1082" s="119"/>
      <c r="XX1082" s="119"/>
      <c r="XY1082" s="119"/>
      <c r="XZ1082" s="119"/>
      <c r="YA1082" s="119"/>
      <c r="YB1082" s="119"/>
      <c r="YC1082" s="119"/>
      <c r="YD1082" s="119"/>
      <c r="YE1082" s="119"/>
      <c r="YF1082" s="119"/>
      <c r="YG1082" s="119"/>
      <c r="YH1082" s="119"/>
      <c r="YI1082" s="119"/>
      <c r="YJ1082" s="119"/>
      <c r="YK1082" s="119"/>
      <c r="YL1082" s="119"/>
      <c r="YM1082" s="119"/>
      <c r="YN1082" s="119"/>
      <c r="YO1082" s="119"/>
      <c r="YP1082" s="119"/>
      <c r="YQ1082" s="119"/>
      <c r="YR1082" s="119"/>
      <c r="YS1082" s="119"/>
      <c r="YT1082" s="119"/>
      <c r="YU1082" s="119"/>
      <c r="YV1082" s="119"/>
      <c r="YW1082" s="119"/>
      <c r="YX1082" s="119"/>
      <c r="YY1082" s="119"/>
      <c r="YZ1082" s="119"/>
      <c r="ZA1082" s="119"/>
      <c r="ZB1082" s="119"/>
      <c r="ZC1082" s="119"/>
      <c r="ZD1082" s="119"/>
      <c r="ZE1082" s="119"/>
      <c r="ZF1082" s="119"/>
      <c r="ZG1082" s="119"/>
      <c r="ZH1082" s="119"/>
      <c r="ZI1082" s="119"/>
      <c r="ZJ1082" s="119"/>
      <c r="ZK1082" s="119"/>
      <c r="ZL1082" s="119"/>
      <c r="ZM1082" s="119"/>
      <c r="ZN1082" s="119"/>
      <c r="ZO1082" s="119"/>
      <c r="ZP1082" s="119"/>
      <c r="ZQ1082" s="119"/>
      <c r="ZR1082" s="119"/>
      <c r="ZS1082" s="119"/>
      <c r="ZT1082" s="119"/>
      <c r="ZU1082" s="119"/>
      <c r="ZV1082" s="119"/>
      <c r="ZW1082" s="119"/>
      <c r="ZX1082" s="119"/>
      <c r="ZY1082" s="119"/>
      <c r="ZZ1082" s="119"/>
      <c r="AAA1082" s="119"/>
      <c r="AAB1082" s="119"/>
      <c r="AAC1082" s="119"/>
      <c r="AAD1082" s="119"/>
      <c r="AAE1082" s="119"/>
      <c r="AAF1082" s="119"/>
      <c r="AAG1082" s="119"/>
      <c r="AAH1082" s="119"/>
      <c r="AAI1082" s="119"/>
      <c r="AAJ1082" s="119"/>
      <c r="AAK1082" s="119"/>
      <c r="AAL1082" s="119"/>
      <c r="AAM1082" s="119"/>
      <c r="AAN1082" s="119"/>
      <c r="AAO1082" s="119"/>
      <c r="AAP1082" s="119"/>
      <c r="AAQ1082" s="119"/>
      <c r="AAR1082" s="119"/>
      <c r="AAS1082" s="119"/>
      <c r="AAT1082" s="119"/>
      <c r="AAU1082" s="119"/>
      <c r="AAV1082" s="119"/>
      <c r="AAW1082" s="119"/>
      <c r="AAX1082" s="119"/>
      <c r="AAY1082" s="119"/>
      <c r="AAZ1082" s="119"/>
      <c r="ABA1082" s="119"/>
      <c r="ABB1082" s="119"/>
      <c r="ABC1082" s="119"/>
      <c r="ABD1082" s="119"/>
      <c r="ABE1082" s="119"/>
      <c r="ABF1082" s="119"/>
      <c r="ABG1082" s="119"/>
      <c r="ABH1082" s="119"/>
      <c r="ABI1082" s="119"/>
      <c r="ABJ1082" s="119"/>
      <c r="ABK1082" s="119"/>
      <c r="ABL1082" s="119"/>
      <c r="ABM1082" s="119"/>
      <c r="ABN1082" s="119"/>
      <c r="ABO1082" s="119"/>
      <c r="ABP1082" s="119"/>
      <c r="ABQ1082" s="119"/>
      <c r="ABR1082" s="119"/>
      <c r="ABS1082" s="119"/>
      <c r="ABT1082" s="119"/>
      <c r="ABU1082" s="119"/>
      <c r="ABV1082" s="119"/>
      <c r="ABW1082" s="119"/>
      <c r="ABX1082" s="119"/>
      <c r="ABY1082" s="119"/>
      <c r="ABZ1082" s="119"/>
      <c r="ACA1082" s="119"/>
      <c r="ACB1082" s="119"/>
      <c r="ACC1082" s="119"/>
      <c r="ACD1082" s="119"/>
      <c r="ACE1082" s="119"/>
      <c r="ACF1082" s="119"/>
      <c r="ACG1082" s="119"/>
      <c r="ACH1082" s="119"/>
      <c r="ACI1082" s="119"/>
      <c r="ACJ1082" s="119"/>
      <c r="ACK1082" s="119"/>
      <c r="ACL1082" s="119"/>
      <c r="ACM1082" s="119"/>
      <c r="ACN1082" s="119"/>
      <c r="ACO1082" s="119"/>
      <c r="ACP1082" s="119"/>
      <c r="ACQ1082" s="119"/>
      <c r="ACR1082" s="119"/>
      <c r="ACS1082" s="119"/>
      <c r="ACT1082" s="119"/>
      <c r="ACU1082" s="119"/>
      <c r="ACV1082" s="119"/>
      <c r="ACW1082" s="119"/>
      <c r="ACX1082" s="119"/>
      <c r="ACY1082" s="119"/>
      <c r="ACZ1082" s="119"/>
      <c r="ADA1082" s="119"/>
      <c r="ADB1082" s="119"/>
      <c r="ADC1082" s="119"/>
      <c r="ADD1082" s="119"/>
      <c r="ADE1082" s="119"/>
      <c r="ADF1082" s="119"/>
      <c r="ADG1082" s="119"/>
      <c r="ADH1082" s="119"/>
      <c r="ADI1082" s="119"/>
      <c r="ADJ1082" s="119"/>
      <c r="ADK1082" s="119"/>
      <c r="ADL1082" s="119"/>
      <c r="ADM1082" s="119"/>
      <c r="ADN1082" s="119"/>
      <c r="ADO1082" s="119"/>
      <c r="ADP1082" s="119"/>
      <c r="ADQ1082" s="119"/>
      <c r="ADR1082" s="119"/>
      <c r="ADS1082" s="119"/>
      <c r="ADT1082" s="119"/>
      <c r="ADU1082" s="119"/>
      <c r="ADV1082" s="119"/>
      <c r="ADW1082" s="119"/>
      <c r="ADX1082" s="119"/>
      <c r="ADY1082" s="119"/>
      <c r="ADZ1082" s="119"/>
      <c r="AEA1082" s="119"/>
      <c r="AEB1082" s="119"/>
      <c r="AEC1082" s="119"/>
      <c r="AED1082" s="119"/>
      <c r="AEE1082" s="119"/>
      <c r="AEF1082" s="119"/>
      <c r="AEG1082" s="119"/>
      <c r="AEH1082" s="119"/>
      <c r="AEI1082" s="119"/>
      <c r="AEJ1082" s="119"/>
      <c r="AEK1082" s="119"/>
      <c r="AEL1082" s="119"/>
      <c r="AEM1082" s="119"/>
      <c r="AEN1082" s="119"/>
      <c r="AEO1082" s="119"/>
      <c r="AEP1082" s="119"/>
      <c r="AEQ1082" s="119"/>
      <c r="AER1082" s="119"/>
      <c r="AES1082" s="119"/>
      <c r="AET1082" s="119"/>
      <c r="AEU1082" s="119"/>
      <c r="AEV1082" s="119"/>
      <c r="AEW1082" s="119"/>
      <c r="AEX1082" s="119"/>
      <c r="AEY1082" s="119"/>
      <c r="AEZ1082" s="119"/>
      <c r="AFA1082" s="119"/>
      <c r="AFB1082" s="119"/>
      <c r="AFC1082" s="119"/>
      <c r="AFD1082" s="119"/>
      <c r="AFE1082" s="119"/>
      <c r="AFF1082" s="119"/>
      <c r="AFG1082" s="119"/>
      <c r="AFH1082" s="119"/>
      <c r="AFI1082" s="119"/>
      <c r="AFJ1082" s="119"/>
      <c r="AFK1082" s="119"/>
      <c r="AFL1082" s="119"/>
      <c r="AFM1082" s="119"/>
      <c r="AFN1082" s="119"/>
      <c r="AFO1082" s="119"/>
      <c r="AFP1082" s="119"/>
      <c r="AFQ1082" s="119"/>
      <c r="AFR1082" s="119"/>
      <c r="AFS1082" s="119"/>
      <c r="AFT1082" s="119"/>
      <c r="AFU1082" s="119"/>
      <c r="AFV1082" s="119"/>
      <c r="AFW1082" s="119"/>
      <c r="AFX1082" s="119"/>
      <c r="AFY1082" s="119"/>
      <c r="AFZ1082" s="119"/>
      <c r="AGA1082" s="119"/>
      <c r="AGB1082" s="119"/>
      <c r="AGC1082" s="119"/>
      <c r="AGD1082" s="119"/>
      <c r="AGE1082" s="119"/>
      <c r="AGF1082" s="119"/>
      <c r="AGG1082" s="119"/>
      <c r="AGH1082" s="119"/>
      <c r="AGI1082" s="119"/>
      <c r="AGJ1082" s="119"/>
      <c r="AGK1082" s="119"/>
      <c r="AGL1082" s="119"/>
      <c r="AGM1082" s="119"/>
      <c r="AGN1082" s="119"/>
      <c r="AGO1082" s="119"/>
      <c r="AGP1082" s="119"/>
      <c r="AGQ1082" s="119"/>
      <c r="AGR1082" s="119"/>
      <c r="AGS1082" s="119"/>
      <c r="AGT1082" s="119"/>
      <c r="AGU1082" s="119"/>
      <c r="AGV1082" s="119"/>
      <c r="AGW1082" s="119"/>
      <c r="AGX1082" s="119"/>
      <c r="AGY1082" s="119"/>
      <c r="AGZ1082" s="119"/>
      <c r="AHA1082" s="119"/>
      <c r="AHB1082" s="119"/>
      <c r="AHC1082" s="119"/>
      <c r="AHD1082" s="119"/>
      <c r="AHE1082" s="119"/>
      <c r="AHF1082" s="119"/>
      <c r="AHG1082" s="119"/>
      <c r="AHH1082" s="119"/>
      <c r="AHI1082" s="119"/>
      <c r="AHJ1082" s="119"/>
      <c r="AHK1082" s="119"/>
      <c r="AHL1082" s="119"/>
      <c r="AHM1082" s="119"/>
      <c r="AHN1082" s="119"/>
      <c r="AHO1082" s="119"/>
      <c r="AHP1082" s="119"/>
      <c r="AHQ1082" s="119"/>
      <c r="AHR1082" s="119"/>
      <c r="AHS1082" s="119"/>
      <c r="AHT1082" s="119"/>
      <c r="AHU1082" s="119"/>
      <c r="AHV1082" s="119"/>
      <c r="AHW1082" s="119"/>
      <c r="AHX1082" s="119"/>
      <c r="AHY1082" s="119"/>
      <c r="AHZ1082" s="119"/>
      <c r="AIA1082" s="119"/>
      <c r="AIB1082" s="119"/>
      <c r="AIC1082" s="119"/>
      <c r="AID1082" s="119"/>
      <c r="AIE1082" s="119"/>
      <c r="AIF1082" s="119"/>
      <c r="AIG1082" s="119"/>
      <c r="AIH1082" s="119"/>
      <c r="AII1082" s="119"/>
      <c r="AIJ1082" s="119"/>
      <c r="AIK1082" s="119"/>
      <c r="AIL1082" s="119"/>
      <c r="AIM1082" s="119"/>
      <c r="AIN1082" s="119"/>
      <c r="AIO1082" s="119"/>
      <c r="AIP1082" s="119"/>
      <c r="AIQ1082" s="119"/>
      <c r="AIR1082" s="119"/>
      <c r="AIS1082" s="119"/>
      <c r="AIT1082" s="119"/>
      <c r="AIU1082" s="119"/>
      <c r="AIV1082" s="119"/>
      <c r="AIW1082" s="119"/>
      <c r="AIX1082" s="119"/>
      <c r="AIY1082" s="119"/>
      <c r="AIZ1082" s="119"/>
      <c r="AJA1082" s="119"/>
      <c r="AJB1082" s="119"/>
      <c r="AJC1082" s="119"/>
      <c r="AJD1082" s="119"/>
      <c r="AJE1082" s="119"/>
      <c r="AJF1082" s="119"/>
      <c r="AJG1082" s="119"/>
      <c r="AJH1082" s="119"/>
      <c r="AJI1082" s="119"/>
      <c r="AJJ1082" s="119"/>
      <c r="AJK1082" s="119"/>
      <c r="AJL1082" s="119"/>
      <c r="AJM1082" s="119"/>
      <c r="AJN1082" s="119"/>
      <c r="AJO1082" s="119"/>
      <c r="AJP1082" s="119"/>
      <c r="AJQ1082" s="119"/>
      <c r="AJR1082" s="119"/>
      <c r="AJS1082" s="119"/>
      <c r="AJT1082" s="119"/>
      <c r="AJU1082" s="119"/>
      <c r="AJV1082" s="119"/>
      <c r="AJW1082" s="119"/>
      <c r="AJX1082" s="119"/>
      <c r="AJY1082" s="119"/>
      <c r="AJZ1082" s="119"/>
      <c r="AKA1082" s="119"/>
      <c r="AKB1082" s="119"/>
      <c r="AKC1082" s="119"/>
      <c r="AKD1082" s="119"/>
      <c r="AKE1082" s="119"/>
      <c r="AKF1082" s="119"/>
      <c r="AKG1082" s="119"/>
      <c r="AKH1082" s="119"/>
      <c r="AKI1082" s="119"/>
      <c r="AKJ1082" s="119"/>
      <c r="AKK1082" s="119"/>
      <c r="AKL1082" s="119"/>
      <c r="AKM1082" s="119"/>
      <c r="AKN1082" s="119"/>
      <c r="AKO1082" s="119"/>
      <c r="AKP1082" s="119"/>
      <c r="AKQ1082" s="119"/>
      <c r="AKR1082" s="119"/>
      <c r="AKS1082" s="119"/>
      <c r="AKT1082" s="119"/>
      <c r="AKU1082" s="119"/>
      <c r="AKV1082" s="119"/>
      <c r="AKW1082" s="119"/>
      <c r="AKX1082" s="119"/>
      <c r="AKY1082" s="119"/>
      <c r="AKZ1082" s="119"/>
      <c r="ALA1082" s="119"/>
      <c r="ALB1082" s="119"/>
      <c r="ALC1082" s="119"/>
      <c r="ALD1082" s="119"/>
      <c r="ALE1082" s="119"/>
      <c r="ALF1082" s="119"/>
      <c r="ALG1082" s="119"/>
      <c r="ALH1082" s="119"/>
      <c r="ALI1082" s="119"/>
      <c r="ALJ1082" s="119"/>
      <c r="ALK1082" s="119"/>
      <c r="ALL1082" s="119"/>
      <c r="ALM1082" s="119"/>
      <c r="ALN1082" s="119"/>
      <c r="ALO1082" s="119"/>
      <c r="ALP1082" s="119"/>
      <c r="ALQ1082" s="119"/>
      <c r="ALR1082" s="119"/>
      <c r="ALS1082" s="119"/>
      <c r="ALT1082" s="119"/>
      <c r="ALU1082" s="119"/>
      <c r="ALV1082" s="119"/>
      <c r="ALW1082" s="119"/>
      <c r="ALX1082" s="119"/>
      <c r="ALY1082" s="119"/>
      <c r="ALZ1082" s="119"/>
      <c r="AMA1082" s="119"/>
      <c r="AMB1082" s="119"/>
      <c r="AMC1082" s="119"/>
      <c r="AMD1082" s="119"/>
      <c r="AME1082" s="119"/>
      <c r="AMF1082" s="119"/>
      <c r="AMG1082" s="119"/>
      <c r="AMH1082" s="119"/>
      <c r="AMI1082" s="119"/>
      <c r="AMJ1082" s="119"/>
    </row>
    <row r="1083" customFormat="false" ht="15" hidden="false" customHeight="false" outlineLevel="0" collapsed="false">
      <c r="A1083" s="120"/>
      <c r="B1083" s="120"/>
      <c r="C1083" s="49" t="n">
        <f aca="false">IF(F1083=F1082,C1082,IF(F1083=(F1082+10),C1082,(C1082+10)))</f>
        <v>2040</v>
      </c>
      <c r="E1083" s="51" t="n">
        <f aca="false">IF(C1082=C1083,IF(AND(L1083&lt;&gt;"M",L1083&lt;&gt;"m-up"),E1082+10,E1082),10)</f>
        <v>40</v>
      </c>
      <c r="F1083" s="39" t="n">
        <f aca="false">R1083+(Q1083*60)+(P1083*3600)</f>
        <v>53947</v>
      </c>
      <c r="G1083" s="39" t="str">
        <f aca="false">CONCATENATE(M1083,N1083,O1083)</f>
        <v>2017121</v>
      </c>
      <c r="L1083" s="39" t="s">
        <v>9</v>
      </c>
      <c r="M1083" s="39" t="n">
        <v>2017</v>
      </c>
      <c r="N1083" s="39" t="n">
        <v>12</v>
      </c>
      <c r="O1083" s="39" t="n">
        <v>1</v>
      </c>
      <c r="P1083" s="39" t="n">
        <v>14</v>
      </c>
      <c r="Q1083" s="39" t="n">
        <v>59</v>
      </c>
      <c r="R1083" s="39" t="n">
        <v>7</v>
      </c>
      <c r="S1083" s="39" t="n">
        <v>772</v>
      </c>
      <c r="U1083" s="39" t="s">
        <v>1</v>
      </c>
      <c r="V1083" s="39" t="s">
        <v>2</v>
      </c>
      <c r="WK1083" s="121"/>
      <c r="WL1083" s="121"/>
      <c r="WM1083" s="121"/>
      <c r="WN1083" s="121"/>
      <c r="WO1083" s="121"/>
      <c r="WP1083" s="121"/>
      <c r="WQ1083" s="121"/>
      <c r="WR1083" s="121"/>
      <c r="WS1083" s="121"/>
      <c r="WT1083" s="121"/>
      <c r="WU1083" s="121"/>
      <c r="WV1083" s="121"/>
      <c r="WW1083" s="121"/>
      <c r="WX1083" s="121"/>
      <c r="WY1083" s="121"/>
      <c r="WZ1083" s="121"/>
      <c r="XA1083" s="121"/>
      <c r="XB1083" s="121"/>
      <c r="XC1083" s="121"/>
      <c r="XD1083" s="121"/>
      <c r="XE1083" s="121"/>
      <c r="XF1083" s="121"/>
      <c r="XG1083" s="121"/>
      <c r="XH1083" s="121"/>
      <c r="XI1083" s="121"/>
      <c r="XJ1083" s="121"/>
      <c r="XK1083" s="121"/>
      <c r="XL1083" s="121"/>
      <c r="XM1083" s="121"/>
      <c r="XN1083" s="121"/>
      <c r="XO1083" s="121"/>
      <c r="XP1083" s="121"/>
      <c r="XQ1083" s="121"/>
      <c r="XR1083" s="121"/>
      <c r="XS1083" s="121"/>
      <c r="XT1083" s="121"/>
      <c r="XU1083" s="121"/>
      <c r="XV1083" s="121"/>
      <c r="XW1083" s="121"/>
      <c r="XX1083" s="121"/>
      <c r="XY1083" s="121"/>
      <c r="XZ1083" s="121"/>
      <c r="YA1083" s="121"/>
      <c r="YB1083" s="121"/>
      <c r="YC1083" s="121"/>
      <c r="YD1083" s="121"/>
      <c r="YE1083" s="121"/>
      <c r="YF1083" s="121"/>
      <c r="YG1083" s="121"/>
      <c r="YH1083" s="121"/>
      <c r="YI1083" s="121"/>
      <c r="YJ1083" s="121"/>
      <c r="YK1083" s="121"/>
      <c r="YL1083" s="121"/>
      <c r="YM1083" s="121"/>
      <c r="YN1083" s="121"/>
      <c r="YO1083" s="121"/>
      <c r="YP1083" s="121"/>
      <c r="YQ1083" s="121"/>
      <c r="YR1083" s="121"/>
      <c r="YS1083" s="121"/>
      <c r="YT1083" s="121"/>
      <c r="YU1083" s="121"/>
      <c r="YV1083" s="121"/>
      <c r="YW1083" s="121"/>
      <c r="YX1083" s="121"/>
      <c r="YY1083" s="121"/>
      <c r="YZ1083" s="121"/>
      <c r="ZA1083" s="121"/>
      <c r="ZB1083" s="121"/>
      <c r="ZC1083" s="121"/>
      <c r="ZD1083" s="121"/>
      <c r="ZE1083" s="121"/>
      <c r="ZF1083" s="121"/>
      <c r="ZG1083" s="121"/>
      <c r="ZH1083" s="121"/>
      <c r="ZI1083" s="121"/>
      <c r="ZJ1083" s="121"/>
      <c r="ZK1083" s="121"/>
      <c r="ZL1083" s="121"/>
      <c r="ZM1083" s="121"/>
      <c r="ZN1083" s="121"/>
      <c r="ZO1083" s="121"/>
      <c r="ZP1083" s="121"/>
      <c r="ZQ1083" s="121"/>
      <c r="ZR1083" s="121"/>
      <c r="ZS1083" s="121"/>
      <c r="ZT1083" s="121"/>
      <c r="ZU1083" s="121"/>
      <c r="ZV1083" s="121"/>
      <c r="ZW1083" s="121"/>
      <c r="ZX1083" s="121"/>
      <c r="ZY1083" s="121"/>
      <c r="ZZ1083" s="121"/>
      <c r="AAA1083" s="121"/>
      <c r="AAB1083" s="121"/>
      <c r="AAC1083" s="121"/>
      <c r="AAD1083" s="121"/>
      <c r="AAE1083" s="121"/>
      <c r="AAF1083" s="121"/>
      <c r="AAG1083" s="121"/>
      <c r="AAH1083" s="121"/>
      <c r="AAI1083" s="121"/>
      <c r="AAJ1083" s="121"/>
      <c r="AAK1083" s="121"/>
      <c r="AAL1083" s="121"/>
      <c r="AAM1083" s="121"/>
      <c r="AAN1083" s="121"/>
      <c r="AAO1083" s="121"/>
      <c r="AAP1083" s="121"/>
      <c r="AAQ1083" s="121"/>
      <c r="AAR1083" s="121"/>
      <c r="AAS1083" s="121"/>
      <c r="AAT1083" s="121"/>
      <c r="AAU1083" s="121"/>
      <c r="AAV1083" s="121"/>
      <c r="AAW1083" s="121"/>
      <c r="AAX1083" s="121"/>
      <c r="AAY1083" s="121"/>
      <c r="AAZ1083" s="121"/>
      <c r="ABA1083" s="121"/>
      <c r="ABB1083" s="121"/>
      <c r="ABC1083" s="121"/>
      <c r="ABD1083" s="121"/>
      <c r="ABE1083" s="121"/>
      <c r="ABF1083" s="121"/>
      <c r="ABG1083" s="121"/>
      <c r="ABH1083" s="121"/>
      <c r="ABI1083" s="121"/>
      <c r="ABJ1083" s="121"/>
      <c r="ABK1083" s="121"/>
      <c r="ABL1083" s="121"/>
      <c r="ABM1083" s="121"/>
      <c r="ABN1083" s="121"/>
      <c r="ABO1083" s="121"/>
      <c r="ABP1083" s="121"/>
      <c r="ABQ1083" s="121"/>
      <c r="ABR1083" s="121"/>
      <c r="ABS1083" s="121"/>
      <c r="ABT1083" s="121"/>
      <c r="ABU1083" s="121"/>
      <c r="ABV1083" s="121"/>
      <c r="ABW1083" s="121"/>
      <c r="ABX1083" s="121"/>
      <c r="ABY1083" s="121"/>
      <c r="ABZ1083" s="121"/>
      <c r="ACA1083" s="121"/>
      <c r="ACB1083" s="121"/>
      <c r="ACC1083" s="121"/>
      <c r="ACD1083" s="121"/>
      <c r="ACE1083" s="121"/>
      <c r="ACF1083" s="121"/>
      <c r="ACG1083" s="121"/>
      <c r="ACH1083" s="121"/>
      <c r="ACI1083" s="121"/>
      <c r="ACJ1083" s="121"/>
      <c r="ACK1083" s="121"/>
      <c r="ACL1083" s="121"/>
      <c r="ACM1083" s="121"/>
      <c r="ACN1083" s="121"/>
      <c r="ACO1083" s="121"/>
      <c r="ACP1083" s="121"/>
      <c r="ACQ1083" s="121"/>
      <c r="ACR1083" s="121"/>
      <c r="ACS1083" s="121"/>
      <c r="ACT1083" s="121"/>
      <c r="ACU1083" s="121"/>
      <c r="ACV1083" s="121"/>
      <c r="ACW1083" s="121"/>
      <c r="ACX1083" s="121"/>
      <c r="ACY1083" s="121"/>
      <c r="ACZ1083" s="121"/>
      <c r="ADA1083" s="121"/>
      <c r="ADB1083" s="121"/>
      <c r="ADC1083" s="121"/>
      <c r="ADD1083" s="121"/>
      <c r="ADE1083" s="121"/>
      <c r="ADF1083" s="121"/>
      <c r="ADG1083" s="121"/>
      <c r="ADH1083" s="121"/>
      <c r="ADI1083" s="121"/>
      <c r="ADJ1083" s="121"/>
      <c r="ADK1083" s="121"/>
      <c r="ADL1083" s="121"/>
      <c r="ADM1083" s="121"/>
      <c r="ADN1083" s="121"/>
      <c r="ADO1083" s="121"/>
      <c r="ADP1083" s="121"/>
      <c r="ADQ1083" s="121"/>
      <c r="ADR1083" s="121"/>
      <c r="ADS1083" s="121"/>
      <c r="ADT1083" s="121"/>
      <c r="ADU1083" s="121"/>
      <c r="ADV1083" s="121"/>
      <c r="ADW1083" s="121"/>
      <c r="ADX1083" s="121"/>
      <c r="ADY1083" s="121"/>
      <c r="ADZ1083" s="121"/>
      <c r="AEA1083" s="121"/>
      <c r="AEB1083" s="121"/>
      <c r="AEC1083" s="121"/>
      <c r="AED1083" s="121"/>
      <c r="AEE1083" s="121"/>
      <c r="AEF1083" s="121"/>
      <c r="AEG1083" s="121"/>
      <c r="AEH1083" s="121"/>
      <c r="AEI1083" s="121"/>
      <c r="AEJ1083" s="121"/>
      <c r="AEK1083" s="121"/>
      <c r="AEL1083" s="121"/>
      <c r="AEM1083" s="121"/>
      <c r="AEN1083" s="121"/>
      <c r="AEO1083" s="121"/>
      <c r="AEP1083" s="121"/>
      <c r="AEQ1083" s="121"/>
      <c r="AER1083" s="121"/>
      <c r="AES1083" s="121"/>
      <c r="AET1083" s="121"/>
      <c r="AEU1083" s="121"/>
      <c r="AEV1083" s="121"/>
      <c r="AEW1083" s="121"/>
      <c r="AEX1083" s="121"/>
      <c r="AEY1083" s="121"/>
      <c r="AEZ1083" s="121"/>
      <c r="AFA1083" s="121"/>
      <c r="AFB1083" s="121"/>
      <c r="AFC1083" s="121"/>
      <c r="AFD1083" s="121"/>
      <c r="AFE1083" s="121"/>
      <c r="AFF1083" s="121"/>
      <c r="AFG1083" s="121"/>
      <c r="AFH1083" s="121"/>
      <c r="AFI1083" s="121"/>
      <c r="AFJ1083" s="121"/>
      <c r="AFK1083" s="121"/>
      <c r="AFL1083" s="121"/>
      <c r="AFM1083" s="121"/>
      <c r="AFN1083" s="121"/>
      <c r="AFO1083" s="121"/>
      <c r="AFP1083" s="121"/>
      <c r="AFQ1083" s="121"/>
      <c r="AFR1083" s="121"/>
      <c r="AFS1083" s="121"/>
      <c r="AFT1083" s="121"/>
      <c r="AFU1083" s="121"/>
      <c r="AFV1083" s="121"/>
      <c r="AFW1083" s="121"/>
      <c r="AFX1083" s="121"/>
      <c r="AFY1083" s="121"/>
      <c r="AFZ1083" s="121"/>
      <c r="AGA1083" s="121"/>
      <c r="AGB1083" s="121"/>
      <c r="AGC1083" s="121"/>
      <c r="AGD1083" s="121"/>
      <c r="AGE1083" s="121"/>
      <c r="AGF1083" s="121"/>
      <c r="AGG1083" s="121"/>
      <c r="AGH1083" s="121"/>
      <c r="AGI1083" s="121"/>
      <c r="AGJ1083" s="121"/>
      <c r="AGK1083" s="121"/>
      <c r="AGL1083" s="121"/>
      <c r="AGM1083" s="121"/>
      <c r="AGN1083" s="121"/>
      <c r="AGO1083" s="121"/>
      <c r="AGP1083" s="121"/>
      <c r="AGQ1083" s="121"/>
      <c r="AGR1083" s="121"/>
      <c r="AGS1083" s="121"/>
      <c r="AGT1083" s="121"/>
      <c r="AGU1083" s="121"/>
      <c r="AGV1083" s="121"/>
      <c r="AGW1083" s="121"/>
      <c r="AGX1083" s="121"/>
      <c r="AGY1083" s="121"/>
      <c r="AGZ1083" s="121"/>
      <c r="AHA1083" s="121"/>
      <c r="AHB1083" s="121"/>
      <c r="AHC1083" s="121"/>
      <c r="AHD1083" s="121"/>
      <c r="AHE1083" s="121"/>
      <c r="AHF1083" s="121"/>
      <c r="AHG1083" s="121"/>
      <c r="AHH1083" s="121"/>
      <c r="AHI1083" s="121"/>
      <c r="AHJ1083" s="121"/>
      <c r="AHK1083" s="121"/>
      <c r="AHL1083" s="121"/>
      <c r="AHM1083" s="121"/>
      <c r="AHN1083" s="121"/>
      <c r="AHO1083" s="121"/>
      <c r="AHP1083" s="121"/>
      <c r="AHQ1083" s="121"/>
      <c r="AHR1083" s="121"/>
      <c r="AHS1083" s="121"/>
      <c r="AHT1083" s="121"/>
      <c r="AHU1083" s="121"/>
      <c r="AHV1083" s="121"/>
      <c r="AHW1083" s="121"/>
      <c r="AHX1083" s="121"/>
      <c r="AHY1083" s="121"/>
      <c r="AHZ1083" s="121"/>
      <c r="AIA1083" s="121"/>
      <c r="AIB1083" s="121"/>
      <c r="AIC1083" s="121"/>
      <c r="AID1083" s="121"/>
      <c r="AIE1083" s="121"/>
      <c r="AIF1083" s="121"/>
      <c r="AIG1083" s="121"/>
      <c r="AIH1083" s="121"/>
      <c r="AII1083" s="121"/>
      <c r="AIJ1083" s="121"/>
      <c r="AIK1083" s="121"/>
      <c r="AIL1083" s="121"/>
      <c r="AIM1083" s="121"/>
      <c r="AIN1083" s="121"/>
      <c r="AIO1083" s="121"/>
      <c r="AIP1083" s="121"/>
      <c r="AIQ1083" s="121"/>
      <c r="AIR1083" s="121"/>
      <c r="AIS1083" s="121"/>
      <c r="AIT1083" s="121"/>
      <c r="AIU1083" s="121"/>
      <c r="AIV1083" s="121"/>
      <c r="AIW1083" s="121"/>
      <c r="AIX1083" s="121"/>
      <c r="AIY1083" s="121"/>
      <c r="AIZ1083" s="121"/>
      <c r="AJA1083" s="121"/>
      <c r="AJB1083" s="121"/>
      <c r="AJC1083" s="121"/>
      <c r="AJD1083" s="121"/>
      <c r="AJE1083" s="121"/>
      <c r="AJF1083" s="121"/>
      <c r="AJG1083" s="121"/>
      <c r="AJH1083" s="121"/>
      <c r="AJI1083" s="121"/>
      <c r="AJJ1083" s="121"/>
      <c r="AJK1083" s="121"/>
      <c r="AJL1083" s="121"/>
      <c r="AJM1083" s="121"/>
      <c r="AJN1083" s="121"/>
      <c r="AJO1083" s="121"/>
      <c r="AJP1083" s="121"/>
      <c r="AJQ1083" s="121"/>
      <c r="AJR1083" s="121"/>
      <c r="AJS1083" s="121"/>
      <c r="AJT1083" s="121"/>
      <c r="AJU1083" s="121"/>
      <c r="AJV1083" s="121"/>
      <c r="AJW1083" s="121"/>
      <c r="AJX1083" s="121"/>
      <c r="AJY1083" s="121"/>
      <c r="AJZ1083" s="121"/>
      <c r="AKA1083" s="121"/>
      <c r="AKB1083" s="121"/>
      <c r="AKC1083" s="121"/>
      <c r="AKD1083" s="121"/>
      <c r="AKE1083" s="121"/>
      <c r="AKF1083" s="121"/>
      <c r="AKG1083" s="121"/>
      <c r="AKH1083" s="121"/>
      <c r="AKI1083" s="121"/>
      <c r="AKJ1083" s="121"/>
      <c r="AKK1083" s="121"/>
      <c r="AKL1083" s="121"/>
      <c r="AKM1083" s="121"/>
      <c r="AKN1083" s="121"/>
      <c r="AKO1083" s="121"/>
      <c r="AKP1083" s="121"/>
      <c r="AKQ1083" s="121"/>
      <c r="AKR1083" s="121"/>
      <c r="AKS1083" s="121"/>
      <c r="AKT1083" s="121"/>
      <c r="AKU1083" s="121"/>
      <c r="AKV1083" s="121"/>
      <c r="AKW1083" s="121"/>
      <c r="AKX1083" s="121"/>
      <c r="AKY1083" s="121"/>
      <c r="AKZ1083" s="121"/>
      <c r="ALA1083" s="121"/>
      <c r="ALB1083" s="121"/>
      <c r="ALC1083" s="121"/>
      <c r="ALD1083" s="121"/>
      <c r="ALE1083" s="121"/>
      <c r="ALF1083" s="121"/>
      <c r="ALG1083" s="121"/>
      <c r="ALH1083" s="121"/>
      <c r="ALI1083" s="121"/>
      <c r="ALJ1083" s="121"/>
      <c r="ALK1083" s="121"/>
      <c r="ALL1083" s="121"/>
      <c r="ALM1083" s="121"/>
      <c r="ALN1083" s="121"/>
      <c r="ALO1083" s="121"/>
      <c r="ALP1083" s="121"/>
      <c r="ALQ1083" s="121"/>
      <c r="ALR1083" s="121"/>
      <c r="ALS1083" s="121"/>
      <c r="ALT1083" s="121"/>
      <c r="ALU1083" s="121"/>
      <c r="ALV1083" s="121"/>
      <c r="ALW1083" s="121"/>
      <c r="ALX1083" s="121"/>
      <c r="ALY1083" s="121"/>
      <c r="ALZ1083" s="121"/>
      <c r="AMA1083" s="121"/>
      <c r="AMB1083" s="121"/>
      <c r="AMC1083" s="121"/>
      <c r="AMD1083" s="121"/>
      <c r="AME1083" s="121"/>
      <c r="AMF1083" s="121"/>
      <c r="AMG1083" s="121"/>
      <c r="AMH1083" s="121"/>
      <c r="AMI1083" s="121"/>
      <c r="AMJ1083" s="121"/>
    </row>
    <row r="1084" customFormat="false" ht="15" hidden="false" customHeight="false" outlineLevel="0" collapsed="false">
      <c r="A1084" s="118"/>
      <c r="B1084" s="118"/>
      <c r="C1084" s="49" t="n">
        <f aca="false">IF(F1084=F1083,C1083,IF(F1084=(F1083+10),C1083,(C1083+10)))</f>
        <v>2040</v>
      </c>
      <c r="E1084" s="51" t="n">
        <f aca="false">IF(C1083=C1084,IF(AND(L1084&lt;&gt;"M",L1084&lt;&gt;"m-up"),E1083+10,E1083),10)</f>
        <v>50</v>
      </c>
      <c r="F1084" s="39" t="n">
        <f aca="false">R1084+(Q1084*60)+(P1084*3600)</f>
        <v>53947</v>
      </c>
      <c r="G1084" s="39" t="str">
        <f aca="false">CONCATENATE(M1084,N1084,O1084)</f>
        <v>2017121</v>
      </c>
      <c r="H1084" s="39" t="n">
        <v>4</v>
      </c>
      <c r="L1084" s="39" t="s">
        <v>0</v>
      </c>
      <c r="M1084" s="39" t="n">
        <v>2017</v>
      </c>
      <c r="N1084" s="39" t="n">
        <v>12</v>
      </c>
      <c r="O1084" s="39" t="n">
        <v>1</v>
      </c>
      <c r="P1084" s="39" t="n">
        <v>14</v>
      </c>
      <c r="Q1084" s="39" t="n">
        <v>59</v>
      </c>
      <c r="R1084" s="39" t="n">
        <v>7</v>
      </c>
      <c r="S1084" s="39" t="n">
        <v>789</v>
      </c>
      <c r="T1084" s="39" t="n">
        <v>2</v>
      </c>
      <c r="U1084" s="39" t="s">
        <v>1</v>
      </c>
      <c r="V1084" s="39" t="s">
        <v>2</v>
      </c>
      <c r="WK1084" s="119"/>
      <c r="WL1084" s="119"/>
      <c r="WM1084" s="119"/>
      <c r="WN1084" s="119"/>
      <c r="WO1084" s="119"/>
      <c r="WP1084" s="119"/>
      <c r="WQ1084" s="119"/>
      <c r="WR1084" s="119"/>
      <c r="WS1084" s="119"/>
      <c r="WT1084" s="119"/>
      <c r="WU1084" s="119"/>
      <c r="WV1084" s="119"/>
      <c r="WW1084" s="119"/>
      <c r="WX1084" s="119"/>
      <c r="WY1084" s="119"/>
      <c r="WZ1084" s="119"/>
      <c r="XA1084" s="119"/>
      <c r="XB1084" s="119"/>
      <c r="XC1084" s="119"/>
      <c r="XD1084" s="119"/>
      <c r="XE1084" s="119"/>
      <c r="XF1084" s="119"/>
      <c r="XG1084" s="119"/>
      <c r="XH1084" s="119"/>
      <c r="XI1084" s="119"/>
      <c r="XJ1084" s="119"/>
      <c r="XK1084" s="119"/>
      <c r="XL1084" s="119"/>
      <c r="XM1084" s="119"/>
      <c r="XN1084" s="119"/>
      <c r="XO1084" s="119"/>
      <c r="XP1084" s="119"/>
      <c r="XQ1084" s="119"/>
      <c r="XR1084" s="119"/>
      <c r="XS1084" s="119"/>
      <c r="XT1084" s="119"/>
      <c r="XU1084" s="119"/>
      <c r="XV1084" s="119"/>
      <c r="XW1084" s="119"/>
      <c r="XX1084" s="119"/>
      <c r="XY1084" s="119"/>
      <c r="XZ1084" s="119"/>
      <c r="YA1084" s="119"/>
      <c r="YB1084" s="119"/>
      <c r="YC1084" s="119"/>
      <c r="YD1084" s="119"/>
      <c r="YE1084" s="119"/>
      <c r="YF1084" s="119"/>
      <c r="YG1084" s="119"/>
      <c r="YH1084" s="119"/>
      <c r="YI1084" s="119"/>
      <c r="YJ1084" s="119"/>
      <c r="YK1084" s="119"/>
      <c r="YL1084" s="119"/>
      <c r="YM1084" s="119"/>
      <c r="YN1084" s="119"/>
      <c r="YO1084" s="119"/>
      <c r="YP1084" s="119"/>
      <c r="YQ1084" s="119"/>
      <c r="YR1084" s="119"/>
      <c r="YS1084" s="119"/>
      <c r="YT1084" s="119"/>
      <c r="YU1084" s="119"/>
      <c r="YV1084" s="119"/>
      <c r="YW1084" s="119"/>
      <c r="YX1084" s="119"/>
      <c r="YY1084" s="119"/>
      <c r="YZ1084" s="119"/>
      <c r="ZA1084" s="119"/>
      <c r="ZB1084" s="119"/>
      <c r="ZC1084" s="119"/>
      <c r="ZD1084" s="119"/>
      <c r="ZE1084" s="119"/>
      <c r="ZF1084" s="119"/>
      <c r="ZG1084" s="119"/>
      <c r="ZH1084" s="119"/>
      <c r="ZI1084" s="119"/>
      <c r="ZJ1084" s="119"/>
      <c r="ZK1084" s="119"/>
      <c r="ZL1084" s="119"/>
      <c r="ZM1084" s="119"/>
      <c r="ZN1084" s="119"/>
      <c r="ZO1084" s="119"/>
      <c r="ZP1084" s="119"/>
      <c r="ZQ1084" s="119"/>
      <c r="ZR1084" s="119"/>
      <c r="ZS1084" s="119"/>
      <c r="ZT1084" s="119"/>
      <c r="ZU1084" s="119"/>
      <c r="ZV1084" s="119"/>
      <c r="ZW1084" s="119"/>
      <c r="ZX1084" s="119"/>
      <c r="ZY1084" s="119"/>
      <c r="ZZ1084" s="119"/>
      <c r="AAA1084" s="119"/>
      <c r="AAB1084" s="119"/>
      <c r="AAC1084" s="119"/>
      <c r="AAD1084" s="119"/>
      <c r="AAE1084" s="119"/>
      <c r="AAF1084" s="119"/>
      <c r="AAG1084" s="119"/>
      <c r="AAH1084" s="119"/>
      <c r="AAI1084" s="119"/>
      <c r="AAJ1084" s="119"/>
      <c r="AAK1084" s="119"/>
      <c r="AAL1084" s="119"/>
      <c r="AAM1084" s="119"/>
      <c r="AAN1084" s="119"/>
      <c r="AAO1084" s="119"/>
      <c r="AAP1084" s="119"/>
      <c r="AAQ1084" s="119"/>
      <c r="AAR1084" s="119"/>
      <c r="AAS1084" s="119"/>
      <c r="AAT1084" s="119"/>
      <c r="AAU1084" s="119"/>
      <c r="AAV1084" s="119"/>
      <c r="AAW1084" s="119"/>
      <c r="AAX1084" s="119"/>
      <c r="AAY1084" s="119"/>
      <c r="AAZ1084" s="119"/>
      <c r="ABA1084" s="119"/>
      <c r="ABB1084" s="119"/>
      <c r="ABC1084" s="119"/>
      <c r="ABD1084" s="119"/>
      <c r="ABE1084" s="119"/>
      <c r="ABF1084" s="119"/>
      <c r="ABG1084" s="119"/>
      <c r="ABH1084" s="119"/>
      <c r="ABI1084" s="119"/>
      <c r="ABJ1084" s="119"/>
      <c r="ABK1084" s="119"/>
      <c r="ABL1084" s="119"/>
      <c r="ABM1084" s="119"/>
      <c r="ABN1084" s="119"/>
      <c r="ABO1084" s="119"/>
      <c r="ABP1084" s="119"/>
      <c r="ABQ1084" s="119"/>
      <c r="ABR1084" s="119"/>
      <c r="ABS1084" s="119"/>
      <c r="ABT1084" s="119"/>
      <c r="ABU1084" s="119"/>
      <c r="ABV1084" s="119"/>
      <c r="ABW1084" s="119"/>
      <c r="ABX1084" s="119"/>
      <c r="ABY1084" s="119"/>
      <c r="ABZ1084" s="119"/>
      <c r="ACA1084" s="119"/>
      <c r="ACB1084" s="119"/>
      <c r="ACC1084" s="119"/>
      <c r="ACD1084" s="119"/>
      <c r="ACE1084" s="119"/>
      <c r="ACF1084" s="119"/>
      <c r="ACG1084" s="119"/>
      <c r="ACH1084" s="119"/>
      <c r="ACI1084" s="119"/>
      <c r="ACJ1084" s="119"/>
      <c r="ACK1084" s="119"/>
      <c r="ACL1084" s="119"/>
      <c r="ACM1084" s="119"/>
      <c r="ACN1084" s="119"/>
      <c r="ACO1084" s="119"/>
      <c r="ACP1084" s="119"/>
      <c r="ACQ1084" s="119"/>
      <c r="ACR1084" s="119"/>
      <c r="ACS1084" s="119"/>
      <c r="ACT1084" s="119"/>
      <c r="ACU1084" s="119"/>
      <c r="ACV1084" s="119"/>
      <c r="ACW1084" s="119"/>
      <c r="ACX1084" s="119"/>
      <c r="ACY1084" s="119"/>
      <c r="ACZ1084" s="119"/>
      <c r="ADA1084" s="119"/>
      <c r="ADB1084" s="119"/>
      <c r="ADC1084" s="119"/>
      <c r="ADD1084" s="119"/>
      <c r="ADE1084" s="119"/>
      <c r="ADF1084" s="119"/>
      <c r="ADG1084" s="119"/>
      <c r="ADH1084" s="119"/>
      <c r="ADI1084" s="119"/>
      <c r="ADJ1084" s="119"/>
      <c r="ADK1084" s="119"/>
      <c r="ADL1084" s="119"/>
      <c r="ADM1084" s="119"/>
      <c r="ADN1084" s="119"/>
      <c r="ADO1084" s="119"/>
      <c r="ADP1084" s="119"/>
      <c r="ADQ1084" s="119"/>
      <c r="ADR1084" s="119"/>
      <c r="ADS1084" s="119"/>
      <c r="ADT1084" s="119"/>
      <c r="ADU1084" s="119"/>
      <c r="ADV1084" s="119"/>
      <c r="ADW1084" s="119"/>
      <c r="ADX1084" s="119"/>
      <c r="ADY1084" s="119"/>
      <c r="ADZ1084" s="119"/>
      <c r="AEA1084" s="119"/>
      <c r="AEB1084" s="119"/>
      <c r="AEC1084" s="119"/>
      <c r="AED1084" s="119"/>
      <c r="AEE1084" s="119"/>
      <c r="AEF1084" s="119"/>
      <c r="AEG1084" s="119"/>
      <c r="AEH1084" s="119"/>
      <c r="AEI1084" s="119"/>
      <c r="AEJ1084" s="119"/>
      <c r="AEK1084" s="119"/>
      <c r="AEL1084" s="119"/>
      <c r="AEM1084" s="119"/>
      <c r="AEN1084" s="119"/>
      <c r="AEO1084" s="119"/>
      <c r="AEP1084" s="119"/>
      <c r="AEQ1084" s="119"/>
      <c r="AER1084" s="119"/>
      <c r="AES1084" s="119"/>
      <c r="AET1084" s="119"/>
      <c r="AEU1084" s="119"/>
      <c r="AEV1084" s="119"/>
      <c r="AEW1084" s="119"/>
      <c r="AEX1084" s="119"/>
      <c r="AEY1084" s="119"/>
      <c r="AEZ1084" s="119"/>
      <c r="AFA1084" s="119"/>
      <c r="AFB1084" s="119"/>
      <c r="AFC1084" s="119"/>
      <c r="AFD1084" s="119"/>
      <c r="AFE1084" s="119"/>
      <c r="AFF1084" s="119"/>
      <c r="AFG1084" s="119"/>
      <c r="AFH1084" s="119"/>
      <c r="AFI1084" s="119"/>
      <c r="AFJ1084" s="119"/>
      <c r="AFK1084" s="119"/>
      <c r="AFL1084" s="119"/>
      <c r="AFM1084" s="119"/>
      <c r="AFN1084" s="119"/>
      <c r="AFO1084" s="119"/>
      <c r="AFP1084" s="119"/>
      <c r="AFQ1084" s="119"/>
      <c r="AFR1084" s="119"/>
      <c r="AFS1084" s="119"/>
      <c r="AFT1084" s="119"/>
      <c r="AFU1084" s="119"/>
      <c r="AFV1084" s="119"/>
      <c r="AFW1084" s="119"/>
      <c r="AFX1084" s="119"/>
      <c r="AFY1084" s="119"/>
      <c r="AFZ1084" s="119"/>
      <c r="AGA1084" s="119"/>
      <c r="AGB1084" s="119"/>
      <c r="AGC1084" s="119"/>
      <c r="AGD1084" s="119"/>
      <c r="AGE1084" s="119"/>
      <c r="AGF1084" s="119"/>
      <c r="AGG1084" s="119"/>
      <c r="AGH1084" s="119"/>
      <c r="AGI1084" s="119"/>
      <c r="AGJ1084" s="119"/>
      <c r="AGK1084" s="119"/>
      <c r="AGL1084" s="119"/>
      <c r="AGM1084" s="119"/>
      <c r="AGN1084" s="119"/>
      <c r="AGO1084" s="119"/>
      <c r="AGP1084" s="119"/>
      <c r="AGQ1084" s="119"/>
      <c r="AGR1084" s="119"/>
      <c r="AGS1084" s="119"/>
      <c r="AGT1084" s="119"/>
      <c r="AGU1084" s="119"/>
      <c r="AGV1084" s="119"/>
      <c r="AGW1084" s="119"/>
      <c r="AGX1084" s="119"/>
      <c r="AGY1084" s="119"/>
      <c r="AGZ1084" s="119"/>
      <c r="AHA1084" s="119"/>
      <c r="AHB1084" s="119"/>
      <c r="AHC1084" s="119"/>
      <c r="AHD1084" s="119"/>
      <c r="AHE1084" s="119"/>
      <c r="AHF1084" s="119"/>
      <c r="AHG1084" s="119"/>
      <c r="AHH1084" s="119"/>
      <c r="AHI1084" s="119"/>
      <c r="AHJ1084" s="119"/>
      <c r="AHK1084" s="119"/>
      <c r="AHL1084" s="119"/>
      <c r="AHM1084" s="119"/>
      <c r="AHN1084" s="119"/>
      <c r="AHO1084" s="119"/>
      <c r="AHP1084" s="119"/>
      <c r="AHQ1084" s="119"/>
      <c r="AHR1084" s="119"/>
      <c r="AHS1084" s="119"/>
      <c r="AHT1084" s="119"/>
      <c r="AHU1084" s="119"/>
      <c r="AHV1084" s="119"/>
      <c r="AHW1084" s="119"/>
      <c r="AHX1084" s="119"/>
      <c r="AHY1084" s="119"/>
      <c r="AHZ1084" s="119"/>
      <c r="AIA1084" s="119"/>
      <c r="AIB1084" s="119"/>
      <c r="AIC1084" s="119"/>
      <c r="AID1084" s="119"/>
      <c r="AIE1084" s="119"/>
      <c r="AIF1084" s="119"/>
      <c r="AIG1084" s="119"/>
      <c r="AIH1084" s="119"/>
      <c r="AII1084" s="119"/>
      <c r="AIJ1084" s="119"/>
      <c r="AIK1084" s="119"/>
      <c r="AIL1084" s="119"/>
      <c r="AIM1084" s="119"/>
      <c r="AIN1084" s="119"/>
      <c r="AIO1084" s="119"/>
      <c r="AIP1084" s="119"/>
      <c r="AIQ1084" s="119"/>
      <c r="AIR1084" s="119"/>
      <c r="AIS1084" s="119"/>
      <c r="AIT1084" s="119"/>
      <c r="AIU1084" s="119"/>
      <c r="AIV1084" s="119"/>
      <c r="AIW1084" s="119"/>
      <c r="AIX1084" s="119"/>
      <c r="AIY1084" s="119"/>
      <c r="AIZ1084" s="119"/>
      <c r="AJA1084" s="119"/>
      <c r="AJB1084" s="119"/>
      <c r="AJC1084" s="119"/>
      <c r="AJD1084" s="119"/>
      <c r="AJE1084" s="119"/>
      <c r="AJF1084" s="119"/>
      <c r="AJG1084" s="119"/>
      <c r="AJH1084" s="119"/>
      <c r="AJI1084" s="119"/>
      <c r="AJJ1084" s="119"/>
      <c r="AJK1084" s="119"/>
      <c r="AJL1084" s="119"/>
      <c r="AJM1084" s="119"/>
      <c r="AJN1084" s="119"/>
      <c r="AJO1084" s="119"/>
      <c r="AJP1084" s="119"/>
      <c r="AJQ1084" s="119"/>
      <c r="AJR1084" s="119"/>
      <c r="AJS1084" s="119"/>
      <c r="AJT1084" s="119"/>
      <c r="AJU1084" s="119"/>
      <c r="AJV1084" s="119"/>
      <c r="AJW1084" s="119"/>
      <c r="AJX1084" s="119"/>
      <c r="AJY1084" s="119"/>
      <c r="AJZ1084" s="119"/>
      <c r="AKA1084" s="119"/>
      <c r="AKB1084" s="119"/>
      <c r="AKC1084" s="119"/>
      <c r="AKD1084" s="119"/>
      <c r="AKE1084" s="119"/>
      <c r="AKF1084" s="119"/>
      <c r="AKG1084" s="119"/>
      <c r="AKH1084" s="119"/>
      <c r="AKI1084" s="119"/>
      <c r="AKJ1084" s="119"/>
      <c r="AKK1084" s="119"/>
      <c r="AKL1084" s="119"/>
      <c r="AKM1084" s="119"/>
      <c r="AKN1084" s="119"/>
      <c r="AKO1084" s="119"/>
      <c r="AKP1084" s="119"/>
      <c r="AKQ1084" s="119"/>
      <c r="AKR1084" s="119"/>
      <c r="AKS1084" s="119"/>
      <c r="AKT1084" s="119"/>
      <c r="AKU1084" s="119"/>
      <c r="AKV1084" s="119"/>
      <c r="AKW1084" s="119"/>
      <c r="AKX1084" s="119"/>
      <c r="AKY1084" s="119"/>
      <c r="AKZ1084" s="119"/>
      <c r="ALA1084" s="119"/>
      <c r="ALB1084" s="119"/>
      <c r="ALC1084" s="119"/>
      <c r="ALD1084" s="119"/>
      <c r="ALE1084" s="119"/>
      <c r="ALF1084" s="119"/>
      <c r="ALG1084" s="119"/>
      <c r="ALH1084" s="119"/>
      <c r="ALI1084" s="119"/>
      <c r="ALJ1084" s="119"/>
      <c r="ALK1084" s="119"/>
      <c r="ALL1084" s="119"/>
      <c r="ALM1084" s="119"/>
      <c r="ALN1084" s="119"/>
      <c r="ALO1084" s="119"/>
      <c r="ALP1084" s="119"/>
      <c r="ALQ1084" s="119"/>
      <c r="ALR1084" s="119"/>
      <c r="ALS1084" s="119"/>
      <c r="ALT1084" s="119"/>
      <c r="ALU1084" s="119"/>
      <c r="ALV1084" s="119"/>
      <c r="ALW1084" s="119"/>
      <c r="ALX1084" s="119"/>
      <c r="ALY1084" s="119"/>
      <c r="ALZ1084" s="119"/>
      <c r="AMA1084" s="119"/>
      <c r="AMB1084" s="119"/>
      <c r="AMC1084" s="119"/>
      <c r="AMD1084" s="119"/>
      <c r="AME1084" s="119"/>
      <c r="AMF1084" s="119"/>
      <c r="AMG1084" s="119"/>
      <c r="AMH1084" s="119"/>
      <c r="AMI1084" s="119"/>
      <c r="AMJ1084" s="119"/>
    </row>
    <row r="1085" customFormat="false" ht="15" hidden="false" customHeight="false" outlineLevel="0" collapsed="false">
      <c r="A1085" s="120"/>
      <c r="B1085" s="120"/>
      <c r="C1085" s="49" t="n">
        <f aca="false">IF(F1085=F1084,C1084,IF(F1085=(F1084+10),C1084,(C1084+10)))</f>
        <v>2040</v>
      </c>
      <c r="E1085" s="51" t="n">
        <f aca="false">IF(C1084=C1085,IF(AND(L1085&lt;&gt;"M",L1085&lt;&gt;"m-up"),E1084+10,E1084),10)</f>
        <v>60</v>
      </c>
      <c r="F1085" s="39" t="n">
        <f aca="false">R1085+(Q1085*60)+(P1085*3600)</f>
        <v>53947</v>
      </c>
      <c r="G1085" s="39" t="str">
        <f aca="false">CONCATENATE(M1085,N1085,O1085)</f>
        <v>2017121</v>
      </c>
      <c r="H1085" s="39" t="n">
        <v>2</v>
      </c>
      <c r="L1085" s="39" t="s">
        <v>0</v>
      </c>
      <c r="M1085" s="39" t="n">
        <v>2017</v>
      </c>
      <c r="N1085" s="39" t="n">
        <v>12</v>
      </c>
      <c r="O1085" s="39" t="n">
        <v>1</v>
      </c>
      <c r="P1085" s="39" t="n">
        <v>14</v>
      </c>
      <c r="Q1085" s="39" t="n">
        <v>59</v>
      </c>
      <c r="R1085" s="39" t="n">
        <v>7</v>
      </c>
      <c r="S1085" s="39" t="n">
        <v>806</v>
      </c>
      <c r="T1085" s="39" t="n">
        <v>2</v>
      </c>
      <c r="U1085" s="39" t="s">
        <v>1</v>
      </c>
      <c r="V1085" s="39" t="s">
        <v>2</v>
      </c>
      <c r="WK1085" s="121"/>
      <c r="WL1085" s="121"/>
      <c r="WM1085" s="121"/>
      <c r="WN1085" s="121"/>
      <c r="WO1085" s="121"/>
      <c r="WP1085" s="121"/>
      <c r="WQ1085" s="121"/>
      <c r="WR1085" s="121"/>
      <c r="WS1085" s="121"/>
      <c r="WT1085" s="121"/>
      <c r="WU1085" s="121"/>
      <c r="WV1085" s="121"/>
      <c r="WW1085" s="121"/>
      <c r="WX1085" s="121"/>
      <c r="WY1085" s="121"/>
      <c r="WZ1085" s="121"/>
      <c r="XA1085" s="121"/>
      <c r="XB1085" s="121"/>
      <c r="XC1085" s="121"/>
      <c r="XD1085" s="121"/>
      <c r="XE1085" s="121"/>
      <c r="XF1085" s="121"/>
      <c r="XG1085" s="121"/>
      <c r="XH1085" s="121"/>
      <c r="XI1085" s="121"/>
      <c r="XJ1085" s="121"/>
      <c r="XK1085" s="121"/>
      <c r="XL1085" s="121"/>
      <c r="XM1085" s="121"/>
      <c r="XN1085" s="121"/>
      <c r="XO1085" s="121"/>
      <c r="XP1085" s="121"/>
      <c r="XQ1085" s="121"/>
      <c r="XR1085" s="121"/>
      <c r="XS1085" s="121"/>
      <c r="XT1085" s="121"/>
      <c r="XU1085" s="121"/>
      <c r="XV1085" s="121"/>
      <c r="XW1085" s="121"/>
      <c r="XX1085" s="121"/>
      <c r="XY1085" s="121"/>
      <c r="XZ1085" s="121"/>
      <c r="YA1085" s="121"/>
      <c r="YB1085" s="121"/>
      <c r="YC1085" s="121"/>
      <c r="YD1085" s="121"/>
      <c r="YE1085" s="121"/>
      <c r="YF1085" s="121"/>
      <c r="YG1085" s="121"/>
      <c r="YH1085" s="121"/>
      <c r="YI1085" s="121"/>
      <c r="YJ1085" s="121"/>
      <c r="YK1085" s="121"/>
      <c r="YL1085" s="121"/>
      <c r="YM1085" s="121"/>
      <c r="YN1085" s="121"/>
      <c r="YO1085" s="121"/>
      <c r="YP1085" s="121"/>
      <c r="YQ1085" s="121"/>
      <c r="YR1085" s="121"/>
      <c r="YS1085" s="121"/>
      <c r="YT1085" s="121"/>
      <c r="YU1085" s="121"/>
      <c r="YV1085" s="121"/>
      <c r="YW1085" s="121"/>
      <c r="YX1085" s="121"/>
      <c r="YY1085" s="121"/>
      <c r="YZ1085" s="121"/>
      <c r="ZA1085" s="121"/>
      <c r="ZB1085" s="121"/>
      <c r="ZC1085" s="121"/>
      <c r="ZD1085" s="121"/>
      <c r="ZE1085" s="121"/>
      <c r="ZF1085" s="121"/>
      <c r="ZG1085" s="121"/>
      <c r="ZH1085" s="121"/>
      <c r="ZI1085" s="121"/>
      <c r="ZJ1085" s="121"/>
      <c r="ZK1085" s="121"/>
      <c r="ZL1085" s="121"/>
      <c r="ZM1085" s="121"/>
      <c r="ZN1085" s="121"/>
      <c r="ZO1085" s="121"/>
      <c r="ZP1085" s="121"/>
      <c r="ZQ1085" s="121"/>
      <c r="ZR1085" s="121"/>
      <c r="ZS1085" s="121"/>
      <c r="ZT1085" s="121"/>
      <c r="ZU1085" s="121"/>
      <c r="ZV1085" s="121"/>
      <c r="ZW1085" s="121"/>
      <c r="ZX1085" s="121"/>
      <c r="ZY1085" s="121"/>
      <c r="ZZ1085" s="121"/>
      <c r="AAA1085" s="121"/>
      <c r="AAB1085" s="121"/>
      <c r="AAC1085" s="121"/>
      <c r="AAD1085" s="121"/>
      <c r="AAE1085" s="121"/>
      <c r="AAF1085" s="121"/>
      <c r="AAG1085" s="121"/>
      <c r="AAH1085" s="121"/>
      <c r="AAI1085" s="121"/>
      <c r="AAJ1085" s="121"/>
      <c r="AAK1085" s="121"/>
      <c r="AAL1085" s="121"/>
      <c r="AAM1085" s="121"/>
      <c r="AAN1085" s="121"/>
      <c r="AAO1085" s="121"/>
      <c r="AAP1085" s="121"/>
      <c r="AAQ1085" s="121"/>
      <c r="AAR1085" s="121"/>
      <c r="AAS1085" s="121"/>
      <c r="AAT1085" s="121"/>
      <c r="AAU1085" s="121"/>
      <c r="AAV1085" s="121"/>
      <c r="AAW1085" s="121"/>
      <c r="AAX1085" s="121"/>
      <c r="AAY1085" s="121"/>
      <c r="AAZ1085" s="121"/>
      <c r="ABA1085" s="121"/>
      <c r="ABB1085" s="121"/>
      <c r="ABC1085" s="121"/>
      <c r="ABD1085" s="121"/>
      <c r="ABE1085" s="121"/>
      <c r="ABF1085" s="121"/>
      <c r="ABG1085" s="121"/>
      <c r="ABH1085" s="121"/>
      <c r="ABI1085" s="121"/>
      <c r="ABJ1085" s="121"/>
      <c r="ABK1085" s="121"/>
      <c r="ABL1085" s="121"/>
      <c r="ABM1085" s="121"/>
      <c r="ABN1085" s="121"/>
      <c r="ABO1085" s="121"/>
      <c r="ABP1085" s="121"/>
      <c r="ABQ1085" s="121"/>
      <c r="ABR1085" s="121"/>
      <c r="ABS1085" s="121"/>
      <c r="ABT1085" s="121"/>
      <c r="ABU1085" s="121"/>
      <c r="ABV1085" s="121"/>
      <c r="ABW1085" s="121"/>
      <c r="ABX1085" s="121"/>
      <c r="ABY1085" s="121"/>
      <c r="ABZ1085" s="121"/>
      <c r="ACA1085" s="121"/>
      <c r="ACB1085" s="121"/>
      <c r="ACC1085" s="121"/>
      <c r="ACD1085" s="121"/>
      <c r="ACE1085" s="121"/>
      <c r="ACF1085" s="121"/>
      <c r="ACG1085" s="121"/>
      <c r="ACH1085" s="121"/>
      <c r="ACI1085" s="121"/>
      <c r="ACJ1085" s="121"/>
      <c r="ACK1085" s="121"/>
      <c r="ACL1085" s="121"/>
      <c r="ACM1085" s="121"/>
      <c r="ACN1085" s="121"/>
      <c r="ACO1085" s="121"/>
      <c r="ACP1085" s="121"/>
      <c r="ACQ1085" s="121"/>
      <c r="ACR1085" s="121"/>
      <c r="ACS1085" s="121"/>
      <c r="ACT1085" s="121"/>
      <c r="ACU1085" s="121"/>
      <c r="ACV1085" s="121"/>
      <c r="ACW1085" s="121"/>
      <c r="ACX1085" s="121"/>
      <c r="ACY1085" s="121"/>
      <c r="ACZ1085" s="121"/>
      <c r="ADA1085" s="121"/>
      <c r="ADB1085" s="121"/>
      <c r="ADC1085" s="121"/>
      <c r="ADD1085" s="121"/>
      <c r="ADE1085" s="121"/>
      <c r="ADF1085" s="121"/>
      <c r="ADG1085" s="121"/>
      <c r="ADH1085" s="121"/>
      <c r="ADI1085" s="121"/>
      <c r="ADJ1085" s="121"/>
      <c r="ADK1085" s="121"/>
      <c r="ADL1085" s="121"/>
      <c r="ADM1085" s="121"/>
      <c r="ADN1085" s="121"/>
      <c r="ADO1085" s="121"/>
      <c r="ADP1085" s="121"/>
      <c r="ADQ1085" s="121"/>
      <c r="ADR1085" s="121"/>
      <c r="ADS1085" s="121"/>
      <c r="ADT1085" s="121"/>
      <c r="ADU1085" s="121"/>
      <c r="ADV1085" s="121"/>
      <c r="ADW1085" s="121"/>
      <c r="ADX1085" s="121"/>
      <c r="ADY1085" s="121"/>
      <c r="ADZ1085" s="121"/>
      <c r="AEA1085" s="121"/>
      <c r="AEB1085" s="121"/>
      <c r="AEC1085" s="121"/>
      <c r="AED1085" s="121"/>
      <c r="AEE1085" s="121"/>
      <c r="AEF1085" s="121"/>
      <c r="AEG1085" s="121"/>
      <c r="AEH1085" s="121"/>
      <c r="AEI1085" s="121"/>
      <c r="AEJ1085" s="121"/>
      <c r="AEK1085" s="121"/>
      <c r="AEL1085" s="121"/>
      <c r="AEM1085" s="121"/>
      <c r="AEN1085" s="121"/>
      <c r="AEO1085" s="121"/>
      <c r="AEP1085" s="121"/>
      <c r="AEQ1085" s="121"/>
      <c r="AER1085" s="121"/>
      <c r="AES1085" s="121"/>
      <c r="AET1085" s="121"/>
      <c r="AEU1085" s="121"/>
      <c r="AEV1085" s="121"/>
      <c r="AEW1085" s="121"/>
      <c r="AEX1085" s="121"/>
      <c r="AEY1085" s="121"/>
      <c r="AEZ1085" s="121"/>
      <c r="AFA1085" s="121"/>
      <c r="AFB1085" s="121"/>
      <c r="AFC1085" s="121"/>
      <c r="AFD1085" s="121"/>
      <c r="AFE1085" s="121"/>
      <c r="AFF1085" s="121"/>
      <c r="AFG1085" s="121"/>
      <c r="AFH1085" s="121"/>
      <c r="AFI1085" s="121"/>
      <c r="AFJ1085" s="121"/>
      <c r="AFK1085" s="121"/>
      <c r="AFL1085" s="121"/>
      <c r="AFM1085" s="121"/>
      <c r="AFN1085" s="121"/>
      <c r="AFO1085" s="121"/>
      <c r="AFP1085" s="121"/>
      <c r="AFQ1085" s="121"/>
      <c r="AFR1085" s="121"/>
      <c r="AFS1085" s="121"/>
      <c r="AFT1085" s="121"/>
      <c r="AFU1085" s="121"/>
      <c r="AFV1085" s="121"/>
      <c r="AFW1085" s="121"/>
      <c r="AFX1085" s="121"/>
      <c r="AFY1085" s="121"/>
      <c r="AFZ1085" s="121"/>
      <c r="AGA1085" s="121"/>
      <c r="AGB1085" s="121"/>
      <c r="AGC1085" s="121"/>
      <c r="AGD1085" s="121"/>
      <c r="AGE1085" s="121"/>
      <c r="AGF1085" s="121"/>
      <c r="AGG1085" s="121"/>
      <c r="AGH1085" s="121"/>
      <c r="AGI1085" s="121"/>
      <c r="AGJ1085" s="121"/>
      <c r="AGK1085" s="121"/>
      <c r="AGL1085" s="121"/>
      <c r="AGM1085" s="121"/>
      <c r="AGN1085" s="121"/>
      <c r="AGO1085" s="121"/>
      <c r="AGP1085" s="121"/>
      <c r="AGQ1085" s="121"/>
      <c r="AGR1085" s="121"/>
      <c r="AGS1085" s="121"/>
      <c r="AGT1085" s="121"/>
      <c r="AGU1085" s="121"/>
      <c r="AGV1085" s="121"/>
      <c r="AGW1085" s="121"/>
      <c r="AGX1085" s="121"/>
      <c r="AGY1085" s="121"/>
      <c r="AGZ1085" s="121"/>
      <c r="AHA1085" s="121"/>
      <c r="AHB1085" s="121"/>
      <c r="AHC1085" s="121"/>
      <c r="AHD1085" s="121"/>
      <c r="AHE1085" s="121"/>
      <c r="AHF1085" s="121"/>
      <c r="AHG1085" s="121"/>
      <c r="AHH1085" s="121"/>
      <c r="AHI1085" s="121"/>
      <c r="AHJ1085" s="121"/>
      <c r="AHK1085" s="121"/>
      <c r="AHL1085" s="121"/>
      <c r="AHM1085" s="121"/>
      <c r="AHN1085" s="121"/>
      <c r="AHO1085" s="121"/>
      <c r="AHP1085" s="121"/>
      <c r="AHQ1085" s="121"/>
      <c r="AHR1085" s="121"/>
      <c r="AHS1085" s="121"/>
      <c r="AHT1085" s="121"/>
      <c r="AHU1085" s="121"/>
      <c r="AHV1085" s="121"/>
      <c r="AHW1085" s="121"/>
      <c r="AHX1085" s="121"/>
      <c r="AHY1085" s="121"/>
      <c r="AHZ1085" s="121"/>
      <c r="AIA1085" s="121"/>
      <c r="AIB1085" s="121"/>
      <c r="AIC1085" s="121"/>
      <c r="AID1085" s="121"/>
      <c r="AIE1085" s="121"/>
      <c r="AIF1085" s="121"/>
      <c r="AIG1085" s="121"/>
      <c r="AIH1085" s="121"/>
      <c r="AII1085" s="121"/>
      <c r="AIJ1085" s="121"/>
      <c r="AIK1085" s="121"/>
      <c r="AIL1085" s="121"/>
      <c r="AIM1085" s="121"/>
      <c r="AIN1085" s="121"/>
      <c r="AIO1085" s="121"/>
      <c r="AIP1085" s="121"/>
      <c r="AIQ1085" s="121"/>
      <c r="AIR1085" s="121"/>
      <c r="AIS1085" s="121"/>
      <c r="AIT1085" s="121"/>
      <c r="AIU1085" s="121"/>
      <c r="AIV1085" s="121"/>
      <c r="AIW1085" s="121"/>
      <c r="AIX1085" s="121"/>
      <c r="AIY1085" s="121"/>
      <c r="AIZ1085" s="121"/>
      <c r="AJA1085" s="121"/>
      <c r="AJB1085" s="121"/>
      <c r="AJC1085" s="121"/>
      <c r="AJD1085" s="121"/>
      <c r="AJE1085" s="121"/>
      <c r="AJF1085" s="121"/>
      <c r="AJG1085" s="121"/>
      <c r="AJH1085" s="121"/>
      <c r="AJI1085" s="121"/>
      <c r="AJJ1085" s="121"/>
      <c r="AJK1085" s="121"/>
      <c r="AJL1085" s="121"/>
      <c r="AJM1085" s="121"/>
      <c r="AJN1085" s="121"/>
      <c r="AJO1085" s="121"/>
      <c r="AJP1085" s="121"/>
      <c r="AJQ1085" s="121"/>
      <c r="AJR1085" s="121"/>
      <c r="AJS1085" s="121"/>
      <c r="AJT1085" s="121"/>
      <c r="AJU1085" s="121"/>
      <c r="AJV1085" s="121"/>
      <c r="AJW1085" s="121"/>
      <c r="AJX1085" s="121"/>
      <c r="AJY1085" s="121"/>
      <c r="AJZ1085" s="121"/>
      <c r="AKA1085" s="121"/>
      <c r="AKB1085" s="121"/>
      <c r="AKC1085" s="121"/>
      <c r="AKD1085" s="121"/>
      <c r="AKE1085" s="121"/>
      <c r="AKF1085" s="121"/>
      <c r="AKG1085" s="121"/>
      <c r="AKH1085" s="121"/>
      <c r="AKI1085" s="121"/>
      <c r="AKJ1085" s="121"/>
      <c r="AKK1085" s="121"/>
      <c r="AKL1085" s="121"/>
      <c r="AKM1085" s="121"/>
      <c r="AKN1085" s="121"/>
      <c r="AKO1085" s="121"/>
      <c r="AKP1085" s="121"/>
      <c r="AKQ1085" s="121"/>
      <c r="AKR1085" s="121"/>
      <c r="AKS1085" s="121"/>
      <c r="AKT1085" s="121"/>
      <c r="AKU1085" s="121"/>
      <c r="AKV1085" s="121"/>
      <c r="AKW1085" s="121"/>
      <c r="AKX1085" s="121"/>
      <c r="AKY1085" s="121"/>
      <c r="AKZ1085" s="121"/>
      <c r="ALA1085" s="121"/>
      <c r="ALB1085" s="121"/>
      <c r="ALC1085" s="121"/>
      <c r="ALD1085" s="121"/>
      <c r="ALE1085" s="121"/>
      <c r="ALF1085" s="121"/>
      <c r="ALG1085" s="121"/>
      <c r="ALH1085" s="121"/>
      <c r="ALI1085" s="121"/>
      <c r="ALJ1085" s="121"/>
      <c r="ALK1085" s="121"/>
      <c r="ALL1085" s="121"/>
      <c r="ALM1085" s="121"/>
      <c r="ALN1085" s="121"/>
      <c r="ALO1085" s="121"/>
      <c r="ALP1085" s="121"/>
      <c r="ALQ1085" s="121"/>
      <c r="ALR1085" s="121"/>
      <c r="ALS1085" s="121"/>
      <c r="ALT1085" s="121"/>
      <c r="ALU1085" s="121"/>
      <c r="ALV1085" s="121"/>
      <c r="ALW1085" s="121"/>
      <c r="ALX1085" s="121"/>
      <c r="ALY1085" s="121"/>
      <c r="ALZ1085" s="121"/>
      <c r="AMA1085" s="121"/>
      <c r="AMB1085" s="121"/>
      <c r="AMC1085" s="121"/>
      <c r="AMD1085" s="121"/>
      <c r="AME1085" s="121"/>
      <c r="AMF1085" s="121"/>
      <c r="AMG1085" s="121"/>
      <c r="AMH1085" s="121"/>
      <c r="AMI1085" s="121"/>
      <c r="AMJ1085" s="121"/>
    </row>
    <row r="1086" customFormat="false" ht="15" hidden="false" customHeight="false" outlineLevel="0" collapsed="false">
      <c r="A1086" s="118"/>
      <c r="B1086" s="118"/>
      <c r="C1086" s="49" t="n">
        <f aca="false">IF(F1086=F1085,C1085,IF(F1086=(F1085+10),C1085,(C1085+10)))</f>
        <v>2040</v>
      </c>
      <c r="E1086" s="51" t="n">
        <f aca="false">IF(C1085=C1086,IF(AND(L1086&lt;&gt;"M",L1086&lt;&gt;"m-up"),E1085+10,E1085),10)</f>
        <v>70</v>
      </c>
      <c r="F1086" s="39" t="n">
        <f aca="false">R1086+(Q1086*60)+(P1086*3600)</f>
        <v>53947</v>
      </c>
      <c r="G1086" s="39" t="str">
        <f aca="false">CONCATENATE(M1086,N1086,O1086)</f>
        <v>2017121</v>
      </c>
      <c r="H1086" s="39" t="n">
        <v>3</v>
      </c>
      <c r="L1086" s="39" t="s">
        <v>0</v>
      </c>
      <c r="M1086" s="39" t="n">
        <v>2017</v>
      </c>
      <c r="N1086" s="39" t="n">
        <v>12</v>
      </c>
      <c r="O1086" s="39" t="n">
        <v>1</v>
      </c>
      <c r="P1086" s="39" t="n">
        <v>14</v>
      </c>
      <c r="Q1086" s="39" t="n">
        <v>59</v>
      </c>
      <c r="R1086" s="39" t="n">
        <v>7</v>
      </c>
      <c r="S1086" s="39" t="n">
        <v>837</v>
      </c>
      <c r="T1086" s="39" t="n">
        <v>2</v>
      </c>
      <c r="U1086" s="39" t="s">
        <v>1</v>
      </c>
      <c r="V1086" s="39" t="s">
        <v>2</v>
      </c>
      <c r="WK1086" s="119"/>
      <c r="WL1086" s="119"/>
      <c r="WM1086" s="119"/>
      <c r="WN1086" s="119"/>
      <c r="WO1086" s="119"/>
      <c r="WP1086" s="119"/>
      <c r="WQ1086" s="119"/>
      <c r="WR1086" s="119"/>
      <c r="WS1086" s="119"/>
      <c r="WT1086" s="119"/>
      <c r="WU1086" s="119"/>
      <c r="WV1086" s="119"/>
      <c r="WW1086" s="119"/>
      <c r="WX1086" s="119"/>
      <c r="WY1086" s="119"/>
      <c r="WZ1086" s="119"/>
      <c r="XA1086" s="119"/>
      <c r="XB1086" s="119"/>
      <c r="XC1086" s="119"/>
      <c r="XD1086" s="119"/>
      <c r="XE1086" s="119"/>
      <c r="XF1086" s="119"/>
      <c r="XG1086" s="119"/>
      <c r="XH1086" s="119"/>
      <c r="XI1086" s="119"/>
      <c r="XJ1086" s="119"/>
      <c r="XK1086" s="119"/>
      <c r="XL1086" s="119"/>
      <c r="XM1086" s="119"/>
      <c r="XN1086" s="119"/>
      <c r="XO1086" s="119"/>
      <c r="XP1086" s="119"/>
      <c r="XQ1086" s="119"/>
      <c r="XR1086" s="119"/>
      <c r="XS1086" s="119"/>
      <c r="XT1086" s="119"/>
      <c r="XU1086" s="119"/>
      <c r="XV1086" s="119"/>
      <c r="XW1086" s="119"/>
      <c r="XX1086" s="119"/>
      <c r="XY1086" s="119"/>
      <c r="XZ1086" s="119"/>
      <c r="YA1086" s="119"/>
      <c r="YB1086" s="119"/>
      <c r="YC1086" s="119"/>
      <c r="YD1086" s="119"/>
      <c r="YE1086" s="119"/>
      <c r="YF1086" s="119"/>
      <c r="YG1086" s="119"/>
      <c r="YH1086" s="119"/>
      <c r="YI1086" s="119"/>
      <c r="YJ1086" s="119"/>
      <c r="YK1086" s="119"/>
      <c r="YL1086" s="119"/>
      <c r="YM1086" s="119"/>
      <c r="YN1086" s="119"/>
      <c r="YO1086" s="119"/>
      <c r="YP1086" s="119"/>
      <c r="YQ1086" s="119"/>
      <c r="YR1086" s="119"/>
      <c r="YS1086" s="119"/>
      <c r="YT1086" s="119"/>
      <c r="YU1086" s="119"/>
      <c r="YV1086" s="119"/>
      <c r="YW1086" s="119"/>
      <c r="YX1086" s="119"/>
      <c r="YY1086" s="119"/>
      <c r="YZ1086" s="119"/>
      <c r="ZA1086" s="119"/>
      <c r="ZB1086" s="119"/>
      <c r="ZC1086" s="119"/>
      <c r="ZD1086" s="119"/>
      <c r="ZE1086" s="119"/>
      <c r="ZF1086" s="119"/>
      <c r="ZG1086" s="119"/>
      <c r="ZH1086" s="119"/>
      <c r="ZI1086" s="119"/>
      <c r="ZJ1086" s="119"/>
      <c r="ZK1086" s="119"/>
      <c r="ZL1086" s="119"/>
      <c r="ZM1086" s="119"/>
      <c r="ZN1086" s="119"/>
      <c r="ZO1086" s="119"/>
      <c r="ZP1086" s="119"/>
      <c r="ZQ1086" s="119"/>
      <c r="ZR1086" s="119"/>
      <c r="ZS1086" s="119"/>
      <c r="ZT1086" s="119"/>
      <c r="ZU1086" s="119"/>
      <c r="ZV1086" s="119"/>
      <c r="ZW1086" s="119"/>
      <c r="ZX1086" s="119"/>
      <c r="ZY1086" s="119"/>
      <c r="ZZ1086" s="119"/>
      <c r="AAA1086" s="119"/>
      <c r="AAB1086" s="119"/>
      <c r="AAC1086" s="119"/>
      <c r="AAD1086" s="119"/>
      <c r="AAE1086" s="119"/>
      <c r="AAF1086" s="119"/>
      <c r="AAG1086" s="119"/>
      <c r="AAH1086" s="119"/>
      <c r="AAI1086" s="119"/>
      <c r="AAJ1086" s="119"/>
      <c r="AAK1086" s="119"/>
      <c r="AAL1086" s="119"/>
      <c r="AAM1086" s="119"/>
      <c r="AAN1086" s="119"/>
      <c r="AAO1086" s="119"/>
      <c r="AAP1086" s="119"/>
      <c r="AAQ1086" s="119"/>
      <c r="AAR1086" s="119"/>
      <c r="AAS1086" s="119"/>
      <c r="AAT1086" s="119"/>
      <c r="AAU1086" s="119"/>
      <c r="AAV1086" s="119"/>
      <c r="AAW1086" s="119"/>
      <c r="AAX1086" s="119"/>
      <c r="AAY1086" s="119"/>
      <c r="AAZ1086" s="119"/>
      <c r="ABA1086" s="119"/>
      <c r="ABB1086" s="119"/>
      <c r="ABC1086" s="119"/>
      <c r="ABD1086" s="119"/>
      <c r="ABE1086" s="119"/>
      <c r="ABF1086" s="119"/>
      <c r="ABG1086" s="119"/>
      <c r="ABH1086" s="119"/>
      <c r="ABI1086" s="119"/>
      <c r="ABJ1086" s="119"/>
      <c r="ABK1086" s="119"/>
      <c r="ABL1086" s="119"/>
      <c r="ABM1086" s="119"/>
      <c r="ABN1086" s="119"/>
      <c r="ABO1086" s="119"/>
      <c r="ABP1086" s="119"/>
      <c r="ABQ1086" s="119"/>
      <c r="ABR1086" s="119"/>
      <c r="ABS1086" s="119"/>
      <c r="ABT1086" s="119"/>
      <c r="ABU1086" s="119"/>
      <c r="ABV1086" s="119"/>
      <c r="ABW1086" s="119"/>
      <c r="ABX1086" s="119"/>
      <c r="ABY1086" s="119"/>
      <c r="ABZ1086" s="119"/>
      <c r="ACA1086" s="119"/>
      <c r="ACB1086" s="119"/>
      <c r="ACC1086" s="119"/>
      <c r="ACD1086" s="119"/>
      <c r="ACE1086" s="119"/>
      <c r="ACF1086" s="119"/>
      <c r="ACG1086" s="119"/>
      <c r="ACH1086" s="119"/>
      <c r="ACI1086" s="119"/>
      <c r="ACJ1086" s="119"/>
      <c r="ACK1086" s="119"/>
      <c r="ACL1086" s="119"/>
      <c r="ACM1086" s="119"/>
      <c r="ACN1086" s="119"/>
      <c r="ACO1086" s="119"/>
      <c r="ACP1086" s="119"/>
      <c r="ACQ1086" s="119"/>
      <c r="ACR1086" s="119"/>
      <c r="ACS1086" s="119"/>
      <c r="ACT1086" s="119"/>
      <c r="ACU1086" s="119"/>
      <c r="ACV1086" s="119"/>
      <c r="ACW1086" s="119"/>
      <c r="ACX1086" s="119"/>
      <c r="ACY1086" s="119"/>
      <c r="ACZ1086" s="119"/>
      <c r="ADA1086" s="119"/>
      <c r="ADB1086" s="119"/>
      <c r="ADC1086" s="119"/>
      <c r="ADD1086" s="119"/>
      <c r="ADE1086" s="119"/>
      <c r="ADF1086" s="119"/>
      <c r="ADG1086" s="119"/>
      <c r="ADH1086" s="119"/>
      <c r="ADI1086" s="119"/>
      <c r="ADJ1086" s="119"/>
      <c r="ADK1086" s="119"/>
      <c r="ADL1086" s="119"/>
      <c r="ADM1086" s="119"/>
      <c r="ADN1086" s="119"/>
      <c r="ADO1086" s="119"/>
      <c r="ADP1086" s="119"/>
      <c r="ADQ1086" s="119"/>
      <c r="ADR1086" s="119"/>
      <c r="ADS1086" s="119"/>
      <c r="ADT1086" s="119"/>
      <c r="ADU1086" s="119"/>
      <c r="ADV1086" s="119"/>
      <c r="ADW1086" s="119"/>
      <c r="ADX1086" s="119"/>
      <c r="ADY1086" s="119"/>
      <c r="ADZ1086" s="119"/>
      <c r="AEA1086" s="119"/>
      <c r="AEB1086" s="119"/>
      <c r="AEC1086" s="119"/>
      <c r="AED1086" s="119"/>
      <c r="AEE1086" s="119"/>
      <c r="AEF1086" s="119"/>
      <c r="AEG1086" s="119"/>
      <c r="AEH1086" s="119"/>
      <c r="AEI1086" s="119"/>
      <c r="AEJ1086" s="119"/>
      <c r="AEK1086" s="119"/>
      <c r="AEL1086" s="119"/>
      <c r="AEM1086" s="119"/>
      <c r="AEN1086" s="119"/>
      <c r="AEO1086" s="119"/>
      <c r="AEP1086" s="119"/>
      <c r="AEQ1086" s="119"/>
      <c r="AER1086" s="119"/>
      <c r="AES1086" s="119"/>
      <c r="AET1086" s="119"/>
      <c r="AEU1086" s="119"/>
      <c r="AEV1086" s="119"/>
      <c r="AEW1086" s="119"/>
      <c r="AEX1086" s="119"/>
      <c r="AEY1086" s="119"/>
      <c r="AEZ1086" s="119"/>
      <c r="AFA1086" s="119"/>
      <c r="AFB1086" s="119"/>
      <c r="AFC1086" s="119"/>
      <c r="AFD1086" s="119"/>
      <c r="AFE1086" s="119"/>
      <c r="AFF1086" s="119"/>
      <c r="AFG1086" s="119"/>
      <c r="AFH1086" s="119"/>
      <c r="AFI1086" s="119"/>
      <c r="AFJ1086" s="119"/>
      <c r="AFK1086" s="119"/>
      <c r="AFL1086" s="119"/>
      <c r="AFM1086" s="119"/>
      <c r="AFN1086" s="119"/>
      <c r="AFO1086" s="119"/>
      <c r="AFP1086" s="119"/>
      <c r="AFQ1086" s="119"/>
      <c r="AFR1086" s="119"/>
      <c r="AFS1086" s="119"/>
      <c r="AFT1086" s="119"/>
      <c r="AFU1086" s="119"/>
      <c r="AFV1086" s="119"/>
      <c r="AFW1086" s="119"/>
      <c r="AFX1086" s="119"/>
      <c r="AFY1086" s="119"/>
      <c r="AFZ1086" s="119"/>
      <c r="AGA1086" s="119"/>
      <c r="AGB1086" s="119"/>
      <c r="AGC1086" s="119"/>
      <c r="AGD1086" s="119"/>
      <c r="AGE1086" s="119"/>
      <c r="AGF1086" s="119"/>
      <c r="AGG1086" s="119"/>
      <c r="AGH1086" s="119"/>
      <c r="AGI1086" s="119"/>
      <c r="AGJ1086" s="119"/>
      <c r="AGK1086" s="119"/>
      <c r="AGL1086" s="119"/>
      <c r="AGM1086" s="119"/>
      <c r="AGN1086" s="119"/>
      <c r="AGO1086" s="119"/>
      <c r="AGP1086" s="119"/>
      <c r="AGQ1086" s="119"/>
      <c r="AGR1086" s="119"/>
      <c r="AGS1086" s="119"/>
      <c r="AGT1086" s="119"/>
      <c r="AGU1086" s="119"/>
      <c r="AGV1086" s="119"/>
      <c r="AGW1086" s="119"/>
      <c r="AGX1086" s="119"/>
      <c r="AGY1086" s="119"/>
      <c r="AGZ1086" s="119"/>
      <c r="AHA1086" s="119"/>
      <c r="AHB1086" s="119"/>
      <c r="AHC1086" s="119"/>
      <c r="AHD1086" s="119"/>
      <c r="AHE1086" s="119"/>
      <c r="AHF1086" s="119"/>
      <c r="AHG1086" s="119"/>
      <c r="AHH1086" s="119"/>
      <c r="AHI1086" s="119"/>
      <c r="AHJ1086" s="119"/>
      <c r="AHK1086" s="119"/>
      <c r="AHL1086" s="119"/>
      <c r="AHM1086" s="119"/>
      <c r="AHN1086" s="119"/>
      <c r="AHO1086" s="119"/>
      <c r="AHP1086" s="119"/>
      <c r="AHQ1086" s="119"/>
      <c r="AHR1086" s="119"/>
      <c r="AHS1086" s="119"/>
      <c r="AHT1086" s="119"/>
      <c r="AHU1086" s="119"/>
      <c r="AHV1086" s="119"/>
      <c r="AHW1086" s="119"/>
      <c r="AHX1086" s="119"/>
      <c r="AHY1086" s="119"/>
      <c r="AHZ1086" s="119"/>
      <c r="AIA1086" s="119"/>
      <c r="AIB1086" s="119"/>
      <c r="AIC1086" s="119"/>
      <c r="AID1086" s="119"/>
      <c r="AIE1086" s="119"/>
      <c r="AIF1086" s="119"/>
      <c r="AIG1086" s="119"/>
      <c r="AIH1086" s="119"/>
      <c r="AII1086" s="119"/>
      <c r="AIJ1086" s="119"/>
      <c r="AIK1086" s="119"/>
      <c r="AIL1086" s="119"/>
      <c r="AIM1086" s="119"/>
      <c r="AIN1086" s="119"/>
      <c r="AIO1086" s="119"/>
      <c r="AIP1086" s="119"/>
      <c r="AIQ1086" s="119"/>
      <c r="AIR1086" s="119"/>
      <c r="AIS1086" s="119"/>
      <c r="AIT1086" s="119"/>
      <c r="AIU1086" s="119"/>
      <c r="AIV1086" s="119"/>
      <c r="AIW1086" s="119"/>
      <c r="AIX1086" s="119"/>
      <c r="AIY1086" s="119"/>
      <c r="AIZ1086" s="119"/>
      <c r="AJA1086" s="119"/>
      <c r="AJB1086" s="119"/>
      <c r="AJC1086" s="119"/>
      <c r="AJD1086" s="119"/>
      <c r="AJE1086" s="119"/>
      <c r="AJF1086" s="119"/>
      <c r="AJG1086" s="119"/>
      <c r="AJH1086" s="119"/>
      <c r="AJI1086" s="119"/>
      <c r="AJJ1086" s="119"/>
      <c r="AJK1086" s="119"/>
      <c r="AJL1086" s="119"/>
      <c r="AJM1086" s="119"/>
      <c r="AJN1086" s="119"/>
      <c r="AJO1086" s="119"/>
      <c r="AJP1086" s="119"/>
      <c r="AJQ1086" s="119"/>
      <c r="AJR1086" s="119"/>
      <c r="AJS1086" s="119"/>
      <c r="AJT1086" s="119"/>
      <c r="AJU1086" s="119"/>
      <c r="AJV1086" s="119"/>
      <c r="AJW1086" s="119"/>
      <c r="AJX1086" s="119"/>
      <c r="AJY1086" s="119"/>
      <c r="AJZ1086" s="119"/>
      <c r="AKA1086" s="119"/>
      <c r="AKB1086" s="119"/>
      <c r="AKC1086" s="119"/>
      <c r="AKD1086" s="119"/>
      <c r="AKE1086" s="119"/>
      <c r="AKF1086" s="119"/>
      <c r="AKG1086" s="119"/>
      <c r="AKH1086" s="119"/>
      <c r="AKI1086" s="119"/>
      <c r="AKJ1086" s="119"/>
      <c r="AKK1086" s="119"/>
      <c r="AKL1086" s="119"/>
      <c r="AKM1086" s="119"/>
      <c r="AKN1086" s="119"/>
      <c r="AKO1086" s="119"/>
      <c r="AKP1086" s="119"/>
      <c r="AKQ1086" s="119"/>
      <c r="AKR1086" s="119"/>
      <c r="AKS1086" s="119"/>
      <c r="AKT1086" s="119"/>
      <c r="AKU1086" s="119"/>
      <c r="AKV1086" s="119"/>
      <c r="AKW1086" s="119"/>
      <c r="AKX1086" s="119"/>
      <c r="AKY1086" s="119"/>
      <c r="AKZ1086" s="119"/>
      <c r="ALA1086" s="119"/>
      <c r="ALB1086" s="119"/>
      <c r="ALC1086" s="119"/>
      <c r="ALD1086" s="119"/>
      <c r="ALE1086" s="119"/>
      <c r="ALF1086" s="119"/>
      <c r="ALG1086" s="119"/>
      <c r="ALH1086" s="119"/>
      <c r="ALI1086" s="119"/>
      <c r="ALJ1086" s="119"/>
      <c r="ALK1086" s="119"/>
      <c r="ALL1086" s="119"/>
      <c r="ALM1086" s="119"/>
      <c r="ALN1086" s="119"/>
      <c r="ALO1086" s="119"/>
      <c r="ALP1086" s="119"/>
      <c r="ALQ1086" s="119"/>
      <c r="ALR1086" s="119"/>
      <c r="ALS1086" s="119"/>
      <c r="ALT1086" s="119"/>
      <c r="ALU1086" s="119"/>
      <c r="ALV1086" s="119"/>
      <c r="ALW1086" s="119"/>
      <c r="ALX1086" s="119"/>
      <c r="ALY1086" s="119"/>
      <c r="ALZ1086" s="119"/>
      <c r="AMA1086" s="119"/>
      <c r="AMB1086" s="119"/>
      <c r="AMC1086" s="119"/>
      <c r="AMD1086" s="119"/>
      <c r="AME1086" s="119"/>
      <c r="AMF1086" s="119"/>
      <c r="AMG1086" s="119"/>
      <c r="AMH1086" s="119"/>
      <c r="AMI1086" s="119"/>
      <c r="AMJ1086" s="119"/>
    </row>
    <row r="1087" customFormat="false" ht="15" hidden="false" customHeight="false" outlineLevel="0" collapsed="false">
      <c r="A1087" s="118"/>
      <c r="B1087" s="118"/>
      <c r="C1087" s="49" t="n">
        <f aca="false">IF(F1087=F1086,C1086,IF(F1087=(F1086+10),C1086,(C1086+10)))</f>
        <v>2040</v>
      </c>
      <c r="E1087" s="51" t="n">
        <f aca="false">IF(C1086=C1087,IF(AND(L1087&lt;&gt;"M",L1087&lt;&gt;"m-up"),E1086+10,E1086),10)</f>
        <v>80</v>
      </c>
      <c r="F1087" s="39" t="n">
        <f aca="false">R1087+(Q1087*60)+(P1087*3600)</f>
        <v>53947</v>
      </c>
      <c r="G1087" s="39" t="str">
        <f aca="false">CONCATENATE(M1087,N1087,O1087)</f>
        <v>2017121</v>
      </c>
      <c r="H1087" s="39" t="n">
        <v>3</v>
      </c>
      <c r="L1087" s="39" t="s">
        <v>0</v>
      </c>
      <c r="M1087" s="39" t="n">
        <v>2017</v>
      </c>
      <c r="N1087" s="39" t="n">
        <v>12</v>
      </c>
      <c r="O1087" s="39" t="n">
        <v>1</v>
      </c>
      <c r="P1087" s="39" t="n">
        <v>14</v>
      </c>
      <c r="Q1087" s="39" t="n">
        <v>59</v>
      </c>
      <c r="R1087" s="39" t="n">
        <v>7</v>
      </c>
      <c r="S1087" s="39" t="n">
        <v>870</v>
      </c>
      <c r="T1087" s="39" t="n">
        <v>2</v>
      </c>
      <c r="U1087" s="39" t="s">
        <v>1</v>
      </c>
      <c r="V1087" s="39" t="s">
        <v>2</v>
      </c>
      <c r="WK1087" s="119"/>
      <c r="WL1087" s="119"/>
      <c r="WM1087" s="119"/>
      <c r="WN1087" s="119"/>
      <c r="WO1087" s="119"/>
      <c r="WP1087" s="119"/>
      <c r="WQ1087" s="119"/>
      <c r="WR1087" s="119"/>
      <c r="WS1087" s="119"/>
      <c r="WT1087" s="119"/>
      <c r="WU1087" s="119"/>
      <c r="WV1087" s="119"/>
      <c r="WW1087" s="119"/>
      <c r="WX1087" s="119"/>
      <c r="WY1087" s="119"/>
      <c r="WZ1087" s="119"/>
      <c r="XA1087" s="119"/>
      <c r="XB1087" s="119"/>
      <c r="XC1087" s="119"/>
      <c r="XD1087" s="119"/>
      <c r="XE1087" s="119"/>
      <c r="XF1087" s="119"/>
      <c r="XG1087" s="119"/>
      <c r="XH1087" s="119"/>
      <c r="XI1087" s="119"/>
      <c r="XJ1087" s="119"/>
      <c r="XK1087" s="119"/>
      <c r="XL1087" s="119"/>
      <c r="XM1087" s="119"/>
      <c r="XN1087" s="119"/>
      <c r="XO1087" s="119"/>
      <c r="XP1087" s="119"/>
      <c r="XQ1087" s="119"/>
      <c r="XR1087" s="119"/>
      <c r="XS1087" s="119"/>
      <c r="XT1087" s="119"/>
      <c r="XU1087" s="119"/>
      <c r="XV1087" s="119"/>
      <c r="XW1087" s="119"/>
      <c r="XX1087" s="119"/>
      <c r="XY1087" s="119"/>
      <c r="XZ1087" s="119"/>
      <c r="YA1087" s="119"/>
      <c r="YB1087" s="119"/>
      <c r="YC1087" s="119"/>
      <c r="YD1087" s="119"/>
      <c r="YE1087" s="119"/>
      <c r="YF1087" s="119"/>
      <c r="YG1087" s="119"/>
      <c r="YH1087" s="119"/>
      <c r="YI1087" s="119"/>
      <c r="YJ1087" s="119"/>
      <c r="YK1087" s="119"/>
      <c r="YL1087" s="119"/>
      <c r="YM1087" s="119"/>
      <c r="YN1087" s="119"/>
      <c r="YO1087" s="119"/>
      <c r="YP1087" s="119"/>
      <c r="YQ1087" s="119"/>
      <c r="YR1087" s="119"/>
      <c r="YS1087" s="119"/>
      <c r="YT1087" s="119"/>
      <c r="YU1087" s="119"/>
      <c r="YV1087" s="119"/>
      <c r="YW1087" s="119"/>
      <c r="YX1087" s="119"/>
      <c r="YY1087" s="119"/>
      <c r="YZ1087" s="119"/>
      <c r="ZA1087" s="119"/>
      <c r="ZB1087" s="119"/>
      <c r="ZC1087" s="119"/>
      <c r="ZD1087" s="119"/>
      <c r="ZE1087" s="119"/>
      <c r="ZF1087" s="119"/>
      <c r="ZG1087" s="119"/>
      <c r="ZH1087" s="119"/>
      <c r="ZI1087" s="119"/>
      <c r="ZJ1087" s="119"/>
      <c r="ZK1087" s="119"/>
      <c r="ZL1087" s="119"/>
      <c r="ZM1087" s="119"/>
      <c r="ZN1087" s="119"/>
      <c r="ZO1087" s="119"/>
      <c r="ZP1087" s="119"/>
      <c r="ZQ1087" s="119"/>
      <c r="ZR1087" s="119"/>
      <c r="ZS1087" s="119"/>
      <c r="ZT1087" s="119"/>
      <c r="ZU1087" s="119"/>
      <c r="ZV1087" s="119"/>
      <c r="ZW1087" s="119"/>
      <c r="ZX1087" s="119"/>
      <c r="ZY1087" s="119"/>
      <c r="ZZ1087" s="119"/>
      <c r="AAA1087" s="119"/>
      <c r="AAB1087" s="119"/>
      <c r="AAC1087" s="119"/>
      <c r="AAD1087" s="119"/>
      <c r="AAE1087" s="119"/>
      <c r="AAF1087" s="119"/>
      <c r="AAG1087" s="119"/>
      <c r="AAH1087" s="119"/>
      <c r="AAI1087" s="119"/>
      <c r="AAJ1087" s="119"/>
      <c r="AAK1087" s="119"/>
      <c r="AAL1087" s="119"/>
      <c r="AAM1087" s="119"/>
      <c r="AAN1087" s="119"/>
      <c r="AAO1087" s="119"/>
      <c r="AAP1087" s="119"/>
      <c r="AAQ1087" s="119"/>
      <c r="AAR1087" s="119"/>
      <c r="AAS1087" s="119"/>
      <c r="AAT1087" s="119"/>
      <c r="AAU1087" s="119"/>
      <c r="AAV1087" s="119"/>
      <c r="AAW1087" s="119"/>
      <c r="AAX1087" s="119"/>
      <c r="AAY1087" s="119"/>
      <c r="AAZ1087" s="119"/>
      <c r="ABA1087" s="119"/>
      <c r="ABB1087" s="119"/>
      <c r="ABC1087" s="119"/>
      <c r="ABD1087" s="119"/>
      <c r="ABE1087" s="119"/>
      <c r="ABF1087" s="119"/>
      <c r="ABG1087" s="119"/>
      <c r="ABH1087" s="119"/>
      <c r="ABI1087" s="119"/>
      <c r="ABJ1087" s="119"/>
      <c r="ABK1087" s="119"/>
      <c r="ABL1087" s="119"/>
      <c r="ABM1087" s="119"/>
      <c r="ABN1087" s="119"/>
      <c r="ABO1087" s="119"/>
      <c r="ABP1087" s="119"/>
      <c r="ABQ1087" s="119"/>
      <c r="ABR1087" s="119"/>
      <c r="ABS1087" s="119"/>
      <c r="ABT1087" s="119"/>
      <c r="ABU1087" s="119"/>
      <c r="ABV1087" s="119"/>
      <c r="ABW1087" s="119"/>
      <c r="ABX1087" s="119"/>
      <c r="ABY1087" s="119"/>
      <c r="ABZ1087" s="119"/>
      <c r="ACA1087" s="119"/>
      <c r="ACB1087" s="119"/>
      <c r="ACC1087" s="119"/>
      <c r="ACD1087" s="119"/>
      <c r="ACE1087" s="119"/>
      <c r="ACF1087" s="119"/>
      <c r="ACG1087" s="119"/>
      <c r="ACH1087" s="119"/>
      <c r="ACI1087" s="119"/>
      <c r="ACJ1087" s="119"/>
      <c r="ACK1087" s="119"/>
      <c r="ACL1087" s="119"/>
      <c r="ACM1087" s="119"/>
      <c r="ACN1087" s="119"/>
      <c r="ACO1087" s="119"/>
      <c r="ACP1087" s="119"/>
      <c r="ACQ1087" s="119"/>
      <c r="ACR1087" s="119"/>
      <c r="ACS1087" s="119"/>
      <c r="ACT1087" s="119"/>
      <c r="ACU1087" s="119"/>
      <c r="ACV1087" s="119"/>
      <c r="ACW1087" s="119"/>
      <c r="ACX1087" s="119"/>
      <c r="ACY1087" s="119"/>
      <c r="ACZ1087" s="119"/>
      <c r="ADA1087" s="119"/>
      <c r="ADB1087" s="119"/>
      <c r="ADC1087" s="119"/>
      <c r="ADD1087" s="119"/>
      <c r="ADE1087" s="119"/>
      <c r="ADF1087" s="119"/>
      <c r="ADG1087" s="119"/>
      <c r="ADH1087" s="119"/>
      <c r="ADI1087" s="119"/>
      <c r="ADJ1087" s="119"/>
      <c r="ADK1087" s="119"/>
      <c r="ADL1087" s="119"/>
      <c r="ADM1087" s="119"/>
      <c r="ADN1087" s="119"/>
      <c r="ADO1087" s="119"/>
      <c r="ADP1087" s="119"/>
      <c r="ADQ1087" s="119"/>
      <c r="ADR1087" s="119"/>
      <c r="ADS1087" s="119"/>
      <c r="ADT1087" s="119"/>
      <c r="ADU1087" s="119"/>
      <c r="ADV1087" s="119"/>
      <c r="ADW1087" s="119"/>
      <c r="ADX1087" s="119"/>
      <c r="ADY1087" s="119"/>
      <c r="ADZ1087" s="119"/>
      <c r="AEA1087" s="119"/>
      <c r="AEB1087" s="119"/>
      <c r="AEC1087" s="119"/>
      <c r="AED1087" s="119"/>
      <c r="AEE1087" s="119"/>
      <c r="AEF1087" s="119"/>
      <c r="AEG1087" s="119"/>
      <c r="AEH1087" s="119"/>
      <c r="AEI1087" s="119"/>
      <c r="AEJ1087" s="119"/>
      <c r="AEK1087" s="119"/>
      <c r="AEL1087" s="119"/>
      <c r="AEM1087" s="119"/>
      <c r="AEN1087" s="119"/>
      <c r="AEO1087" s="119"/>
      <c r="AEP1087" s="119"/>
      <c r="AEQ1087" s="119"/>
      <c r="AER1087" s="119"/>
      <c r="AES1087" s="119"/>
      <c r="AET1087" s="119"/>
      <c r="AEU1087" s="119"/>
      <c r="AEV1087" s="119"/>
      <c r="AEW1087" s="119"/>
      <c r="AEX1087" s="119"/>
      <c r="AEY1087" s="119"/>
      <c r="AEZ1087" s="119"/>
      <c r="AFA1087" s="119"/>
      <c r="AFB1087" s="119"/>
      <c r="AFC1087" s="119"/>
      <c r="AFD1087" s="119"/>
      <c r="AFE1087" s="119"/>
      <c r="AFF1087" s="119"/>
      <c r="AFG1087" s="119"/>
      <c r="AFH1087" s="119"/>
      <c r="AFI1087" s="119"/>
      <c r="AFJ1087" s="119"/>
      <c r="AFK1087" s="119"/>
      <c r="AFL1087" s="119"/>
      <c r="AFM1087" s="119"/>
      <c r="AFN1087" s="119"/>
      <c r="AFO1087" s="119"/>
      <c r="AFP1087" s="119"/>
      <c r="AFQ1087" s="119"/>
      <c r="AFR1087" s="119"/>
      <c r="AFS1087" s="119"/>
      <c r="AFT1087" s="119"/>
      <c r="AFU1087" s="119"/>
      <c r="AFV1087" s="119"/>
      <c r="AFW1087" s="119"/>
      <c r="AFX1087" s="119"/>
      <c r="AFY1087" s="119"/>
      <c r="AFZ1087" s="119"/>
      <c r="AGA1087" s="119"/>
      <c r="AGB1087" s="119"/>
      <c r="AGC1087" s="119"/>
      <c r="AGD1087" s="119"/>
      <c r="AGE1087" s="119"/>
      <c r="AGF1087" s="119"/>
      <c r="AGG1087" s="119"/>
      <c r="AGH1087" s="119"/>
      <c r="AGI1087" s="119"/>
      <c r="AGJ1087" s="119"/>
      <c r="AGK1087" s="119"/>
      <c r="AGL1087" s="119"/>
      <c r="AGM1087" s="119"/>
      <c r="AGN1087" s="119"/>
      <c r="AGO1087" s="119"/>
      <c r="AGP1087" s="119"/>
      <c r="AGQ1087" s="119"/>
      <c r="AGR1087" s="119"/>
      <c r="AGS1087" s="119"/>
      <c r="AGT1087" s="119"/>
      <c r="AGU1087" s="119"/>
      <c r="AGV1087" s="119"/>
      <c r="AGW1087" s="119"/>
      <c r="AGX1087" s="119"/>
      <c r="AGY1087" s="119"/>
      <c r="AGZ1087" s="119"/>
      <c r="AHA1087" s="119"/>
      <c r="AHB1087" s="119"/>
      <c r="AHC1087" s="119"/>
      <c r="AHD1087" s="119"/>
      <c r="AHE1087" s="119"/>
      <c r="AHF1087" s="119"/>
      <c r="AHG1087" s="119"/>
      <c r="AHH1087" s="119"/>
      <c r="AHI1087" s="119"/>
      <c r="AHJ1087" s="119"/>
      <c r="AHK1087" s="119"/>
      <c r="AHL1087" s="119"/>
      <c r="AHM1087" s="119"/>
      <c r="AHN1087" s="119"/>
      <c r="AHO1087" s="119"/>
      <c r="AHP1087" s="119"/>
      <c r="AHQ1087" s="119"/>
      <c r="AHR1087" s="119"/>
      <c r="AHS1087" s="119"/>
      <c r="AHT1087" s="119"/>
      <c r="AHU1087" s="119"/>
      <c r="AHV1087" s="119"/>
      <c r="AHW1087" s="119"/>
      <c r="AHX1087" s="119"/>
      <c r="AHY1087" s="119"/>
      <c r="AHZ1087" s="119"/>
      <c r="AIA1087" s="119"/>
      <c r="AIB1087" s="119"/>
      <c r="AIC1087" s="119"/>
      <c r="AID1087" s="119"/>
      <c r="AIE1087" s="119"/>
      <c r="AIF1087" s="119"/>
      <c r="AIG1087" s="119"/>
      <c r="AIH1087" s="119"/>
      <c r="AII1087" s="119"/>
      <c r="AIJ1087" s="119"/>
      <c r="AIK1087" s="119"/>
      <c r="AIL1087" s="119"/>
      <c r="AIM1087" s="119"/>
      <c r="AIN1087" s="119"/>
      <c r="AIO1087" s="119"/>
      <c r="AIP1087" s="119"/>
      <c r="AIQ1087" s="119"/>
      <c r="AIR1087" s="119"/>
      <c r="AIS1087" s="119"/>
      <c r="AIT1087" s="119"/>
      <c r="AIU1087" s="119"/>
      <c r="AIV1087" s="119"/>
      <c r="AIW1087" s="119"/>
      <c r="AIX1087" s="119"/>
      <c r="AIY1087" s="119"/>
      <c r="AIZ1087" s="119"/>
      <c r="AJA1087" s="119"/>
      <c r="AJB1087" s="119"/>
      <c r="AJC1087" s="119"/>
      <c r="AJD1087" s="119"/>
      <c r="AJE1087" s="119"/>
      <c r="AJF1087" s="119"/>
      <c r="AJG1087" s="119"/>
      <c r="AJH1087" s="119"/>
      <c r="AJI1087" s="119"/>
      <c r="AJJ1087" s="119"/>
      <c r="AJK1087" s="119"/>
      <c r="AJL1087" s="119"/>
      <c r="AJM1087" s="119"/>
      <c r="AJN1087" s="119"/>
      <c r="AJO1087" s="119"/>
      <c r="AJP1087" s="119"/>
      <c r="AJQ1087" s="119"/>
      <c r="AJR1087" s="119"/>
      <c r="AJS1087" s="119"/>
      <c r="AJT1087" s="119"/>
      <c r="AJU1087" s="119"/>
      <c r="AJV1087" s="119"/>
      <c r="AJW1087" s="119"/>
      <c r="AJX1087" s="119"/>
      <c r="AJY1087" s="119"/>
      <c r="AJZ1087" s="119"/>
      <c r="AKA1087" s="119"/>
      <c r="AKB1087" s="119"/>
      <c r="AKC1087" s="119"/>
      <c r="AKD1087" s="119"/>
      <c r="AKE1087" s="119"/>
      <c r="AKF1087" s="119"/>
      <c r="AKG1087" s="119"/>
      <c r="AKH1087" s="119"/>
      <c r="AKI1087" s="119"/>
      <c r="AKJ1087" s="119"/>
      <c r="AKK1087" s="119"/>
      <c r="AKL1087" s="119"/>
      <c r="AKM1087" s="119"/>
      <c r="AKN1087" s="119"/>
      <c r="AKO1087" s="119"/>
      <c r="AKP1087" s="119"/>
      <c r="AKQ1087" s="119"/>
      <c r="AKR1087" s="119"/>
      <c r="AKS1087" s="119"/>
      <c r="AKT1087" s="119"/>
      <c r="AKU1087" s="119"/>
      <c r="AKV1087" s="119"/>
      <c r="AKW1087" s="119"/>
      <c r="AKX1087" s="119"/>
      <c r="AKY1087" s="119"/>
      <c r="AKZ1087" s="119"/>
      <c r="ALA1087" s="119"/>
      <c r="ALB1087" s="119"/>
      <c r="ALC1087" s="119"/>
      <c r="ALD1087" s="119"/>
      <c r="ALE1087" s="119"/>
      <c r="ALF1087" s="119"/>
      <c r="ALG1087" s="119"/>
      <c r="ALH1087" s="119"/>
      <c r="ALI1087" s="119"/>
      <c r="ALJ1087" s="119"/>
      <c r="ALK1087" s="119"/>
      <c r="ALL1087" s="119"/>
      <c r="ALM1087" s="119"/>
      <c r="ALN1087" s="119"/>
      <c r="ALO1087" s="119"/>
      <c r="ALP1087" s="119"/>
      <c r="ALQ1087" s="119"/>
      <c r="ALR1087" s="119"/>
      <c r="ALS1087" s="119"/>
      <c r="ALT1087" s="119"/>
      <c r="ALU1087" s="119"/>
      <c r="ALV1087" s="119"/>
      <c r="ALW1087" s="119"/>
      <c r="ALX1087" s="119"/>
      <c r="ALY1087" s="119"/>
      <c r="ALZ1087" s="119"/>
      <c r="AMA1087" s="119"/>
      <c r="AMB1087" s="119"/>
      <c r="AMC1087" s="119"/>
      <c r="AMD1087" s="119"/>
      <c r="AME1087" s="119"/>
      <c r="AMF1087" s="119"/>
      <c r="AMG1087" s="119"/>
      <c r="AMH1087" s="119"/>
      <c r="AMI1087" s="119"/>
      <c r="AMJ1087" s="119"/>
    </row>
    <row r="1088" customFormat="false" ht="15" hidden="false" customHeight="false" outlineLevel="0" collapsed="false">
      <c r="A1088" s="118"/>
      <c r="B1088" s="118"/>
      <c r="C1088" s="49" t="n">
        <f aca="false">IF(F1088=F1087,C1087,IF(F1088=(F1087+10),C1087,(C1087+10)))</f>
        <v>2040</v>
      </c>
      <c r="E1088" s="51" t="n">
        <f aca="false">IF(C1087=C1088,IF(AND(L1088&lt;&gt;"M",L1088&lt;&gt;"m-up"),E1087+10,E1087),10)</f>
        <v>90</v>
      </c>
      <c r="F1088" s="39" t="n">
        <f aca="false">R1088+(Q1088*60)+(P1088*3600)</f>
        <v>53947</v>
      </c>
      <c r="G1088" s="39" t="str">
        <f aca="false">CONCATENATE(M1088,N1088,O1088)</f>
        <v>2017121</v>
      </c>
      <c r="H1088" s="39" t="n">
        <v>15</v>
      </c>
      <c r="L1088" s="39" t="s">
        <v>0</v>
      </c>
      <c r="M1088" s="39" t="n">
        <v>2017</v>
      </c>
      <c r="N1088" s="39" t="n">
        <v>12</v>
      </c>
      <c r="O1088" s="39" t="n">
        <v>1</v>
      </c>
      <c r="P1088" s="39" t="n">
        <v>14</v>
      </c>
      <c r="Q1088" s="39" t="n">
        <v>59</v>
      </c>
      <c r="R1088" s="39" t="n">
        <v>7</v>
      </c>
      <c r="S1088" s="39" t="n">
        <v>899</v>
      </c>
      <c r="T1088" s="39" t="n">
        <v>2</v>
      </c>
      <c r="U1088" s="39" t="s">
        <v>1</v>
      </c>
      <c r="V1088" s="39" t="s">
        <v>2</v>
      </c>
      <c r="WK1088" s="119"/>
      <c r="WL1088" s="119"/>
      <c r="WM1088" s="119"/>
      <c r="WN1088" s="119"/>
      <c r="WO1088" s="119"/>
      <c r="WP1088" s="119"/>
      <c r="WQ1088" s="119"/>
      <c r="WR1088" s="119"/>
      <c r="WS1088" s="119"/>
      <c r="WT1088" s="119"/>
      <c r="WU1088" s="119"/>
      <c r="WV1088" s="119"/>
      <c r="WW1088" s="119"/>
      <c r="WX1088" s="119"/>
      <c r="WY1088" s="119"/>
      <c r="WZ1088" s="119"/>
      <c r="XA1088" s="119"/>
      <c r="XB1088" s="119"/>
      <c r="XC1088" s="119"/>
      <c r="XD1088" s="119"/>
      <c r="XE1088" s="119"/>
      <c r="XF1088" s="119"/>
      <c r="XG1088" s="119"/>
      <c r="XH1088" s="119"/>
      <c r="XI1088" s="119"/>
      <c r="XJ1088" s="119"/>
      <c r="XK1088" s="119"/>
      <c r="XL1088" s="119"/>
      <c r="XM1088" s="119"/>
      <c r="XN1088" s="119"/>
      <c r="XO1088" s="119"/>
      <c r="XP1088" s="119"/>
      <c r="XQ1088" s="119"/>
      <c r="XR1088" s="119"/>
      <c r="XS1088" s="119"/>
      <c r="XT1088" s="119"/>
      <c r="XU1088" s="119"/>
      <c r="XV1088" s="119"/>
      <c r="XW1088" s="119"/>
      <c r="XX1088" s="119"/>
      <c r="XY1088" s="119"/>
      <c r="XZ1088" s="119"/>
      <c r="YA1088" s="119"/>
      <c r="YB1088" s="119"/>
      <c r="YC1088" s="119"/>
      <c r="YD1088" s="119"/>
      <c r="YE1088" s="119"/>
      <c r="YF1088" s="119"/>
      <c r="YG1088" s="119"/>
      <c r="YH1088" s="119"/>
      <c r="YI1088" s="119"/>
      <c r="YJ1088" s="119"/>
      <c r="YK1088" s="119"/>
      <c r="YL1088" s="119"/>
      <c r="YM1088" s="119"/>
      <c r="YN1088" s="119"/>
      <c r="YO1088" s="119"/>
      <c r="YP1088" s="119"/>
      <c r="YQ1088" s="119"/>
      <c r="YR1088" s="119"/>
      <c r="YS1088" s="119"/>
      <c r="YT1088" s="119"/>
      <c r="YU1088" s="119"/>
      <c r="YV1088" s="119"/>
      <c r="YW1088" s="119"/>
      <c r="YX1088" s="119"/>
      <c r="YY1088" s="119"/>
      <c r="YZ1088" s="119"/>
      <c r="ZA1088" s="119"/>
      <c r="ZB1088" s="119"/>
      <c r="ZC1088" s="119"/>
      <c r="ZD1088" s="119"/>
      <c r="ZE1088" s="119"/>
      <c r="ZF1088" s="119"/>
      <c r="ZG1088" s="119"/>
      <c r="ZH1088" s="119"/>
      <c r="ZI1088" s="119"/>
      <c r="ZJ1088" s="119"/>
      <c r="ZK1088" s="119"/>
      <c r="ZL1088" s="119"/>
      <c r="ZM1088" s="119"/>
      <c r="ZN1088" s="119"/>
      <c r="ZO1088" s="119"/>
      <c r="ZP1088" s="119"/>
      <c r="ZQ1088" s="119"/>
      <c r="ZR1088" s="119"/>
      <c r="ZS1088" s="119"/>
      <c r="ZT1088" s="119"/>
      <c r="ZU1088" s="119"/>
      <c r="ZV1088" s="119"/>
      <c r="ZW1088" s="119"/>
      <c r="ZX1088" s="119"/>
      <c r="ZY1088" s="119"/>
      <c r="ZZ1088" s="119"/>
      <c r="AAA1088" s="119"/>
      <c r="AAB1088" s="119"/>
      <c r="AAC1088" s="119"/>
      <c r="AAD1088" s="119"/>
      <c r="AAE1088" s="119"/>
      <c r="AAF1088" s="119"/>
      <c r="AAG1088" s="119"/>
      <c r="AAH1088" s="119"/>
      <c r="AAI1088" s="119"/>
      <c r="AAJ1088" s="119"/>
      <c r="AAK1088" s="119"/>
      <c r="AAL1088" s="119"/>
      <c r="AAM1088" s="119"/>
      <c r="AAN1088" s="119"/>
      <c r="AAO1088" s="119"/>
      <c r="AAP1088" s="119"/>
      <c r="AAQ1088" s="119"/>
      <c r="AAR1088" s="119"/>
      <c r="AAS1088" s="119"/>
      <c r="AAT1088" s="119"/>
      <c r="AAU1088" s="119"/>
      <c r="AAV1088" s="119"/>
      <c r="AAW1088" s="119"/>
      <c r="AAX1088" s="119"/>
      <c r="AAY1088" s="119"/>
      <c r="AAZ1088" s="119"/>
      <c r="ABA1088" s="119"/>
      <c r="ABB1088" s="119"/>
      <c r="ABC1088" s="119"/>
      <c r="ABD1088" s="119"/>
      <c r="ABE1088" s="119"/>
      <c r="ABF1088" s="119"/>
      <c r="ABG1088" s="119"/>
      <c r="ABH1088" s="119"/>
      <c r="ABI1088" s="119"/>
      <c r="ABJ1088" s="119"/>
      <c r="ABK1088" s="119"/>
      <c r="ABL1088" s="119"/>
      <c r="ABM1088" s="119"/>
      <c r="ABN1088" s="119"/>
      <c r="ABO1088" s="119"/>
      <c r="ABP1088" s="119"/>
      <c r="ABQ1088" s="119"/>
      <c r="ABR1088" s="119"/>
      <c r="ABS1088" s="119"/>
      <c r="ABT1088" s="119"/>
      <c r="ABU1088" s="119"/>
      <c r="ABV1088" s="119"/>
      <c r="ABW1088" s="119"/>
      <c r="ABX1088" s="119"/>
      <c r="ABY1088" s="119"/>
      <c r="ABZ1088" s="119"/>
      <c r="ACA1088" s="119"/>
      <c r="ACB1088" s="119"/>
      <c r="ACC1088" s="119"/>
      <c r="ACD1088" s="119"/>
      <c r="ACE1088" s="119"/>
      <c r="ACF1088" s="119"/>
      <c r="ACG1088" s="119"/>
      <c r="ACH1088" s="119"/>
      <c r="ACI1088" s="119"/>
      <c r="ACJ1088" s="119"/>
      <c r="ACK1088" s="119"/>
      <c r="ACL1088" s="119"/>
      <c r="ACM1088" s="119"/>
      <c r="ACN1088" s="119"/>
      <c r="ACO1088" s="119"/>
      <c r="ACP1088" s="119"/>
      <c r="ACQ1088" s="119"/>
      <c r="ACR1088" s="119"/>
      <c r="ACS1088" s="119"/>
      <c r="ACT1088" s="119"/>
      <c r="ACU1088" s="119"/>
      <c r="ACV1088" s="119"/>
      <c r="ACW1088" s="119"/>
      <c r="ACX1088" s="119"/>
      <c r="ACY1088" s="119"/>
      <c r="ACZ1088" s="119"/>
      <c r="ADA1088" s="119"/>
      <c r="ADB1088" s="119"/>
      <c r="ADC1088" s="119"/>
      <c r="ADD1088" s="119"/>
      <c r="ADE1088" s="119"/>
      <c r="ADF1088" s="119"/>
      <c r="ADG1088" s="119"/>
      <c r="ADH1088" s="119"/>
      <c r="ADI1088" s="119"/>
      <c r="ADJ1088" s="119"/>
      <c r="ADK1088" s="119"/>
      <c r="ADL1088" s="119"/>
      <c r="ADM1088" s="119"/>
      <c r="ADN1088" s="119"/>
      <c r="ADO1088" s="119"/>
      <c r="ADP1088" s="119"/>
      <c r="ADQ1088" s="119"/>
      <c r="ADR1088" s="119"/>
      <c r="ADS1088" s="119"/>
      <c r="ADT1088" s="119"/>
      <c r="ADU1088" s="119"/>
      <c r="ADV1088" s="119"/>
      <c r="ADW1088" s="119"/>
      <c r="ADX1088" s="119"/>
      <c r="ADY1088" s="119"/>
      <c r="ADZ1088" s="119"/>
      <c r="AEA1088" s="119"/>
      <c r="AEB1088" s="119"/>
      <c r="AEC1088" s="119"/>
      <c r="AED1088" s="119"/>
      <c r="AEE1088" s="119"/>
      <c r="AEF1088" s="119"/>
      <c r="AEG1088" s="119"/>
      <c r="AEH1088" s="119"/>
      <c r="AEI1088" s="119"/>
      <c r="AEJ1088" s="119"/>
      <c r="AEK1088" s="119"/>
      <c r="AEL1088" s="119"/>
      <c r="AEM1088" s="119"/>
      <c r="AEN1088" s="119"/>
      <c r="AEO1088" s="119"/>
      <c r="AEP1088" s="119"/>
      <c r="AEQ1088" s="119"/>
      <c r="AER1088" s="119"/>
      <c r="AES1088" s="119"/>
      <c r="AET1088" s="119"/>
      <c r="AEU1088" s="119"/>
      <c r="AEV1088" s="119"/>
      <c r="AEW1088" s="119"/>
      <c r="AEX1088" s="119"/>
      <c r="AEY1088" s="119"/>
      <c r="AEZ1088" s="119"/>
      <c r="AFA1088" s="119"/>
      <c r="AFB1088" s="119"/>
      <c r="AFC1088" s="119"/>
      <c r="AFD1088" s="119"/>
      <c r="AFE1088" s="119"/>
      <c r="AFF1088" s="119"/>
      <c r="AFG1088" s="119"/>
      <c r="AFH1088" s="119"/>
      <c r="AFI1088" s="119"/>
      <c r="AFJ1088" s="119"/>
      <c r="AFK1088" s="119"/>
      <c r="AFL1088" s="119"/>
      <c r="AFM1088" s="119"/>
      <c r="AFN1088" s="119"/>
      <c r="AFO1088" s="119"/>
      <c r="AFP1088" s="119"/>
      <c r="AFQ1088" s="119"/>
      <c r="AFR1088" s="119"/>
      <c r="AFS1088" s="119"/>
      <c r="AFT1088" s="119"/>
      <c r="AFU1088" s="119"/>
      <c r="AFV1088" s="119"/>
      <c r="AFW1088" s="119"/>
      <c r="AFX1088" s="119"/>
      <c r="AFY1088" s="119"/>
      <c r="AFZ1088" s="119"/>
      <c r="AGA1088" s="119"/>
      <c r="AGB1088" s="119"/>
      <c r="AGC1088" s="119"/>
      <c r="AGD1088" s="119"/>
      <c r="AGE1088" s="119"/>
      <c r="AGF1088" s="119"/>
      <c r="AGG1088" s="119"/>
      <c r="AGH1088" s="119"/>
      <c r="AGI1088" s="119"/>
      <c r="AGJ1088" s="119"/>
      <c r="AGK1088" s="119"/>
      <c r="AGL1088" s="119"/>
      <c r="AGM1088" s="119"/>
      <c r="AGN1088" s="119"/>
      <c r="AGO1088" s="119"/>
      <c r="AGP1088" s="119"/>
      <c r="AGQ1088" s="119"/>
      <c r="AGR1088" s="119"/>
      <c r="AGS1088" s="119"/>
      <c r="AGT1088" s="119"/>
      <c r="AGU1088" s="119"/>
      <c r="AGV1088" s="119"/>
      <c r="AGW1088" s="119"/>
      <c r="AGX1088" s="119"/>
      <c r="AGY1088" s="119"/>
      <c r="AGZ1088" s="119"/>
      <c r="AHA1088" s="119"/>
      <c r="AHB1088" s="119"/>
      <c r="AHC1088" s="119"/>
      <c r="AHD1088" s="119"/>
      <c r="AHE1088" s="119"/>
      <c r="AHF1088" s="119"/>
      <c r="AHG1088" s="119"/>
      <c r="AHH1088" s="119"/>
      <c r="AHI1088" s="119"/>
      <c r="AHJ1088" s="119"/>
      <c r="AHK1088" s="119"/>
      <c r="AHL1088" s="119"/>
      <c r="AHM1088" s="119"/>
      <c r="AHN1088" s="119"/>
      <c r="AHO1088" s="119"/>
      <c r="AHP1088" s="119"/>
      <c r="AHQ1088" s="119"/>
      <c r="AHR1088" s="119"/>
      <c r="AHS1088" s="119"/>
      <c r="AHT1088" s="119"/>
      <c r="AHU1088" s="119"/>
      <c r="AHV1088" s="119"/>
      <c r="AHW1088" s="119"/>
      <c r="AHX1088" s="119"/>
      <c r="AHY1088" s="119"/>
      <c r="AHZ1088" s="119"/>
      <c r="AIA1088" s="119"/>
      <c r="AIB1088" s="119"/>
      <c r="AIC1088" s="119"/>
      <c r="AID1088" s="119"/>
      <c r="AIE1088" s="119"/>
      <c r="AIF1088" s="119"/>
      <c r="AIG1088" s="119"/>
      <c r="AIH1088" s="119"/>
      <c r="AII1088" s="119"/>
      <c r="AIJ1088" s="119"/>
      <c r="AIK1088" s="119"/>
      <c r="AIL1088" s="119"/>
      <c r="AIM1088" s="119"/>
      <c r="AIN1088" s="119"/>
      <c r="AIO1088" s="119"/>
      <c r="AIP1088" s="119"/>
      <c r="AIQ1088" s="119"/>
      <c r="AIR1088" s="119"/>
      <c r="AIS1088" s="119"/>
      <c r="AIT1088" s="119"/>
      <c r="AIU1088" s="119"/>
      <c r="AIV1088" s="119"/>
      <c r="AIW1088" s="119"/>
      <c r="AIX1088" s="119"/>
      <c r="AIY1088" s="119"/>
      <c r="AIZ1088" s="119"/>
      <c r="AJA1088" s="119"/>
      <c r="AJB1088" s="119"/>
      <c r="AJC1088" s="119"/>
      <c r="AJD1088" s="119"/>
      <c r="AJE1088" s="119"/>
      <c r="AJF1088" s="119"/>
      <c r="AJG1088" s="119"/>
      <c r="AJH1088" s="119"/>
      <c r="AJI1088" s="119"/>
      <c r="AJJ1088" s="119"/>
      <c r="AJK1088" s="119"/>
      <c r="AJL1088" s="119"/>
      <c r="AJM1088" s="119"/>
      <c r="AJN1088" s="119"/>
      <c r="AJO1088" s="119"/>
      <c r="AJP1088" s="119"/>
      <c r="AJQ1088" s="119"/>
      <c r="AJR1088" s="119"/>
      <c r="AJS1088" s="119"/>
      <c r="AJT1088" s="119"/>
      <c r="AJU1088" s="119"/>
      <c r="AJV1088" s="119"/>
      <c r="AJW1088" s="119"/>
      <c r="AJX1088" s="119"/>
      <c r="AJY1088" s="119"/>
      <c r="AJZ1088" s="119"/>
      <c r="AKA1088" s="119"/>
      <c r="AKB1088" s="119"/>
      <c r="AKC1088" s="119"/>
      <c r="AKD1088" s="119"/>
      <c r="AKE1088" s="119"/>
      <c r="AKF1088" s="119"/>
      <c r="AKG1088" s="119"/>
      <c r="AKH1088" s="119"/>
      <c r="AKI1088" s="119"/>
      <c r="AKJ1088" s="119"/>
      <c r="AKK1088" s="119"/>
      <c r="AKL1088" s="119"/>
      <c r="AKM1088" s="119"/>
      <c r="AKN1088" s="119"/>
      <c r="AKO1088" s="119"/>
      <c r="AKP1088" s="119"/>
      <c r="AKQ1088" s="119"/>
      <c r="AKR1088" s="119"/>
      <c r="AKS1088" s="119"/>
      <c r="AKT1088" s="119"/>
      <c r="AKU1088" s="119"/>
      <c r="AKV1088" s="119"/>
      <c r="AKW1088" s="119"/>
      <c r="AKX1088" s="119"/>
      <c r="AKY1088" s="119"/>
      <c r="AKZ1088" s="119"/>
      <c r="ALA1088" s="119"/>
      <c r="ALB1088" s="119"/>
      <c r="ALC1088" s="119"/>
      <c r="ALD1088" s="119"/>
      <c r="ALE1088" s="119"/>
      <c r="ALF1088" s="119"/>
      <c r="ALG1088" s="119"/>
      <c r="ALH1088" s="119"/>
      <c r="ALI1088" s="119"/>
      <c r="ALJ1088" s="119"/>
      <c r="ALK1088" s="119"/>
      <c r="ALL1088" s="119"/>
      <c r="ALM1088" s="119"/>
      <c r="ALN1088" s="119"/>
      <c r="ALO1088" s="119"/>
      <c r="ALP1088" s="119"/>
      <c r="ALQ1088" s="119"/>
      <c r="ALR1088" s="119"/>
      <c r="ALS1088" s="119"/>
      <c r="ALT1088" s="119"/>
      <c r="ALU1088" s="119"/>
      <c r="ALV1088" s="119"/>
      <c r="ALW1088" s="119"/>
      <c r="ALX1088" s="119"/>
      <c r="ALY1088" s="119"/>
      <c r="ALZ1088" s="119"/>
      <c r="AMA1088" s="119"/>
      <c r="AMB1088" s="119"/>
      <c r="AMC1088" s="119"/>
      <c r="AMD1088" s="119"/>
      <c r="AME1088" s="119"/>
      <c r="AMF1088" s="119"/>
      <c r="AMG1088" s="119"/>
      <c r="AMH1088" s="119"/>
      <c r="AMI1088" s="119"/>
      <c r="AMJ1088" s="119"/>
    </row>
    <row r="1089" customFormat="false" ht="15" hidden="false" customHeight="false" outlineLevel="0" collapsed="false">
      <c r="A1089" s="118"/>
      <c r="B1089" s="118"/>
      <c r="C1089" s="49" t="n">
        <f aca="false">IF(F1089=F1088,C1088,IF(F1089=(F1088+10),C1088,(C1088+10)))</f>
        <v>2040</v>
      </c>
      <c r="E1089" s="51" t="n">
        <f aca="false">IF(C1088=C1089,IF(AND(L1089&lt;&gt;"M",L1089&lt;&gt;"m-up"),E1088+10,E1088),10)</f>
        <v>100</v>
      </c>
      <c r="F1089" s="39" t="n">
        <f aca="false">R1089+(Q1089*60)+(P1089*3600)</f>
        <v>53947</v>
      </c>
      <c r="G1089" s="39" t="str">
        <f aca="false">CONCATENATE(M1089,N1089,O1089)</f>
        <v>2017121</v>
      </c>
      <c r="H1089" s="39" t="n">
        <v>7</v>
      </c>
      <c r="L1089" s="39" t="s">
        <v>0</v>
      </c>
      <c r="M1089" s="39" t="n">
        <v>2017</v>
      </c>
      <c r="N1089" s="39" t="n">
        <v>12</v>
      </c>
      <c r="O1089" s="39" t="n">
        <v>1</v>
      </c>
      <c r="P1089" s="39" t="n">
        <v>14</v>
      </c>
      <c r="Q1089" s="39" t="n">
        <v>59</v>
      </c>
      <c r="R1089" s="39" t="n">
        <v>7</v>
      </c>
      <c r="S1089" s="39" t="n">
        <v>963</v>
      </c>
      <c r="T1089" s="39" t="n">
        <v>2</v>
      </c>
      <c r="U1089" s="39" t="s">
        <v>1</v>
      </c>
      <c r="V1089" s="39" t="s">
        <v>2</v>
      </c>
      <c r="WK1089" s="119"/>
      <c r="WL1089" s="119"/>
      <c r="WM1089" s="119"/>
      <c r="WN1089" s="119"/>
      <c r="WO1089" s="119"/>
      <c r="WP1089" s="119"/>
      <c r="WQ1089" s="119"/>
      <c r="WR1089" s="119"/>
      <c r="WS1089" s="119"/>
      <c r="WT1089" s="119"/>
      <c r="WU1089" s="119"/>
      <c r="WV1089" s="119"/>
      <c r="WW1089" s="119"/>
      <c r="WX1089" s="119"/>
      <c r="WY1089" s="119"/>
      <c r="WZ1089" s="119"/>
      <c r="XA1089" s="119"/>
      <c r="XB1089" s="119"/>
      <c r="XC1089" s="119"/>
      <c r="XD1089" s="119"/>
      <c r="XE1089" s="119"/>
      <c r="XF1089" s="119"/>
      <c r="XG1089" s="119"/>
      <c r="XH1089" s="119"/>
      <c r="XI1089" s="119"/>
      <c r="XJ1089" s="119"/>
      <c r="XK1089" s="119"/>
      <c r="XL1089" s="119"/>
      <c r="XM1089" s="119"/>
      <c r="XN1089" s="119"/>
      <c r="XO1089" s="119"/>
      <c r="XP1089" s="119"/>
      <c r="XQ1089" s="119"/>
      <c r="XR1089" s="119"/>
      <c r="XS1089" s="119"/>
      <c r="XT1089" s="119"/>
      <c r="XU1089" s="119"/>
      <c r="XV1089" s="119"/>
      <c r="XW1089" s="119"/>
      <c r="XX1089" s="119"/>
      <c r="XY1089" s="119"/>
      <c r="XZ1089" s="119"/>
      <c r="YA1089" s="119"/>
      <c r="YB1089" s="119"/>
      <c r="YC1089" s="119"/>
      <c r="YD1089" s="119"/>
      <c r="YE1089" s="119"/>
      <c r="YF1089" s="119"/>
      <c r="YG1089" s="119"/>
      <c r="YH1089" s="119"/>
      <c r="YI1089" s="119"/>
      <c r="YJ1089" s="119"/>
      <c r="YK1089" s="119"/>
      <c r="YL1089" s="119"/>
      <c r="YM1089" s="119"/>
      <c r="YN1089" s="119"/>
      <c r="YO1089" s="119"/>
      <c r="YP1089" s="119"/>
      <c r="YQ1089" s="119"/>
      <c r="YR1089" s="119"/>
      <c r="YS1089" s="119"/>
      <c r="YT1089" s="119"/>
      <c r="YU1089" s="119"/>
      <c r="YV1089" s="119"/>
      <c r="YW1089" s="119"/>
      <c r="YX1089" s="119"/>
      <c r="YY1089" s="119"/>
      <c r="YZ1089" s="119"/>
      <c r="ZA1089" s="119"/>
      <c r="ZB1089" s="119"/>
      <c r="ZC1089" s="119"/>
      <c r="ZD1089" s="119"/>
      <c r="ZE1089" s="119"/>
      <c r="ZF1089" s="119"/>
      <c r="ZG1089" s="119"/>
      <c r="ZH1089" s="119"/>
      <c r="ZI1089" s="119"/>
      <c r="ZJ1089" s="119"/>
      <c r="ZK1089" s="119"/>
      <c r="ZL1089" s="119"/>
      <c r="ZM1089" s="119"/>
      <c r="ZN1089" s="119"/>
      <c r="ZO1089" s="119"/>
      <c r="ZP1089" s="119"/>
      <c r="ZQ1089" s="119"/>
      <c r="ZR1089" s="119"/>
      <c r="ZS1089" s="119"/>
      <c r="ZT1089" s="119"/>
      <c r="ZU1089" s="119"/>
      <c r="ZV1089" s="119"/>
      <c r="ZW1089" s="119"/>
      <c r="ZX1089" s="119"/>
      <c r="ZY1089" s="119"/>
      <c r="ZZ1089" s="119"/>
      <c r="AAA1089" s="119"/>
      <c r="AAB1089" s="119"/>
      <c r="AAC1089" s="119"/>
      <c r="AAD1089" s="119"/>
      <c r="AAE1089" s="119"/>
      <c r="AAF1089" s="119"/>
      <c r="AAG1089" s="119"/>
      <c r="AAH1089" s="119"/>
      <c r="AAI1089" s="119"/>
      <c r="AAJ1089" s="119"/>
      <c r="AAK1089" s="119"/>
      <c r="AAL1089" s="119"/>
      <c r="AAM1089" s="119"/>
      <c r="AAN1089" s="119"/>
      <c r="AAO1089" s="119"/>
      <c r="AAP1089" s="119"/>
      <c r="AAQ1089" s="119"/>
      <c r="AAR1089" s="119"/>
      <c r="AAS1089" s="119"/>
      <c r="AAT1089" s="119"/>
      <c r="AAU1089" s="119"/>
      <c r="AAV1089" s="119"/>
      <c r="AAW1089" s="119"/>
      <c r="AAX1089" s="119"/>
      <c r="AAY1089" s="119"/>
      <c r="AAZ1089" s="119"/>
      <c r="ABA1089" s="119"/>
      <c r="ABB1089" s="119"/>
      <c r="ABC1089" s="119"/>
      <c r="ABD1089" s="119"/>
      <c r="ABE1089" s="119"/>
      <c r="ABF1089" s="119"/>
      <c r="ABG1089" s="119"/>
      <c r="ABH1089" s="119"/>
      <c r="ABI1089" s="119"/>
      <c r="ABJ1089" s="119"/>
      <c r="ABK1089" s="119"/>
      <c r="ABL1089" s="119"/>
      <c r="ABM1089" s="119"/>
      <c r="ABN1089" s="119"/>
      <c r="ABO1089" s="119"/>
      <c r="ABP1089" s="119"/>
      <c r="ABQ1089" s="119"/>
      <c r="ABR1089" s="119"/>
      <c r="ABS1089" s="119"/>
      <c r="ABT1089" s="119"/>
      <c r="ABU1089" s="119"/>
      <c r="ABV1089" s="119"/>
      <c r="ABW1089" s="119"/>
      <c r="ABX1089" s="119"/>
      <c r="ABY1089" s="119"/>
      <c r="ABZ1089" s="119"/>
      <c r="ACA1089" s="119"/>
      <c r="ACB1089" s="119"/>
      <c r="ACC1089" s="119"/>
      <c r="ACD1089" s="119"/>
      <c r="ACE1089" s="119"/>
      <c r="ACF1089" s="119"/>
      <c r="ACG1089" s="119"/>
      <c r="ACH1089" s="119"/>
      <c r="ACI1089" s="119"/>
      <c r="ACJ1089" s="119"/>
      <c r="ACK1089" s="119"/>
      <c r="ACL1089" s="119"/>
      <c r="ACM1089" s="119"/>
      <c r="ACN1089" s="119"/>
      <c r="ACO1089" s="119"/>
      <c r="ACP1089" s="119"/>
      <c r="ACQ1089" s="119"/>
      <c r="ACR1089" s="119"/>
      <c r="ACS1089" s="119"/>
      <c r="ACT1089" s="119"/>
      <c r="ACU1089" s="119"/>
      <c r="ACV1089" s="119"/>
      <c r="ACW1089" s="119"/>
      <c r="ACX1089" s="119"/>
      <c r="ACY1089" s="119"/>
      <c r="ACZ1089" s="119"/>
      <c r="ADA1089" s="119"/>
      <c r="ADB1089" s="119"/>
      <c r="ADC1089" s="119"/>
      <c r="ADD1089" s="119"/>
      <c r="ADE1089" s="119"/>
      <c r="ADF1089" s="119"/>
      <c r="ADG1089" s="119"/>
      <c r="ADH1089" s="119"/>
      <c r="ADI1089" s="119"/>
      <c r="ADJ1089" s="119"/>
      <c r="ADK1089" s="119"/>
      <c r="ADL1089" s="119"/>
      <c r="ADM1089" s="119"/>
      <c r="ADN1089" s="119"/>
      <c r="ADO1089" s="119"/>
      <c r="ADP1089" s="119"/>
      <c r="ADQ1089" s="119"/>
      <c r="ADR1089" s="119"/>
      <c r="ADS1089" s="119"/>
      <c r="ADT1089" s="119"/>
      <c r="ADU1089" s="119"/>
      <c r="ADV1089" s="119"/>
      <c r="ADW1089" s="119"/>
      <c r="ADX1089" s="119"/>
      <c r="ADY1089" s="119"/>
      <c r="ADZ1089" s="119"/>
      <c r="AEA1089" s="119"/>
      <c r="AEB1089" s="119"/>
      <c r="AEC1089" s="119"/>
      <c r="AED1089" s="119"/>
      <c r="AEE1089" s="119"/>
      <c r="AEF1089" s="119"/>
      <c r="AEG1089" s="119"/>
      <c r="AEH1089" s="119"/>
      <c r="AEI1089" s="119"/>
      <c r="AEJ1089" s="119"/>
      <c r="AEK1089" s="119"/>
      <c r="AEL1089" s="119"/>
      <c r="AEM1089" s="119"/>
      <c r="AEN1089" s="119"/>
      <c r="AEO1089" s="119"/>
      <c r="AEP1089" s="119"/>
      <c r="AEQ1089" s="119"/>
      <c r="AER1089" s="119"/>
      <c r="AES1089" s="119"/>
      <c r="AET1089" s="119"/>
      <c r="AEU1089" s="119"/>
      <c r="AEV1089" s="119"/>
      <c r="AEW1089" s="119"/>
      <c r="AEX1089" s="119"/>
      <c r="AEY1089" s="119"/>
      <c r="AEZ1089" s="119"/>
      <c r="AFA1089" s="119"/>
      <c r="AFB1089" s="119"/>
      <c r="AFC1089" s="119"/>
      <c r="AFD1089" s="119"/>
      <c r="AFE1089" s="119"/>
      <c r="AFF1089" s="119"/>
      <c r="AFG1089" s="119"/>
      <c r="AFH1089" s="119"/>
      <c r="AFI1089" s="119"/>
      <c r="AFJ1089" s="119"/>
      <c r="AFK1089" s="119"/>
      <c r="AFL1089" s="119"/>
      <c r="AFM1089" s="119"/>
      <c r="AFN1089" s="119"/>
      <c r="AFO1089" s="119"/>
      <c r="AFP1089" s="119"/>
      <c r="AFQ1089" s="119"/>
      <c r="AFR1089" s="119"/>
      <c r="AFS1089" s="119"/>
      <c r="AFT1089" s="119"/>
      <c r="AFU1089" s="119"/>
      <c r="AFV1089" s="119"/>
      <c r="AFW1089" s="119"/>
      <c r="AFX1089" s="119"/>
      <c r="AFY1089" s="119"/>
      <c r="AFZ1089" s="119"/>
      <c r="AGA1089" s="119"/>
      <c r="AGB1089" s="119"/>
      <c r="AGC1089" s="119"/>
      <c r="AGD1089" s="119"/>
      <c r="AGE1089" s="119"/>
      <c r="AGF1089" s="119"/>
      <c r="AGG1089" s="119"/>
      <c r="AGH1089" s="119"/>
      <c r="AGI1089" s="119"/>
      <c r="AGJ1089" s="119"/>
      <c r="AGK1089" s="119"/>
      <c r="AGL1089" s="119"/>
      <c r="AGM1089" s="119"/>
      <c r="AGN1089" s="119"/>
      <c r="AGO1089" s="119"/>
      <c r="AGP1089" s="119"/>
      <c r="AGQ1089" s="119"/>
      <c r="AGR1089" s="119"/>
      <c r="AGS1089" s="119"/>
      <c r="AGT1089" s="119"/>
      <c r="AGU1089" s="119"/>
      <c r="AGV1089" s="119"/>
      <c r="AGW1089" s="119"/>
      <c r="AGX1089" s="119"/>
      <c r="AGY1089" s="119"/>
      <c r="AGZ1089" s="119"/>
      <c r="AHA1089" s="119"/>
      <c r="AHB1089" s="119"/>
      <c r="AHC1089" s="119"/>
      <c r="AHD1089" s="119"/>
      <c r="AHE1089" s="119"/>
      <c r="AHF1089" s="119"/>
      <c r="AHG1089" s="119"/>
      <c r="AHH1089" s="119"/>
      <c r="AHI1089" s="119"/>
      <c r="AHJ1089" s="119"/>
      <c r="AHK1089" s="119"/>
      <c r="AHL1089" s="119"/>
      <c r="AHM1089" s="119"/>
      <c r="AHN1089" s="119"/>
      <c r="AHO1089" s="119"/>
      <c r="AHP1089" s="119"/>
      <c r="AHQ1089" s="119"/>
      <c r="AHR1089" s="119"/>
      <c r="AHS1089" s="119"/>
      <c r="AHT1089" s="119"/>
      <c r="AHU1089" s="119"/>
      <c r="AHV1089" s="119"/>
      <c r="AHW1089" s="119"/>
      <c r="AHX1089" s="119"/>
      <c r="AHY1089" s="119"/>
      <c r="AHZ1089" s="119"/>
      <c r="AIA1089" s="119"/>
      <c r="AIB1089" s="119"/>
      <c r="AIC1089" s="119"/>
      <c r="AID1089" s="119"/>
      <c r="AIE1089" s="119"/>
      <c r="AIF1089" s="119"/>
      <c r="AIG1089" s="119"/>
      <c r="AIH1089" s="119"/>
      <c r="AII1089" s="119"/>
      <c r="AIJ1089" s="119"/>
      <c r="AIK1089" s="119"/>
      <c r="AIL1089" s="119"/>
      <c r="AIM1089" s="119"/>
      <c r="AIN1089" s="119"/>
      <c r="AIO1089" s="119"/>
      <c r="AIP1089" s="119"/>
      <c r="AIQ1089" s="119"/>
      <c r="AIR1089" s="119"/>
      <c r="AIS1089" s="119"/>
      <c r="AIT1089" s="119"/>
      <c r="AIU1089" s="119"/>
      <c r="AIV1089" s="119"/>
      <c r="AIW1089" s="119"/>
      <c r="AIX1089" s="119"/>
      <c r="AIY1089" s="119"/>
      <c r="AIZ1089" s="119"/>
      <c r="AJA1089" s="119"/>
      <c r="AJB1089" s="119"/>
      <c r="AJC1089" s="119"/>
      <c r="AJD1089" s="119"/>
      <c r="AJE1089" s="119"/>
      <c r="AJF1089" s="119"/>
      <c r="AJG1089" s="119"/>
      <c r="AJH1089" s="119"/>
      <c r="AJI1089" s="119"/>
      <c r="AJJ1089" s="119"/>
      <c r="AJK1089" s="119"/>
      <c r="AJL1089" s="119"/>
      <c r="AJM1089" s="119"/>
      <c r="AJN1089" s="119"/>
      <c r="AJO1089" s="119"/>
      <c r="AJP1089" s="119"/>
      <c r="AJQ1089" s="119"/>
      <c r="AJR1089" s="119"/>
      <c r="AJS1089" s="119"/>
      <c r="AJT1089" s="119"/>
      <c r="AJU1089" s="119"/>
      <c r="AJV1089" s="119"/>
      <c r="AJW1089" s="119"/>
      <c r="AJX1089" s="119"/>
      <c r="AJY1089" s="119"/>
      <c r="AJZ1089" s="119"/>
      <c r="AKA1089" s="119"/>
      <c r="AKB1089" s="119"/>
      <c r="AKC1089" s="119"/>
      <c r="AKD1089" s="119"/>
      <c r="AKE1089" s="119"/>
      <c r="AKF1089" s="119"/>
      <c r="AKG1089" s="119"/>
      <c r="AKH1089" s="119"/>
      <c r="AKI1089" s="119"/>
      <c r="AKJ1089" s="119"/>
      <c r="AKK1089" s="119"/>
      <c r="AKL1089" s="119"/>
      <c r="AKM1089" s="119"/>
      <c r="AKN1089" s="119"/>
      <c r="AKO1089" s="119"/>
      <c r="AKP1089" s="119"/>
      <c r="AKQ1089" s="119"/>
      <c r="AKR1089" s="119"/>
      <c r="AKS1089" s="119"/>
      <c r="AKT1089" s="119"/>
      <c r="AKU1089" s="119"/>
      <c r="AKV1089" s="119"/>
      <c r="AKW1089" s="119"/>
      <c r="AKX1089" s="119"/>
      <c r="AKY1089" s="119"/>
      <c r="AKZ1089" s="119"/>
      <c r="ALA1089" s="119"/>
      <c r="ALB1089" s="119"/>
      <c r="ALC1089" s="119"/>
      <c r="ALD1089" s="119"/>
      <c r="ALE1089" s="119"/>
      <c r="ALF1089" s="119"/>
      <c r="ALG1089" s="119"/>
      <c r="ALH1089" s="119"/>
      <c r="ALI1089" s="119"/>
      <c r="ALJ1089" s="119"/>
      <c r="ALK1089" s="119"/>
      <c r="ALL1089" s="119"/>
      <c r="ALM1089" s="119"/>
      <c r="ALN1089" s="119"/>
      <c r="ALO1089" s="119"/>
      <c r="ALP1089" s="119"/>
      <c r="ALQ1089" s="119"/>
      <c r="ALR1089" s="119"/>
      <c r="ALS1089" s="119"/>
      <c r="ALT1089" s="119"/>
      <c r="ALU1089" s="119"/>
      <c r="ALV1089" s="119"/>
      <c r="ALW1089" s="119"/>
      <c r="ALX1089" s="119"/>
      <c r="ALY1089" s="119"/>
      <c r="ALZ1089" s="119"/>
      <c r="AMA1089" s="119"/>
      <c r="AMB1089" s="119"/>
      <c r="AMC1089" s="119"/>
      <c r="AMD1089" s="119"/>
      <c r="AME1089" s="119"/>
      <c r="AMF1089" s="119"/>
      <c r="AMG1089" s="119"/>
      <c r="AMH1089" s="119"/>
      <c r="AMI1089" s="119"/>
      <c r="AMJ1089" s="119"/>
    </row>
    <row r="1090" customFormat="false" ht="15" hidden="false" customHeight="false" outlineLevel="0" collapsed="false">
      <c r="A1090" s="118"/>
      <c r="B1090" s="118"/>
      <c r="C1090" s="49" t="n">
        <f aca="false">IF(F1090=F1089,C1089,IF(F1090=(F1089+10),C1089,(C1089+10)))</f>
        <v>2050</v>
      </c>
      <c r="E1090" s="51" t="n">
        <f aca="false">IF(C1089=C1090,IF(AND(L1090&lt;&gt;"M",L1090&lt;&gt;"m-up"),E1089+10,E1089),10)</f>
        <v>10</v>
      </c>
      <c r="F1090" s="39" t="n">
        <f aca="false">R1090+(Q1090*60)+(P1090*3600)</f>
        <v>53948</v>
      </c>
      <c r="G1090" s="39" t="str">
        <f aca="false">CONCATENATE(M1090,N1090,O1090)</f>
        <v>2017121</v>
      </c>
      <c r="H1090" s="39" t="n">
        <v>3</v>
      </c>
      <c r="L1090" s="39" t="s">
        <v>0</v>
      </c>
      <c r="M1090" s="39" t="n">
        <v>2017</v>
      </c>
      <c r="N1090" s="39" t="n">
        <v>12</v>
      </c>
      <c r="O1090" s="39" t="n">
        <v>1</v>
      </c>
      <c r="P1090" s="39" t="n">
        <v>14</v>
      </c>
      <c r="Q1090" s="39" t="n">
        <v>59</v>
      </c>
      <c r="R1090" s="39" t="n">
        <v>8</v>
      </c>
      <c r="S1090" s="39" t="n">
        <v>3</v>
      </c>
      <c r="T1090" s="39" t="n">
        <v>2</v>
      </c>
      <c r="U1090" s="39" t="s">
        <v>1</v>
      </c>
      <c r="V1090" s="39" t="s">
        <v>2</v>
      </c>
      <c r="WK1090" s="119"/>
      <c r="WL1090" s="119"/>
      <c r="WM1090" s="119"/>
      <c r="WN1090" s="119"/>
      <c r="WO1090" s="119"/>
      <c r="WP1090" s="119"/>
      <c r="WQ1090" s="119"/>
      <c r="WR1090" s="119"/>
      <c r="WS1090" s="119"/>
      <c r="WT1090" s="119"/>
      <c r="WU1090" s="119"/>
      <c r="WV1090" s="119"/>
      <c r="WW1090" s="119"/>
      <c r="WX1090" s="119"/>
      <c r="WY1090" s="119"/>
      <c r="WZ1090" s="119"/>
      <c r="XA1090" s="119"/>
      <c r="XB1090" s="119"/>
      <c r="XC1090" s="119"/>
      <c r="XD1090" s="119"/>
      <c r="XE1090" s="119"/>
      <c r="XF1090" s="119"/>
      <c r="XG1090" s="119"/>
      <c r="XH1090" s="119"/>
      <c r="XI1090" s="119"/>
      <c r="XJ1090" s="119"/>
      <c r="XK1090" s="119"/>
      <c r="XL1090" s="119"/>
      <c r="XM1090" s="119"/>
      <c r="XN1090" s="119"/>
      <c r="XO1090" s="119"/>
      <c r="XP1090" s="119"/>
      <c r="XQ1090" s="119"/>
      <c r="XR1090" s="119"/>
      <c r="XS1090" s="119"/>
      <c r="XT1090" s="119"/>
      <c r="XU1090" s="119"/>
      <c r="XV1090" s="119"/>
      <c r="XW1090" s="119"/>
      <c r="XX1090" s="119"/>
      <c r="XY1090" s="119"/>
      <c r="XZ1090" s="119"/>
      <c r="YA1090" s="119"/>
      <c r="YB1090" s="119"/>
      <c r="YC1090" s="119"/>
      <c r="YD1090" s="119"/>
      <c r="YE1090" s="119"/>
      <c r="YF1090" s="119"/>
      <c r="YG1090" s="119"/>
      <c r="YH1090" s="119"/>
      <c r="YI1090" s="119"/>
      <c r="YJ1090" s="119"/>
      <c r="YK1090" s="119"/>
      <c r="YL1090" s="119"/>
      <c r="YM1090" s="119"/>
      <c r="YN1090" s="119"/>
      <c r="YO1090" s="119"/>
      <c r="YP1090" s="119"/>
      <c r="YQ1090" s="119"/>
      <c r="YR1090" s="119"/>
      <c r="YS1090" s="119"/>
      <c r="YT1090" s="119"/>
      <c r="YU1090" s="119"/>
      <c r="YV1090" s="119"/>
      <c r="YW1090" s="119"/>
      <c r="YX1090" s="119"/>
      <c r="YY1090" s="119"/>
      <c r="YZ1090" s="119"/>
      <c r="ZA1090" s="119"/>
      <c r="ZB1090" s="119"/>
      <c r="ZC1090" s="119"/>
      <c r="ZD1090" s="119"/>
      <c r="ZE1090" s="119"/>
      <c r="ZF1090" s="119"/>
      <c r="ZG1090" s="119"/>
      <c r="ZH1090" s="119"/>
      <c r="ZI1090" s="119"/>
      <c r="ZJ1090" s="119"/>
      <c r="ZK1090" s="119"/>
      <c r="ZL1090" s="119"/>
      <c r="ZM1090" s="119"/>
      <c r="ZN1090" s="119"/>
      <c r="ZO1090" s="119"/>
      <c r="ZP1090" s="119"/>
      <c r="ZQ1090" s="119"/>
      <c r="ZR1090" s="119"/>
      <c r="ZS1090" s="119"/>
      <c r="ZT1090" s="119"/>
      <c r="ZU1090" s="119"/>
      <c r="ZV1090" s="119"/>
      <c r="ZW1090" s="119"/>
      <c r="ZX1090" s="119"/>
      <c r="ZY1090" s="119"/>
      <c r="ZZ1090" s="119"/>
      <c r="AAA1090" s="119"/>
      <c r="AAB1090" s="119"/>
      <c r="AAC1090" s="119"/>
      <c r="AAD1090" s="119"/>
      <c r="AAE1090" s="119"/>
      <c r="AAF1090" s="119"/>
      <c r="AAG1090" s="119"/>
      <c r="AAH1090" s="119"/>
      <c r="AAI1090" s="119"/>
      <c r="AAJ1090" s="119"/>
      <c r="AAK1090" s="119"/>
      <c r="AAL1090" s="119"/>
      <c r="AAM1090" s="119"/>
      <c r="AAN1090" s="119"/>
      <c r="AAO1090" s="119"/>
      <c r="AAP1090" s="119"/>
      <c r="AAQ1090" s="119"/>
      <c r="AAR1090" s="119"/>
      <c r="AAS1090" s="119"/>
      <c r="AAT1090" s="119"/>
      <c r="AAU1090" s="119"/>
      <c r="AAV1090" s="119"/>
      <c r="AAW1090" s="119"/>
      <c r="AAX1090" s="119"/>
      <c r="AAY1090" s="119"/>
      <c r="AAZ1090" s="119"/>
      <c r="ABA1090" s="119"/>
      <c r="ABB1090" s="119"/>
      <c r="ABC1090" s="119"/>
      <c r="ABD1090" s="119"/>
      <c r="ABE1090" s="119"/>
      <c r="ABF1090" s="119"/>
      <c r="ABG1090" s="119"/>
      <c r="ABH1090" s="119"/>
      <c r="ABI1090" s="119"/>
      <c r="ABJ1090" s="119"/>
      <c r="ABK1090" s="119"/>
      <c r="ABL1090" s="119"/>
      <c r="ABM1090" s="119"/>
      <c r="ABN1090" s="119"/>
      <c r="ABO1090" s="119"/>
      <c r="ABP1090" s="119"/>
      <c r="ABQ1090" s="119"/>
      <c r="ABR1090" s="119"/>
      <c r="ABS1090" s="119"/>
      <c r="ABT1090" s="119"/>
      <c r="ABU1090" s="119"/>
      <c r="ABV1090" s="119"/>
      <c r="ABW1090" s="119"/>
      <c r="ABX1090" s="119"/>
      <c r="ABY1090" s="119"/>
      <c r="ABZ1090" s="119"/>
      <c r="ACA1090" s="119"/>
      <c r="ACB1090" s="119"/>
      <c r="ACC1090" s="119"/>
      <c r="ACD1090" s="119"/>
      <c r="ACE1090" s="119"/>
      <c r="ACF1090" s="119"/>
      <c r="ACG1090" s="119"/>
      <c r="ACH1090" s="119"/>
      <c r="ACI1090" s="119"/>
      <c r="ACJ1090" s="119"/>
      <c r="ACK1090" s="119"/>
      <c r="ACL1090" s="119"/>
      <c r="ACM1090" s="119"/>
      <c r="ACN1090" s="119"/>
      <c r="ACO1090" s="119"/>
      <c r="ACP1090" s="119"/>
      <c r="ACQ1090" s="119"/>
      <c r="ACR1090" s="119"/>
      <c r="ACS1090" s="119"/>
      <c r="ACT1090" s="119"/>
      <c r="ACU1090" s="119"/>
      <c r="ACV1090" s="119"/>
      <c r="ACW1090" s="119"/>
      <c r="ACX1090" s="119"/>
      <c r="ACY1090" s="119"/>
      <c r="ACZ1090" s="119"/>
      <c r="ADA1090" s="119"/>
      <c r="ADB1090" s="119"/>
      <c r="ADC1090" s="119"/>
      <c r="ADD1090" s="119"/>
      <c r="ADE1090" s="119"/>
      <c r="ADF1090" s="119"/>
      <c r="ADG1090" s="119"/>
      <c r="ADH1090" s="119"/>
      <c r="ADI1090" s="119"/>
      <c r="ADJ1090" s="119"/>
      <c r="ADK1090" s="119"/>
      <c r="ADL1090" s="119"/>
      <c r="ADM1090" s="119"/>
      <c r="ADN1090" s="119"/>
      <c r="ADO1090" s="119"/>
      <c r="ADP1090" s="119"/>
      <c r="ADQ1090" s="119"/>
      <c r="ADR1090" s="119"/>
      <c r="ADS1090" s="119"/>
      <c r="ADT1090" s="119"/>
      <c r="ADU1090" s="119"/>
      <c r="ADV1090" s="119"/>
      <c r="ADW1090" s="119"/>
      <c r="ADX1090" s="119"/>
      <c r="ADY1090" s="119"/>
      <c r="ADZ1090" s="119"/>
      <c r="AEA1090" s="119"/>
      <c r="AEB1090" s="119"/>
      <c r="AEC1090" s="119"/>
      <c r="AED1090" s="119"/>
      <c r="AEE1090" s="119"/>
      <c r="AEF1090" s="119"/>
      <c r="AEG1090" s="119"/>
      <c r="AEH1090" s="119"/>
      <c r="AEI1090" s="119"/>
      <c r="AEJ1090" s="119"/>
      <c r="AEK1090" s="119"/>
      <c r="AEL1090" s="119"/>
      <c r="AEM1090" s="119"/>
      <c r="AEN1090" s="119"/>
      <c r="AEO1090" s="119"/>
      <c r="AEP1090" s="119"/>
      <c r="AEQ1090" s="119"/>
      <c r="AER1090" s="119"/>
      <c r="AES1090" s="119"/>
      <c r="AET1090" s="119"/>
      <c r="AEU1090" s="119"/>
      <c r="AEV1090" s="119"/>
      <c r="AEW1090" s="119"/>
      <c r="AEX1090" s="119"/>
      <c r="AEY1090" s="119"/>
      <c r="AEZ1090" s="119"/>
      <c r="AFA1090" s="119"/>
      <c r="AFB1090" s="119"/>
      <c r="AFC1090" s="119"/>
      <c r="AFD1090" s="119"/>
      <c r="AFE1090" s="119"/>
      <c r="AFF1090" s="119"/>
      <c r="AFG1090" s="119"/>
      <c r="AFH1090" s="119"/>
      <c r="AFI1090" s="119"/>
      <c r="AFJ1090" s="119"/>
      <c r="AFK1090" s="119"/>
      <c r="AFL1090" s="119"/>
      <c r="AFM1090" s="119"/>
      <c r="AFN1090" s="119"/>
      <c r="AFO1090" s="119"/>
      <c r="AFP1090" s="119"/>
      <c r="AFQ1090" s="119"/>
      <c r="AFR1090" s="119"/>
      <c r="AFS1090" s="119"/>
      <c r="AFT1090" s="119"/>
      <c r="AFU1090" s="119"/>
      <c r="AFV1090" s="119"/>
      <c r="AFW1090" s="119"/>
      <c r="AFX1090" s="119"/>
      <c r="AFY1090" s="119"/>
      <c r="AFZ1090" s="119"/>
      <c r="AGA1090" s="119"/>
      <c r="AGB1090" s="119"/>
      <c r="AGC1090" s="119"/>
      <c r="AGD1090" s="119"/>
      <c r="AGE1090" s="119"/>
      <c r="AGF1090" s="119"/>
      <c r="AGG1090" s="119"/>
      <c r="AGH1090" s="119"/>
      <c r="AGI1090" s="119"/>
      <c r="AGJ1090" s="119"/>
      <c r="AGK1090" s="119"/>
      <c r="AGL1090" s="119"/>
      <c r="AGM1090" s="119"/>
      <c r="AGN1090" s="119"/>
      <c r="AGO1090" s="119"/>
      <c r="AGP1090" s="119"/>
      <c r="AGQ1090" s="119"/>
      <c r="AGR1090" s="119"/>
      <c r="AGS1090" s="119"/>
      <c r="AGT1090" s="119"/>
      <c r="AGU1090" s="119"/>
      <c r="AGV1090" s="119"/>
      <c r="AGW1090" s="119"/>
      <c r="AGX1090" s="119"/>
      <c r="AGY1090" s="119"/>
      <c r="AGZ1090" s="119"/>
      <c r="AHA1090" s="119"/>
      <c r="AHB1090" s="119"/>
      <c r="AHC1090" s="119"/>
      <c r="AHD1090" s="119"/>
      <c r="AHE1090" s="119"/>
      <c r="AHF1090" s="119"/>
      <c r="AHG1090" s="119"/>
      <c r="AHH1090" s="119"/>
      <c r="AHI1090" s="119"/>
      <c r="AHJ1090" s="119"/>
      <c r="AHK1090" s="119"/>
      <c r="AHL1090" s="119"/>
      <c r="AHM1090" s="119"/>
      <c r="AHN1090" s="119"/>
      <c r="AHO1090" s="119"/>
      <c r="AHP1090" s="119"/>
      <c r="AHQ1090" s="119"/>
      <c r="AHR1090" s="119"/>
      <c r="AHS1090" s="119"/>
      <c r="AHT1090" s="119"/>
      <c r="AHU1090" s="119"/>
      <c r="AHV1090" s="119"/>
      <c r="AHW1090" s="119"/>
      <c r="AHX1090" s="119"/>
      <c r="AHY1090" s="119"/>
      <c r="AHZ1090" s="119"/>
      <c r="AIA1090" s="119"/>
      <c r="AIB1090" s="119"/>
      <c r="AIC1090" s="119"/>
      <c r="AID1090" s="119"/>
      <c r="AIE1090" s="119"/>
      <c r="AIF1090" s="119"/>
      <c r="AIG1090" s="119"/>
      <c r="AIH1090" s="119"/>
      <c r="AII1090" s="119"/>
      <c r="AIJ1090" s="119"/>
      <c r="AIK1090" s="119"/>
      <c r="AIL1090" s="119"/>
      <c r="AIM1090" s="119"/>
      <c r="AIN1090" s="119"/>
      <c r="AIO1090" s="119"/>
      <c r="AIP1090" s="119"/>
      <c r="AIQ1090" s="119"/>
      <c r="AIR1090" s="119"/>
      <c r="AIS1090" s="119"/>
      <c r="AIT1090" s="119"/>
      <c r="AIU1090" s="119"/>
      <c r="AIV1090" s="119"/>
      <c r="AIW1090" s="119"/>
      <c r="AIX1090" s="119"/>
      <c r="AIY1090" s="119"/>
      <c r="AIZ1090" s="119"/>
      <c r="AJA1090" s="119"/>
      <c r="AJB1090" s="119"/>
      <c r="AJC1090" s="119"/>
      <c r="AJD1090" s="119"/>
      <c r="AJE1090" s="119"/>
      <c r="AJF1090" s="119"/>
      <c r="AJG1090" s="119"/>
      <c r="AJH1090" s="119"/>
      <c r="AJI1090" s="119"/>
      <c r="AJJ1090" s="119"/>
      <c r="AJK1090" s="119"/>
      <c r="AJL1090" s="119"/>
      <c r="AJM1090" s="119"/>
      <c r="AJN1090" s="119"/>
      <c r="AJO1090" s="119"/>
      <c r="AJP1090" s="119"/>
      <c r="AJQ1090" s="119"/>
      <c r="AJR1090" s="119"/>
      <c r="AJS1090" s="119"/>
      <c r="AJT1090" s="119"/>
      <c r="AJU1090" s="119"/>
      <c r="AJV1090" s="119"/>
      <c r="AJW1090" s="119"/>
      <c r="AJX1090" s="119"/>
      <c r="AJY1090" s="119"/>
      <c r="AJZ1090" s="119"/>
      <c r="AKA1090" s="119"/>
      <c r="AKB1090" s="119"/>
      <c r="AKC1090" s="119"/>
      <c r="AKD1090" s="119"/>
      <c r="AKE1090" s="119"/>
      <c r="AKF1090" s="119"/>
      <c r="AKG1090" s="119"/>
      <c r="AKH1090" s="119"/>
      <c r="AKI1090" s="119"/>
      <c r="AKJ1090" s="119"/>
      <c r="AKK1090" s="119"/>
      <c r="AKL1090" s="119"/>
      <c r="AKM1090" s="119"/>
      <c r="AKN1090" s="119"/>
      <c r="AKO1090" s="119"/>
      <c r="AKP1090" s="119"/>
      <c r="AKQ1090" s="119"/>
      <c r="AKR1090" s="119"/>
      <c r="AKS1090" s="119"/>
      <c r="AKT1090" s="119"/>
      <c r="AKU1090" s="119"/>
      <c r="AKV1090" s="119"/>
      <c r="AKW1090" s="119"/>
      <c r="AKX1090" s="119"/>
      <c r="AKY1090" s="119"/>
      <c r="AKZ1090" s="119"/>
      <c r="ALA1090" s="119"/>
      <c r="ALB1090" s="119"/>
      <c r="ALC1090" s="119"/>
      <c r="ALD1090" s="119"/>
      <c r="ALE1090" s="119"/>
      <c r="ALF1090" s="119"/>
      <c r="ALG1090" s="119"/>
      <c r="ALH1090" s="119"/>
      <c r="ALI1090" s="119"/>
      <c r="ALJ1090" s="119"/>
      <c r="ALK1090" s="119"/>
      <c r="ALL1090" s="119"/>
      <c r="ALM1090" s="119"/>
      <c r="ALN1090" s="119"/>
      <c r="ALO1090" s="119"/>
      <c r="ALP1090" s="119"/>
      <c r="ALQ1090" s="119"/>
      <c r="ALR1090" s="119"/>
      <c r="ALS1090" s="119"/>
      <c r="ALT1090" s="119"/>
      <c r="ALU1090" s="119"/>
      <c r="ALV1090" s="119"/>
      <c r="ALW1090" s="119"/>
      <c r="ALX1090" s="119"/>
      <c r="ALY1090" s="119"/>
      <c r="ALZ1090" s="119"/>
      <c r="AMA1090" s="119"/>
      <c r="AMB1090" s="119"/>
      <c r="AMC1090" s="119"/>
      <c r="AMD1090" s="119"/>
      <c r="AME1090" s="119"/>
      <c r="AMF1090" s="119"/>
      <c r="AMG1090" s="119"/>
      <c r="AMH1090" s="119"/>
      <c r="AMI1090" s="119"/>
      <c r="AMJ1090" s="119"/>
    </row>
    <row r="1091" customFormat="false" ht="15" hidden="false" customHeight="false" outlineLevel="0" collapsed="false">
      <c r="A1091" s="118"/>
      <c r="B1091" s="118"/>
      <c r="C1091" s="49" t="n">
        <f aca="false">IF(F1091=F1090,C1090,IF(F1091=(F1090+10),C1090,(C1090+10)))</f>
        <v>2050</v>
      </c>
      <c r="E1091" s="51" t="n">
        <f aca="false">IF(C1090=C1091,IF(AND(L1091&lt;&gt;"M",L1091&lt;&gt;"m-up"),E1090+10,E1090),10)</f>
        <v>20</v>
      </c>
      <c r="F1091" s="39" t="n">
        <f aca="false">R1091+(Q1091*60)+(P1091*3600)</f>
        <v>53948</v>
      </c>
      <c r="G1091" s="39" t="str">
        <f aca="false">CONCATENATE(M1091,N1091,O1091)</f>
        <v>2017121</v>
      </c>
      <c r="H1091" s="39" t="n">
        <v>97</v>
      </c>
      <c r="L1091" s="39" t="s">
        <v>0</v>
      </c>
      <c r="M1091" s="39" t="n">
        <v>2017</v>
      </c>
      <c r="N1091" s="39" t="n">
        <v>12</v>
      </c>
      <c r="O1091" s="39" t="n">
        <v>1</v>
      </c>
      <c r="P1091" s="39" t="n">
        <v>14</v>
      </c>
      <c r="Q1091" s="39" t="n">
        <v>59</v>
      </c>
      <c r="R1091" s="39" t="n">
        <v>8</v>
      </c>
      <c r="S1091" s="39" t="n">
        <v>38</v>
      </c>
      <c r="T1091" s="39" t="n">
        <v>2</v>
      </c>
      <c r="U1091" s="39" t="s">
        <v>1</v>
      </c>
      <c r="V1091" s="39" t="s">
        <v>2</v>
      </c>
      <c r="WK1091" s="119"/>
      <c r="WL1091" s="119"/>
      <c r="WM1091" s="119"/>
      <c r="WN1091" s="119"/>
      <c r="WO1091" s="119"/>
      <c r="WP1091" s="119"/>
      <c r="WQ1091" s="119"/>
      <c r="WR1091" s="119"/>
      <c r="WS1091" s="119"/>
      <c r="WT1091" s="119"/>
      <c r="WU1091" s="119"/>
      <c r="WV1091" s="119"/>
      <c r="WW1091" s="119"/>
      <c r="WX1091" s="119"/>
      <c r="WY1091" s="119"/>
      <c r="WZ1091" s="119"/>
      <c r="XA1091" s="119"/>
      <c r="XB1091" s="119"/>
      <c r="XC1091" s="119"/>
      <c r="XD1091" s="119"/>
      <c r="XE1091" s="119"/>
      <c r="XF1091" s="119"/>
      <c r="XG1091" s="119"/>
      <c r="XH1091" s="119"/>
      <c r="XI1091" s="119"/>
      <c r="XJ1091" s="119"/>
      <c r="XK1091" s="119"/>
      <c r="XL1091" s="119"/>
      <c r="XM1091" s="119"/>
      <c r="XN1091" s="119"/>
      <c r="XO1091" s="119"/>
      <c r="XP1091" s="119"/>
      <c r="XQ1091" s="119"/>
      <c r="XR1091" s="119"/>
      <c r="XS1091" s="119"/>
      <c r="XT1091" s="119"/>
      <c r="XU1091" s="119"/>
      <c r="XV1091" s="119"/>
      <c r="XW1091" s="119"/>
      <c r="XX1091" s="119"/>
      <c r="XY1091" s="119"/>
      <c r="XZ1091" s="119"/>
      <c r="YA1091" s="119"/>
      <c r="YB1091" s="119"/>
      <c r="YC1091" s="119"/>
      <c r="YD1091" s="119"/>
      <c r="YE1091" s="119"/>
      <c r="YF1091" s="119"/>
      <c r="YG1091" s="119"/>
      <c r="YH1091" s="119"/>
      <c r="YI1091" s="119"/>
      <c r="YJ1091" s="119"/>
      <c r="YK1091" s="119"/>
      <c r="YL1091" s="119"/>
      <c r="YM1091" s="119"/>
      <c r="YN1091" s="119"/>
      <c r="YO1091" s="119"/>
      <c r="YP1091" s="119"/>
      <c r="YQ1091" s="119"/>
      <c r="YR1091" s="119"/>
      <c r="YS1091" s="119"/>
      <c r="YT1091" s="119"/>
      <c r="YU1091" s="119"/>
      <c r="YV1091" s="119"/>
      <c r="YW1091" s="119"/>
      <c r="YX1091" s="119"/>
      <c r="YY1091" s="119"/>
      <c r="YZ1091" s="119"/>
      <c r="ZA1091" s="119"/>
      <c r="ZB1091" s="119"/>
      <c r="ZC1091" s="119"/>
      <c r="ZD1091" s="119"/>
      <c r="ZE1091" s="119"/>
      <c r="ZF1091" s="119"/>
      <c r="ZG1091" s="119"/>
      <c r="ZH1091" s="119"/>
      <c r="ZI1091" s="119"/>
      <c r="ZJ1091" s="119"/>
      <c r="ZK1091" s="119"/>
      <c r="ZL1091" s="119"/>
      <c r="ZM1091" s="119"/>
      <c r="ZN1091" s="119"/>
      <c r="ZO1091" s="119"/>
      <c r="ZP1091" s="119"/>
      <c r="ZQ1091" s="119"/>
      <c r="ZR1091" s="119"/>
      <c r="ZS1091" s="119"/>
      <c r="ZT1091" s="119"/>
      <c r="ZU1091" s="119"/>
      <c r="ZV1091" s="119"/>
      <c r="ZW1091" s="119"/>
      <c r="ZX1091" s="119"/>
      <c r="ZY1091" s="119"/>
      <c r="ZZ1091" s="119"/>
      <c r="AAA1091" s="119"/>
      <c r="AAB1091" s="119"/>
      <c r="AAC1091" s="119"/>
      <c r="AAD1091" s="119"/>
      <c r="AAE1091" s="119"/>
      <c r="AAF1091" s="119"/>
      <c r="AAG1091" s="119"/>
      <c r="AAH1091" s="119"/>
      <c r="AAI1091" s="119"/>
      <c r="AAJ1091" s="119"/>
      <c r="AAK1091" s="119"/>
      <c r="AAL1091" s="119"/>
      <c r="AAM1091" s="119"/>
      <c r="AAN1091" s="119"/>
      <c r="AAO1091" s="119"/>
      <c r="AAP1091" s="119"/>
      <c r="AAQ1091" s="119"/>
      <c r="AAR1091" s="119"/>
      <c r="AAS1091" s="119"/>
      <c r="AAT1091" s="119"/>
      <c r="AAU1091" s="119"/>
      <c r="AAV1091" s="119"/>
      <c r="AAW1091" s="119"/>
      <c r="AAX1091" s="119"/>
      <c r="AAY1091" s="119"/>
      <c r="AAZ1091" s="119"/>
      <c r="ABA1091" s="119"/>
      <c r="ABB1091" s="119"/>
      <c r="ABC1091" s="119"/>
      <c r="ABD1091" s="119"/>
      <c r="ABE1091" s="119"/>
      <c r="ABF1091" s="119"/>
      <c r="ABG1091" s="119"/>
      <c r="ABH1091" s="119"/>
      <c r="ABI1091" s="119"/>
      <c r="ABJ1091" s="119"/>
      <c r="ABK1091" s="119"/>
      <c r="ABL1091" s="119"/>
      <c r="ABM1091" s="119"/>
      <c r="ABN1091" s="119"/>
      <c r="ABO1091" s="119"/>
      <c r="ABP1091" s="119"/>
      <c r="ABQ1091" s="119"/>
      <c r="ABR1091" s="119"/>
      <c r="ABS1091" s="119"/>
      <c r="ABT1091" s="119"/>
      <c r="ABU1091" s="119"/>
      <c r="ABV1091" s="119"/>
      <c r="ABW1091" s="119"/>
      <c r="ABX1091" s="119"/>
      <c r="ABY1091" s="119"/>
      <c r="ABZ1091" s="119"/>
      <c r="ACA1091" s="119"/>
      <c r="ACB1091" s="119"/>
      <c r="ACC1091" s="119"/>
      <c r="ACD1091" s="119"/>
      <c r="ACE1091" s="119"/>
      <c r="ACF1091" s="119"/>
      <c r="ACG1091" s="119"/>
      <c r="ACH1091" s="119"/>
      <c r="ACI1091" s="119"/>
      <c r="ACJ1091" s="119"/>
      <c r="ACK1091" s="119"/>
      <c r="ACL1091" s="119"/>
      <c r="ACM1091" s="119"/>
      <c r="ACN1091" s="119"/>
      <c r="ACO1091" s="119"/>
      <c r="ACP1091" s="119"/>
      <c r="ACQ1091" s="119"/>
      <c r="ACR1091" s="119"/>
      <c r="ACS1091" s="119"/>
      <c r="ACT1091" s="119"/>
      <c r="ACU1091" s="119"/>
      <c r="ACV1091" s="119"/>
      <c r="ACW1091" s="119"/>
      <c r="ACX1091" s="119"/>
      <c r="ACY1091" s="119"/>
      <c r="ACZ1091" s="119"/>
      <c r="ADA1091" s="119"/>
      <c r="ADB1091" s="119"/>
      <c r="ADC1091" s="119"/>
      <c r="ADD1091" s="119"/>
      <c r="ADE1091" s="119"/>
      <c r="ADF1091" s="119"/>
      <c r="ADG1091" s="119"/>
      <c r="ADH1091" s="119"/>
      <c r="ADI1091" s="119"/>
      <c r="ADJ1091" s="119"/>
      <c r="ADK1091" s="119"/>
      <c r="ADL1091" s="119"/>
      <c r="ADM1091" s="119"/>
      <c r="ADN1091" s="119"/>
      <c r="ADO1091" s="119"/>
      <c r="ADP1091" s="119"/>
      <c r="ADQ1091" s="119"/>
      <c r="ADR1091" s="119"/>
      <c r="ADS1091" s="119"/>
      <c r="ADT1091" s="119"/>
      <c r="ADU1091" s="119"/>
      <c r="ADV1091" s="119"/>
      <c r="ADW1091" s="119"/>
      <c r="ADX1091" s="119"/>
      <c r="ADY1091" s="119"/>
      <c r="ADZ1091" s="119"/>
      <c r="AEA1091" s="119"/>
      <c r="AEB1091" s="119"/>
      <c r="AEC1091" s="119"/>
      <c r="AED1091" s="119"/>
      <c r="AEE1091" s="119"/>
      <c r="AEF1091" s="119"/>
      <c r="AEG1091" s="119"/>
      <c r="AEH1091" s="119"/>
      <c r="AEI1091" s="119"/>
      <c r="AEJ1091" s="119"/>
      <c r="AEK1091" s="119"/>
      <c r="AEL1091" s="119"/>
      <c r="AEM1091" s="119"/>
      <c r="AEN1091" s="119"/>
      <c r="AEO1091" s="119"/>
      <c r="AEP1091" s="119"/>
      <c r="AEQ1091" s="119"/>
      <c r="AER1091" s="119"/>
      <c r="AES1091" s="119"/>
      <c r="AET1091" s="119"/>
      <c r="AEU1091" s="119"/>
      <c r="AEV1091" s="119"/>
      <c r="AEW1091" s="119"/>
      <c r="AEX1091" s="119"/>
      <c r="AEY1091" s="119"/>
      <c r="AEZ1091" s="119"/>
      <c r="AFA1091" s="119"/>
      <c r="AFB1091" s="119"/>
      <c r="AFC1091" s="119"/>
      <c r="AFD1091" s="119"/>
      <c r="AFE1091" s="119"/>
      <c r="AFF1091" s="119"/>
      <c r="AFG1091" s="119"/>
      <c r="AFH1091" s="119"/>
      <c r="AFI1091" s="119"/>
      <c r="AFJ1091" s="119"/>
      <c r="AFK1091" s="119"/>
      <c r="AFL1091" s="119"/>
      <c r="AFM1091" s="119"/>
      <c r="AFN1091" s="119"/>
      <c r="AFO1091" s="119"/>
      <c r="AFP1091" s="119"/>
      <c r="AFQ1091" s="119"/>
      <c r="AFR1091" s="119"/>
      <c r="AFS1091" s="119"/>
      <c r="AFT1091" s="119"/>
      <c r="AFU1091" s="119"/>
      <c r="AFV1091" s="119"/>
      <c r="AFW1091" s="119"/>
      <c r="AFX1091" s="119"/>
      <c r="AFY1091" s="119"/>
      <c r="AFZ1091" s="119"/>
      <c r="AGA1091" s="119"/>
      <c r="AGB1091" s="119"/>
      <c r="AGC1091" s="119"/>
      <c r="AGD1091" s="119"/>
      <c r="AGE1091" s="119"/>
      <c r="AGF1091" s="119"/>
      <c r="AGG1091" s="119"/>
      <c r="AGH1091" s="119"/>
      <c r="AGI1091" s="119"/>
      <c r="AGJ1091" s="119"/>
      <c r="AGK1091" s="119"/>
      <c r="AGL1091" s="119"/>
      <c r="AGM1091" s="119"/>
      <c r="AGN1091" s="119"/>
      <c r="AGO1091" s="119"/>
      <c r="AGP1091" s="119"/>
      <c r="AGQ1091" s="119"/>
      <c r="AGR1091" s="119"/>
      <c r="AGS1091" s="119"/>
      <c r="AGT1091" s="119"/>
      <c r="AGU1091" s="119"/>
      <c r="AGV1091" s="119"/>
      <c r="AGW1091" s="119"/>
      <c r="AGX1091" s="119"/>
      <c r="AGY1091" s="119"/>
      <c r="AGZ1091" s="119"/>
      <c r="AHA1091" s="119"/>
      <c r="AHB1091" s="119"/>
      <c r="AHC1091" s="119"/>
      <c r="AHD1091" s="119"/>
      <c r="AHE1091" s="119"/>
      <c r="AHF1091" s="119"/>
      <c r="AHG1091" s="119"/>
      <c r="AHH1091" s="119"/>
      <c r="AHI1091" s="119"/>
      <c r="AHJ1091" s="119"/>
      <c r="AHK1091" s="119"/>
      <c r="AHL1091" s="119"/>
      <c r="AHM1091" s="119"/>
      <c r="AHN1091" s="119"/>
      <c r="AHO1091" s="119"/>
      <c r="AHP1091" s="119"/>
      <c r="AHQ1091" s="119"/>
      <c r="AHR1091" s="119"/>
      <c r="AHS1091" s="119"/>
      <c r="AHT1091" s="119"/>
      <c r="AHU1091" s="119"/>
      <c r="AHV1091" s="119"/>
      <c r="AHW1091" s="119"/>
      <c r="AHX1091" s="119"/>
      <c r="AHY1091" s="119"/>
      <c r="AHZ1091" s="119"/>
      <c r="AIA1091" s="119"/>
      <c r="AIB1091" s="119"/>
      <c r="AIC1091" s="119"/>
      <c r="AID1091" s="119"/>
      <c r="AIE1091" s="119"/>
      <c r="AIF1091" s="119"/>
      <c r="AIG1091" s="119"/>
      <c r="AIH1091" s="119"/>
      <c r="AII1091" s="119"/>
      <c r="AIJ1091" s="119"/>
      <c r="AIK1091" s="119"/>
      <c r="AIL1091" s="119"/>
      <c r="AIM1091" s="119"/>
      <c r="AIN1091" s="119"/>
      <c r="AIO1091" s="119"/>
      <c r="AIP1091" s="119"/>
      <c r="AIQ1091" s="119"/>
      <c r="AIR1091" s="119"/>
      <c r="AIS1091" s="119"/>
      <c r="AIT1091" s="119"/>
      <c r="AIU1091" s="119"/>
      <c r="AIV1091" s="119"/>
      <c r="AIW1091" s="119"/>
      <c r="AIX1091" s="119"/>
      <c r="AIY1091" s="119"/>
      <c r="AIZ1091" s="119"/>
      <c r="AJA1091" s="119"/>
      <c r="AJB1091" s="119"/>
      <c r="AJC1091" s="119"/>
      <c r="AJD1091" s="119"/>
      <c r="AJE1091" s="119"/>
      <c r="AJF1091" s="119"/>
      <c r="AJG1091" s="119"/>
      <c r="AJH1091" s="119"/>
      <c r="AJI1091" s="119"/>
      <c r="AJJ1091" s="119"/>
      <c r="AJK1091" s="119"/>
      <c r="AJL1091" s="119"/>
      <c r="AJM1091" s="119"/>
      <c r="AJN1091" s="119"/>
      <c r="AJO1091" s="119"/>
      <c r="AJP1091" s="119"/>
      <c r="AJQ1091" s="119"/>
      <c r="AJR1091" s="119"/>
      <c r="AJS1091" s="119"/>
      <c r="AJT1091" s="119"/>
      <c r="AJU1091" s="119"/>
      <c r="AJV1091" s="119"/>
      <c r="AJW1091" s="119"/>
      <c r="AJX1091" s="119"/>
      <c r="AJY1091" s="119"/>
      <c r="AJZ1091" s="119"/>
      <c r="AKA1091" s="119"/>
      <c r="AKB1091" s="119"/>
      <c r="AKC1091" s="119"/>
      <c r="AKD1091" s="119"/>
      <c r="AKE1091" s="119"/>
      <c r="AKF1091" s="119"/>
      <c r="AKG1091" s="119"/>
      <c r="AKH1091" s="119"/>
      <c r="AKI1091" s="119"/>
      <c r="AKJ1091" s="119"/>
      <c r="AKK1091" s="119"/>
      <c r="AKL1091" s="119"/>
      <c r="AKM1091" s="119"/>
      <c r="AKN1091" s="119"/>
      <c r="AKO1091" s="119"/>
      <c r="AKP1091" s="119"/>
      <c r="AKQ1091" s="119"/>
      <c r="AKR1091" s="119"/>
      <c r="AKS1091" s="119"/>
      <c r="AKT1091" s="119"/>
      <c r="AKU1091" s="119"/>
      <c r="AKV1091" s="119"/>
      <c r="AKW1091" s="119"/>
      <c r="AKX1091" s="119"/>
      <c r="AKY1091" s="119"/>
      <c r="AKZ1091" s="119"/>
      <c r="ALA1091" s="119"/>
      <c r="ALB1091" s="119"/>
      <c r="ALC1091" s="119"/>
      <c r="ALD1091" s="119"/>
      <c r="ALE1091" s="119"/>
      <c r="ALF1091" s="119"/>
      <c r="ALG1091" s="119"/>
      <c r="ALH1091" s="119"/>
      <c r="ALI1091" s="119"/>
      <c r="ALJ1091" s="119"/>
      <c r="ALK1091" s="119"/>
      <c r="ALL1091" s="119"/>
      <c r="ALM1091" s="119"/>
      <c r="ALN1091" s="119"/>
      <c r="ALO1091" s="119"/>
      <c r="ALP1091" s="119"/>
      <c r="ALQ1091" s="119"/>
      <c r="ALR1091" s="119"/>
      <c r="ALS1091" s="119"/>
      <c r="ALT1091" s="119"/>
      <c r="ALU1091" s="119"/>
      <c r="ALV1091" s="119"/>
      <c r="ALW1091" s="119"/>
      <c r="ALX1091" s="119"/>
      <c r="ALY1091" s="119"/>
      <c r="ALZ1091" s="119"/>
      <c r="AMA1091" s="119"/>
      <c r="AMB1091" s="119"/>
      <c r="AMC1091" s="119"/>
      <c r="AMD1091" s="119"/>
      <c r="AME1091" s="119"/>
      <c r="AMF1091" s="119"/>
      <c r="AMG1091" s="119"/>
      <c r="AMH1091" s="119"/>
      <c r="AMI1091" s="119"/>
      <c r="AMJ1091" s="119"/>
    </row>
    <row r="1092" customFormat="false" ht="15" hidden="false" customHeight="false" outlineLevel="0" collapsed="false">
      <c r="A1092" s="118"/>
      <c r="B1092" s="118"/>
      <c r="C1092" s="49" t="n">
        <f aca="false">IF(F1092=F1091,C1091,IF(F1092=(F1091+10),C1091,(C1091+10)))</f>
        <v>2050</v>
      </c>
      <c r="E1092" s="51" t="n">
        <f aca="false">IF(C1091=C1092,IF(AND(L1092&lt;&gt;"M",L1092&lt;&gt;"m-up"),E1091+10,E1091),10)</f>
        <v>30</v>
      </c>
      <c r="F1092" s="39" t="n">
        <f aca="false">R1092+(Q1092*60)+(P1092*3600)</f>
        <v>53948</v>
      </c>
      <c r="G1092" s="39" t="str">
        <f aca="false">CONCATENATE(M1092,N1092,O1092)</f>
        <v>2017121</v>
      </c>
      <c r="H1092" s="39" t="n">
        <v>45</v>
      </c>
      <c r="L1092" s="39" t="s">
        <v>0</v>
      </c>
      <c r="M1092" s="39" t="n">
        <v>2017</v>
      </c>
      <c r="N1092" s="39" t="n">
        <v>12</v>
      </c>
      <c r="O1092" s="39" t="n">
        <v>1</v>
      </c>
      <c r="P1092" s="39" t="n">
        <v>14</v>
      </c>
      <c r="Q1092" s="39" t="n">
        <v>59</v>
      </c>
      <c r="R1092" s="39" t="n">
        <v>8</v>
      </c>
      <c r="S1092" s="39" t="n">
        <v>176</v>
      </c>
      <c r="T1092" s="39" t="n">
        <v>2</v>
      </c>
      <c r="U1092" s="39" t="s">
        <v>1</v>
      </c>
      <c r="V1092" s="39" t="s">
        <v>2</v>
      </c>
      <c r="WK1092" s="119"/>
      <c r="WL1092" s="119"/>
      <c r="WM1092" s="119"/>
      <c r="WN1092" s="119"/>
      <c r="WO1092" s="119"/>
      <c r="WP1092" s="119"/>
      <c r="WQ1092" s="119"/>
      <c r="WR1092" s="119"/>
      <c r="WS1092" s="119"/>
      <c r="WT1092" s="119"/>
      <c r="WU1092" s="119"/>
      <c r="WV1092" s="119"/>
      <c r="WW1092" s="119"/>
      <c r="WX1092" s="119"/>
      <c r="WY1092" s="119"/>
      <c r="WZ1092" s="119"/>
      <c r="XA1092" s="119"/>
      <c r="XB1092" s="119"/>
      <c r="XC1092" s="119"/>
      <c r="XD1092" s="119"/>
      <c r="XE1092" s="119"/>
      <c r="XF1092" s="119"/>
      <c r="XG1092" s="119"/>
      <c r="XH1092" s="119"/>
      <c r="XI1092" s="119"/>
      <c r="XJ1092" s="119"/>
      <c r="XK1092" s="119"/>
      <c r="XL1092" s="119"/>
      <c r="XM1092" s="119"/>
      <c r="XN1092" s="119"/>
      <c r="XO1092" s="119"/>
      <c r="XP1092" s="119"/>
      <c r="XQ1092" s="119"/>
      <c r="XR1092" s="119"/>
      <c r="XS1092" s="119"/>
      <c r="XT1092" s="119"/>
      <c r="XU1092" s="119"/>
      <c r="XV1092" s="119"/>
      <c r="XW1092" s="119"/>
      <c r="XX1092" s="119"/>
      <c r="XY1092" s="119"/>
      <c r="XZ1092" s="119"/>
      <c r="YA1092" s="119"/>
      <c r="YB1092" s="119"/>
      <c r="YC1092" s="119"/>
      <c r="YD1092" s="119"/>
      <c r="YE1092" s="119"/>
      <c r="YF1092" s="119"/>
      <c r="YG1092" s="119"/>
      <c r="YH1092" s="119"/>
      <c r="YI1092" s="119"/>
      <c r="YJ1092" s="119"/>
      <c r="YK1092" s="119"/>
      <c r="YL1092" s="119"/>
      <c r="YM1092" s="119"/>
      <c r="YN1092" s="119"/>
      <c r="YO1092" s="119"/>
      <c r="YP1092" s="119"/>
      <c r="YQ1092" s="119"/>
      <c r="YR1092" s="119"/>
      <c r="YS1092" s="119"/>
      <c r="YT1092" s="119"/>
      <c r="YU1092" s="119"/>
      <c r="YV1092" s="119"/>
      <c r="YW1092" s="119"/>
      <c r="YX1092" s="119"/>
      <c r="YY1092" s="119"/>
      <c r="YZ1092" s="119"/>
      <c r="ZA1092" s="119"/>
      <c r="ZB1092" s="119"/>
      <c r="ZC1092" s="119"/>
      <c r="ZD1092" s="119"/>
      <c r="ZE1092" s="119"/>
      <c r="ZF1092" s="119"/>
      <c r="ZG1092" s="119"/>
      <c r="ZH1092" s="119"/>
      <c r="ZI1092" s="119"/>
      <c r="ZJ1092" s="119"/>
      <c r="ZK1092" s="119"/>
      <c r="ZL1092" s="119"/>
      <c r="ZM1092" s="119"/>
      <c r="ZN1092" s="119"/>
      <c r="ZO1092" s="119"/>
      <c r="ZP1092" s="119"/>
      <c r="ZQ1092" s="119"/>
      <c r="ZR1092" s="119"/>
      <c r="ZS1092" s="119"/>
      <c r="ZT1092" s="119"/>
      <c r="ZU1092" s="119"/>
      <c r="ZV1092" s="119"/>
      <c r="ZW1092" s="119"/>
      <c r="ZX1092" s="119"/>
      <c r="ZY1092" s="119"/>
      <c r="ZZ1092" s="119"/>
      <c r="AAA1092" s="119"/>
      <c r="AAB1092" s="119"/>
      <c r="AAC1092" s="119"/>
      <c r="AAD1092" s="119"/>
      <c r="AAE1092" s="119"/>
      <c r="AAF1092" s="119"/>
      <c r="AAG1092" s="119"/>
      <c r="AAH1092" s="119"/>
      <c r="AAI1092" s="119"/>
      <c r="AAJ1092" s="119"/>
      <c r="AAK1092" s="119"/>
      <c r="AAL1092" s="119"/>
      <c r="AAM1092" s="119"/>
      <c r="AAN1092" s="119"/>
      <c r="AAO1092" s="119"/>
      <c r="AAP1092" s="119"/>
      <c r="AAQ1092" s="119"/>
      <c r="AAR1092" s="119"/>
      <c r="AAS1092" s="119"/>
      <c r="AAT1092" s="119"/>
      <c r="AAU1092" s="119"/>
      <c r="AAV1092" s="119"/>
      <c r="AAW1092" s="119"/>
      <c r="AAX1092" s="119"/>
      <c r="AAY1092" s="119"/>
      <c r="AAZ1092" s="119"/>
      <c r="ABA1092" s="119"/>
      <c r="ABB1092" s="119"/>
      <c r="ABC1092" s="119"/>
      <c r="ABD1092" s="119"/>
      <c r="ABE1092" s="119"/>
      <c r="ABF1092" s="119"/>
      <c r="ABG1092" s="119"/>
      <c r="ABH1092" s="119"/>
      <c r="ABI1092" s="119"/>
      <c r="ABJ1092" s="119"/>
      <c r="ABK1092" s="119"/>
      <c r="ABL1092" s="119"/>
      <c r="ABM1092" s="119"/>
      <c r="ABN1092" s="119"/>
      <c r="ABO1092" s="119"/>
      <c r="ABP1092" s="119"/>
      <c r="ABQ1092" s="119"/>
      <c r="ABR1092" s="119"/>
      <c r="ABS1092" s="119"/>
      <c r="ABT1092" s="119"/>
      <c r="ABU1092" s="119"/>
      <c r="ABV1092" s="119"/>
      <c r="ABW1092" s="119"/>
      <c r="ABX1092" s="119"/>
      <c r="ABY1092" s="119"/>
      <c r="ABZ1092" s="119"/>
      <c r="ACA1092" s="119"/>
      <c r="ACB1092" s="119"/>
      <c r="ACC1092" s="119"/>
      <c r="ACD1092" s="119"/>
      <c r="ACE1092" s="119"/>
      <c r="ACF1092" s="119"/>
      <c r="ACG1092" s="119"/>
      <c r="ACH1092" s="119"/>
      <c r="ACI1092" s="119"/>
      <c r="ACJ1092" s="119"/>
      <c r="ACK1092" s="119"/>
      <c r="ACL1092" s="119"/>
      <c r="ACM1092" s="119"/>
      <c r="ACN1092" s="119"/>
      <c r="ACO1092" s="119"/>
      <c r="ACP1092" s="119"/>
      <c r="ACQ1092" s="119"/>
      <c r="ACR1092" s="119"/>
      <c r="ACS1092" s="119"/>
      <c r="ACT1092" s="119"/>
      <c r="ACU1092" s="119"/>
      <c r="ACV1092" s="119"/>
      <c r="ACW1092" s="119"/>
      <c r="ACX1092" s="119"/>
      <c r="ACY1092" s="119"/>
      <c r="ACZ1092" s="119"/>
      <c r="ADA1092" s="119"/>
      <c r="ADB1092" s="119"/>
      <c r="ADC1092" s="119"/>
      <c r="ADD1092" s="119"/>
      <c r="ADE1092" s="119"/>
      <c r="ADF1092" s="119"/>
      <c r="ADG1092" s="119"/>
      <c r="ADH1092" s="119"/>
      <c r="ADI1092" s="119"/>
      <c r="ADJ1092" s="119"/>
      <c r="ADK1092" s="119"/>
      <c r="ADL1092" s="119"/>
      <c r="ADM1092" s="119"/>
      <c r="ADN1092" s="119"/>
      <c r="ADO1092" s="119"/>
      <c r="ADP1092" s="119"/>
      <c r="ADQ1092" s="119"/>
      <c r="ADR1092" s="119"/>
      <c r="ADS1092" s="119"/>
      <c r="ADT1092" s="119"/>
      <c r="ADU1092" s="119"/>
      <c r="ADV1092" s="119"/>
      <c r="ADW1092" s="119"/>
      <c r="ADX1092" s="119"/>
      <c r="ADY1092" s="119"/>
      <c r="ADZ1092" s="119"/>
      <c r="AEA1092" s="119"/>
      <c r="AEB1092" s="119"/>
      <c r="AEC1092" s="119"/>
      <c r="AED1092" s="119"/>
      <c r="AEE1092" s="119"/>
      <c r="AEF1092" s="119"/>
      <c r="AEG1092" s="119"/>
      <c r="AEH1092" s="119"/>
      <c r="AEI1092" s="119"/>
      <c r="AEJ1092" s="119"/>
      <c r="AEK1092" s="119"/>
      <c r="AEL1092" s="119"/>
      <c r="AEM1092" s="119"/>
      <c r="AEN1092" s="119"/>
      <c r="AEO1092" s="119"/>
      <c r="AEP1092" s="119"/>
      <c r="AEQ1092" s="119"/>
      <c r="AER1092" s="119"/>
      <c r="AES1092" s="119"/>
      <c r="AET1092" s="119"/>
      <c r="AEU1092" s="119"/>
      <c r="AEV1092" s="119"/>
      <c r="AEW1092" s="119"/>
      <c r="AEX1092" s="119"/>
      <c r="AEY1092" s="119"/>
      <c r="AEZ1092" s="119"/>
      <c r="AFA1092" s="119"/>
      <c r="AFB1092" s="119"/>
      <c r="AFC1092" s="119"/>
      <c r="AFD1092" s="119"/>
      <c r="AFE1092" s="119"/>
      <c r="AFF1092" s="119"/>
      <c r="AFG1092" s="119"/>
      <c r="AFH1092" s="119"/>
      <c r="AFI1092" s="119"/>
      <c r="AFJ1092" s="119"/>
      <c r="AFK1092" s="119"/>
      <c r="AFL1092" s="119"/>
      <c r="AFM1092" s="119"/>
      <c r="AFN1092" s="119"/>
      <c r="AFO1092" s="119"/>
      <c r="AFP1092" s="119"/>
      <c r="AFQ1092" s="119"/>
      <c r="AFR1092" s="119"/>
      <c r="AFS1092" s="119"/>
      <c r="AFT1092" s="119"/>
      <c r="AFU1092" s="119"/>
      <c r="AFV1092" s="119"/>
      <c r="AFW1092" s="119"/>
      <c r="AFX1092" s="119"/>
      <c r="AFY1092" s="119"/>
      <c r="AFZ1092" s="119"/>
      <c r="AGA1092" s="119"/>
      <c r="AGB1092" s="119"/>
      <c r="AGC1092" s="119"/>
      <c r="AGD1092" s="119"/>
      <c r="AGE1092" s="119"/>
      <c r="AGF1092" s="119"/>
      <c r="AGG1092" s="119"/>
      <c r="AGH1092" s="119"/>
      <c r="AGI1092" s="119"/>
      <c r="AGJ1092" s="119"/>
      <c r="AGK1092" s="119"/>
      <c r="AGL1092" s="119"/>
      <c r="AGM1092" s="119"/>
      <c r="AGN1092" s="119"/>
      <c r="AGO1092" s="119"/>
      <c r="AGP1092" s="119"/>
      <c r="AGQ1092" s="119"/>
      <c r="AGR1092" s="119"/>
      <c r="AGS1092" s="119"/>
      <c r="AGT1092" s="119"/>
      <c r="AGU1092" s="119"/>
      <c r="AGV1092" s="119"/>
      <c r="AGW1092" s="119"/>
      <c r="AGX1092" s="119"/>
      <c r="AGY1092" s="119"/>
      <c r="AGZ1092" s="119"/>
      <c r="AHA1092" s="119"/>
      <c r="AHB1092" s="119"/>
      <c r="AHC1092" s="119"/>
      <c r="AHD1092" s="119"/>
      <c r="AHE1092" s="119"/>
      <c r="AHF1092" s="119"/>
      <c r="AHG1092" s="119"/>
      <c r="AHH1092" s="119"/>
      <c r="AHI1092" s="119"/>
      <c r="AHJ1092" s="119"/>
      <c r="AHK1092" s="119"/>
      <c r="AHL1092" s="119"/>
      <c r="AHM1092" s="119"/>
      <c r="AHN1092" s="119"/>
      <c r="AHO1092" s="119"/>
      <c r="AHP1092" s="119"/>
      <c r="AHQ1092" s="119"/>
      <c r="AHR1092" s="119"/>
      <c r="AHS1092" s="119"/>
      <c r="AHT1092" s="119"/>
      <c r="AHU1092" s="119"/>
      <c r="AHV1092" s="119"/>
      <c r="AHW1092" s="119"/>
      <c r="AHX1092" s="119"/>
      <c r="AHY1092" s="119"/>
      <c r="AHZ1092" s="119"/>
      <c r="AIA1092" s="119"/>
      <c r="AIB1092" s="119"/>
      <c r="AIC1092" s="119"/>
      <c r="AID1092" s="119"/>
      <c r="AIE1092" s="119"/>
      <c r="AIF1092" s="119"/>
      <c r="AIG1092" s="119"/>
      <c r="AIH1092" s="119"/>
      <c r="AII1092" s="119"/>
      <c r="AIJ1092" s="119"/>
      <c r="AIK1092" s="119"/>
      <c r="AIL1092" s="119"/>
      <c r="AIM1092" s="119"/>
      <c r="AIN1092" s="119"/>
      <c r="AIO1092" s="119"/>
      <c r="AIP1092" s="119"/>
      <c r="AIQ1092" s="119"/>
      <c r="AIR1092" s="119"/>
      <c r="AIS1092" s="119"/>
      <c r="AIT1092" s="119"/>
      <c r="AIU1092" s="119"/>
      <c r="AIV1092" s="119"/>
      <c r="AIW1092" s="119"/>
      <c r="AIX1092" s="119"/>
      <c r="AIY1092" s="119"/>
      <c r="AIZ1092" s="119"/>
      <c r="AJA1092" s="119"/>
      <c r="AJB1092" s="119"/>
      <c r="AJC1092" s="119"/>
      <c r="AJD1092" s="119"/>
      <c r="AJE1092" s="119"/>
      <c r="AJF1092" s="119"/>
      <c r="AJG1092" s="119"/>
      <c r="AJH1092" s="119"/>
      <c r="AJI1092" s="119"/>
      <c r="AJJ1092" s="119"/>
      <c r="AJK1092" s="119"/>
      <c r="AJL1092" s="119"/>
      <c r="AJM1092" s="119"/>
      <c r="AJN1092" s="119"/>
      <c r="AJO1092" s="119"/>
      <c r="AJP1092" s="119"/>
      <c r="AJQ1092" s="119"/>
      <c r="AJR1092" s="119"/>
      <c r="AJS1092" s="119"/>
      <c r="AJT1092" s="119"/>
      <c r="AJU1092" s="119"/>
      <c r="AJV1092" s="119"/>
      <c r="AJW1092" s="119"/>
      <c r="AJX1092" s="119"/>
      <c r="AJY1092" s="119"/>
      <c r="AJZ1092" s="119"/>
      <c r="AKA1092" s="119"/>
      <c r="AKB1092" s="119"/>
      <c r="AKC1092" s="119"/>
      <c r="AKD1092" s="119"/>
      <c r="AKE1092" s="119"/>
      <c r="AKF1092" s="119"/>
      <c r="AKG1092" s="119"/>
      <c r="AKH1092" s="119"/>
      <c r="AKI1092" s="119"/>
      <c r="AKJ1092" s="119"/>
      <c r="AKK1092" s="119"/>
      <c r="AKL1092" s="119"/>
      <c r="AKM1092" s="119"/>
      <c r="AKN1092" s="119"/>
      <c r="AKO1092" s="119"/>
      <c r="AKP1092" s="119"/>
      <c r="AKQ1092" s="119"/>
      <c r="AKR1092" s="119"/>
      <c r="AKS1092" s="119"/>
      <c r="AKT1092" s="119"/>
      <c r="AKU1092" s="119"/>
      <c r="AKV1092" s="119"/>
      <c r="AKW1092" s="119"/>
      <c r="AKX1092" s="119"/>
      <c r="AKY1092" s="119"/>
      <c r="AKZ1092" s="119"/>
      <c r="ALA1092" s="119"/>
      <c r="ALB1092" s="119"/>
      <c r="ALC1092" s="119"/>
      <c r="ALD1092" s="119"/>
      <c r="ALE1092" s="119"/>
      <c r="ALF1092" s="119"/>
      <c r="ALG1092" s="119"/>
      <c r="ALH1092" s="119"/>
      <c r="ALI1092" s="119"/>
      <c r="ALJ1092" s="119"/>
      <c r="ALK1092" s="119"/>
      <c r="ALL1092" s="119"/>
      <c r="ALM1092" s="119"/>
      <c r="ALN1092" s="119"/>
      <c r="ALO1092" s="119"/>
      <c r="ALP1092" s="119"/>
      <c r="ALQ1092" s="119"/>
      <c r="ALR1092" s="119"/>
      <c r="ALS1092" s="119"/>
      <c r="ALT1092" s="119"/>
      <c r="ALU1092" s="119"/>
      <c r="ALV1092" s="119"/>
      <c r="ALW1092" s="119"/>
      <c r="ALX1092" s="119"/>
      <c r="ALY1092" s="119"/>
      <c r="ALZ1092" s="119"/>
      <c r="AMA1092" s="119"/>
      <c r="AMB1092" s="119"/>
      <c r="AMC1092" s="119"/>
      <c r="AMD1092" s="119"/>
      <c r="AME1092" s="119"/>
      <c r="AMF1092" s="119"/>
      <c r="AMG1092" s="119"/>
      <c r="AMH1092" s="119"/>
      <c r="AMI1092" s="119"/>
      <c r="AMJ1092" s="119"/>
    </row>
    <row r="1093" customFormat="false" ht="15" hidden="false" customHeight="false" outlineLevel="0" collapsed="false">
      <c r="A1093" s="118"/>
      <c r="B1093" s="118"/>
      <c r="C1093" s="49" t="n">
        <f aca="false">IF(F1093=F1092,C1092,IF(F1093=(F1092+10),C1092,(C1092+10)))</f>
        <v>2050</v>
      </c>
      <c r="E1093" s="51" t="n">
        <f aca="false">IF(C1092=C1093,IF(AND(L1093&lt;&gt;"M",L1093&lt;&gt;"m-up"),E1092+10,E1092),10)</f>
        <v>40</v>
      </c>
      <c r="F1093" s="39" t="n">
        <f aca="false">R1093+(Q1093*60)+(P1093*3600)</f>
        <v>53948</v>
      </c>
      <c r="G1093" s="39" t="str">
        <f aca="false">CONCATENATE(M1093,N1093,O1093)</f>
        <v>2017121</v>
      </c>
      <c r="H1093" s="39" t="n">
        <v>32</v>
      </c>
      <c r="L1093" s="39" t="s">
        <v>0</v>
      </c>
      <c r="M1093" s="39" t="n">
        <v>2017</v>
      </c>
      <c r="N1093" s="39" t="n">
        <v>12</v>
      </c>
      <c r="O1093" s="39" t="n">
        <v>1</v>
      </c>
      <c r="P1093" s="39" t="n">
        <v>14</v>
      </c>
      <c r="Q1093" s="39" t="n">
        <v>59</v>
      </c>
      <c r="R1093" s="39" t="n">
        <v>8</v>
      </c>
      <c r="S1093" s="39" t="n">
        <v>273</v>
      </c>
      <c r="T1093" s="39" t="n">
        <v>2</v>
      </c>
      <c r="U1093" s="39" t="s">
        <v>1</v>
      </c>
      <c r="V1093" s="39" t="s">
        <v>2</v>
      </c>
      <c r="WK1093" s="119"/>
      <c r="WL1093" s="119"/>
      <c r="WM1093" s="119"/>
      <c r="WN1093" s="119"/>
      <c r="WO1093" s="119"/>
      <c r="WP1093" s="119"/>
      <c r="WQ1093" s="119"/>
      <c r="WR1093" s="119"/>
      <c r="WS1093" s="119"/>
      <c r="WT1093" s="119"/>
      <c r="WU1093" s="119"/>
      <c r="WV1093" s="119"/>
      <c r="WW1093" s="119"/>
      <c r="WX1093" s="119"/>
      <c r="WY1093" s="119"/>
      <c r="WZ1093" s="119"/>
      <c r="XA1093" s="119"/>
      <c r="XB1093" s="119"/>
      <c r="XC1093" s="119"/>
      <c r="XD1093" s="119"/>
      <c r="XE1093" s="119"/>
      <c r="XF1093" s="119"/>
      <c r="XG1093" s="119"/>
      <c r="XH1093" s="119"/>
      <c r="XI1093" s="119"/>
      <c r="XJ1093" s="119"/>
      <c r="XK1093" s="119"/>
      <c r="XL1093" s="119"/>
      <c r="XM1093" s="119"/>
      <c r="XN1093" s="119"/>
      <c r="XO1093" s="119"/>
      <c r="XP1093" s="119"/>
      <c r="XQ1093" s="119"/>
      <c r="XR1093" s="119"/>
      <c r="XS1093" s="119"/>
      <c r="XT1093" s="119"/>
      <c r="XU1093" s="119"/>
      <c r="XV1093" s="119"/>
      <c r="XW1093" s="119"/>
      <c r="XX1093" s="119"/>
      <c r="XY1093" s="119"/>
      <c r="XZ1093" s="119"/>
      <c r="YA1093" s="119"/>
      <c r="YB1093" s="119"/>
      <c r="YC1093" s="119"/>
      <c r="YD1093" s="119"/>
      <c r="YE1093" s="119"/>
      <c r="YF1093" s="119"/>
      <c r="YG1093" s="119"/>
      <c r="YH1093" s="119"/>
      <c r="YI1093" s="119"/>
      <c r="YJ1093" s="119"/>
      <c r="YK1093" s="119"/>
      <c r="YL1093" s="119"/>
      <c r="YM1093" s="119"/>
      <c r="YN1093" s="119"/>
      <c r="YO1093" s="119"/>
      <c r="YP1093" s="119"/>
      <c r="YQ1093" s="119"/>
      <c r="YR1093" s="119"/>
      <c r="YS1093" s="119"/>
      <c r="YT1093" s="119"/>
      <c r="YU1093" s="119"/>
      <c r="YV1093" s="119"/>
      <c r="YW1093" s="119"/>
      <c r="YX1093" s="119"/>
      <c r="YY1093" s="119"/>
      <c r="YZ1093" s="119"/>
      <c r="ZA1093" s="119"/>
      <c r="ZB1093" s="119"/>
      <c r="ZC1093" s="119"/>
      <c r="ZD1093" s="119"/>
      <c r="ZE1093" s="119"/>
      <c r="ZF1093" s="119"/>
      <c r="ZG1093" s="119"/>
      <c r="ZH1093" s="119"/>
      <c r="ZI1093" s="119"/>
      <c r="ZJ1093" s="119"/>
      <c r="ZK1093" s="119"/>
      <c r="ZL1093" s="119"/>
      <c r="ZM1093" s="119"/>
      <c r="ZN1093" s="119"/>
      <c r="ZO1093" s="119"/>
      <c r="ZP1093" s="119"/>
      <c r="ZQ1093" s="119"/>
      <c r="ZR1093" s="119"/>
      <c r="ZS1093" s="119"/>
      <c r="ZT1093" s="119"/>
      <c r="ZU1093" s="119"/>
      <c r="ZV1093" s="119"/>
      <c r="ZW1093" s="119"/>
      <c r="ZX1093" s="119"/>
      <c r="ZY1093" s="119"/>
      <c r="ZZ1093" s="119"/>
      <c r="AAA1093" s="119"/>
      <c r="AAB1093" s="119"/>
      <c r="AAC1093" s="119"/>
      <c r="AAD1093" s="119"/>
      <c r="AAE1093" s="119"/>
      <c r="AAF1093" s="119"/>
      <c r="AAG1093" s="119"/>
      <c r="AAH1093" s="119"/>
      <c r="AAI1093" s="119"/>
      <c r="AAJ1093" s="119"/>
      <c r="AAK1093" s="119"/>
      <c r="AAL1093" s="119"/>
      <c r="AAM1093" s="119"/>
      <c r="AAN1093" s="119"/>
      <c r="AAO1093" s="119"/>
      <c r="AAP1093" s="119"/>
      <c r="AAQ1093" s="119"/>
      <c r="AAR1093" s="119"/>
      <c r="AAS1093" s="119"/>
      <c r="AAT1093" s="119"/>
      <c r="AAU1093" s="119"/>
      <c r="AAV1093" s="119"/>
      <c r="AAW1093" s="119"/>
      <c r="AAX1093" s="119"/>
      <c r="AAY1093" s="119"/>
      <c r="AAZ1093" s="119"/>
      <c r="ABA1093" s="119"/>
      <c r="ABB1093" s="119"/>
      <c r="ABC1093" s="119"/>
      <c r="ABD1093" s="119"/>
      <c r="ABE1093" s="119"/>
      <c r="ABF1093" s="119"/>
      <c r="ABG1093" s="119"/>
      <c r="ABH1093" s="119"/>
      <c r="ABI1093" s="119"/>
      <c r="ABJ1093" s="119"/>
      <c r="ABK1093" s="119"/>
      <c r="ABL1093" s="119"/>
      <c r="ABM1093" s="119"/>
      <c r="ABN1093" s="119"/>
      <c r="ABO1093" s="119"/>
      <c r="ABP1093" s="119"/>
      <c r="ABQ1093" s="119"/>
      <c r="ABR1093" s="119"/>
      <c r="ABS1093" s="119"/>
      <c r="ABT1093" s="119"/>
      <c r="ABU1093" s="119"/>
      <c r="ABV1093" s="119"/>
      <c r="ABW1093" s="119"/>
      <c r="ABX1093" s="119"/>
      <c r="ABY1093" s="119"/>
      <c r="ABZ1093" s="119"/>
      <c r="ACA1093" s="119"/>
      <c r="ACB1093" s="119"/>
      <c r="ACC1093" s="119"/>
      <c r="ACD1093" s="119"/>
      <c r="ACE1093" s="119"/>
      <c r="ACF1093" s="119"/>
      <c r="ACG1093" s="119"/>
      <c r="ACH1093" s="119"/>
      <c r="ACI1093" s="119"/>
      <c r="ACJ1093" s="119"/>
      <c r="ACK1093" s="119"/>
      <c r="ACL1093" s="119"/>
      <c r="ACM1093" s="119"/>
      <c r="ACN1093" s="119"/>
      <c r="ACO1093" s="119"/>
      <c r="ACP1093" s="119"/>
      <c r="ACQ1093" s="119"/>
      <c r="ACR1093" s="119"/>
      <c r="ACS1093" s="119"/>
      <c r="ACT1093" s="119"/>
      <c r="ACU1093" s="119"/>
      <c r="ACV1093" s="119"/>
      <c r="ACW1093" s="119"/>
      <c r="ACX1093" s="119"/>
      <c r="ACY1093" s="119"/>
      <c r="ACZ1093" s="119"/>
      <c r="ADA1093" s="119"/>
      <c r="ADB1093" s="119"/>
      <c r="ADC1093" s="119"/>
      <c r="ADD1093" s="119"/>
      <c r="ADE1093" s="119"/>
      <c r="ADF1093" s="119"/>
      <c r="ADG1093" s="119"/>
      <c r="ADH1093" s="119"/>
      <c r="ADI1093" s="119"/>
      <c r="ADJ1093" s="119"/>
      <c r="ADK1093" s="119"/>
      <c r="ADL1093" s="119"/>
      <c r="ADM1093" s="119"/>
      <c r="ADN1093" s="119"/>
      <c r="ADO1093" s="119"/>
      <c r="ADP1093" s="119"/>
      <c r="ADQ1093" s="119"/>
      <c r="ADR1093" s="119"/>
      <c r="ADS1093" s="119"/>
      <c r="ADT1093" s="119"/>
      <c r="ADU1093" s="119"/>
      <c r="ADV1093" s="119"/>
      <c r="ADW1093" s="119"/>
      <c r="ADX1093" s="119"/>
      <c r="ADY1093" s="119"/>
      <c r="ADZ1093" s="119"/>
      <c r="AEA1093" s="119"/>
      <c r="AEB1093" s="119"/>
      <c r="AEC1093" s="119"/>
      <c r="AED1093" s="119"/>
      <c r="AEE1093" s="119"/>
      <c r="AEF1093" s="119"/>
      <c r="AEG1093" s="119"/>
      <c r="AEH1093" s="119"/>
      <c r="AEI1093" s="119"/>
      <c r="AEJ1093" s="119"/>
      <c r="AEK1093" s="119"/>
      <c r="AEL1093" s="119"/>
      <c r="AEM1093" s="119"/>
      <c r="AEN1093" s="119"/>
      <c r="AEO1093" s="119"/>
      <c r="AEP1093" s="119"/>
      <c r="AEQ1093" s="119"/>
      <c r="AER1093" s="119"/>
      <c r="AES1093" s="119"/>
      <c r="AET1093" s="119"/>
      <c r="AEU1093" s="119"/>
      <c r="AEV1093" s="119"/>
      <c r="AEW1093" s="119"/>
      <c r="AEX1093" s="119"/>
      <c r="AEY1093" s="119"/>
      <c r="AEZ1093" s="119"/>
      <c r="AFA1093" s="119"/>
      <c r="AFB1093" s="119"/>
      <c r="AFC1093" s="119"/>
      <c r="AFD1093" s="119"/>
      <c r="AFE1093" s="119"/>
      <c r="AFF1093" s="119"/>
      <c r="AFG1093" s="119"/>
      <c r="AFH1093" s="119"/>
      <c r="AFI1093" s="119"/>
      <c r="AFJ1093" s="119"/>
      <c r="AFK1093" s="119"/>
      <c r="AFL1093" s="119"/>
      <c r="AFM1093" s="119"/>
      <c r="AFN1093" s="119"/>
      <c r="AFO1093" s="119"/>
      <c r="AFP1093" s="119"/>
      <c r="AFQ1093" s="119"/>
      <c r="AFR1093" s="119"/>
      <c r="AFS1093" s="119"/>
      <c r="AFT1093" s="119"/>
      <c r="AFU1093" s="119"/>
      <c r="AFV1093" s="119"/>
      <c r="AFW1093" s="119"/>
      <c r="AFX1093" s="119"/>
      <c r="AFY1093" s="119"/>
      <c r="AFZ1093" s="119"/>
      <c r="AGA1093" s="119"/>
      <c r="AGB1093" s="119"/>
      <c r="AGC1093" s="119"/>
      <c r="AGD1093" s="119"/>
      <c r="AGE1093" s="119"/>
      <c r="AGF1093" s="119"/>
      <c r="AGG1093" s="119"/>
      <c r="AGH1093" s="119"/>
      <c r="AGI1093" s="119"/>
      <c r="AGJ1093" s="119"/>
      <c r="AGK1093" s="119"/>
      <c r="AGL1093" s="119"/>
      <c r="AGM1093" s="119"/>
      <c r="AGN1093" s="119"/>
      <c r="AGO1093" s="119"/>
      <c r="AGP1093" s="119"/>
      <c r="AGQ1093" s="119"/>
      <c r="AGR1093" s="119"/>
      <c r="AGS1093" s="119"/>
      <c r="AGT1093" s="119"/>
      <c r="AGU1093" s="119"/>
      <c r="AGV1093" s="119"/>
      <c r="AGW1093" s="119"/>
      <c r="AGX1093" s="119"/>
      <c r="AGY1093" s="119"/>
      <c r="AGZ1093" s="119"/>
      <c r="AHA1093" s="119"/>
      <c r="AHB1093" s="119"/>
      <c r="AHC1093" s="119"/>
      <c r="AHD1093" s="119"/>
      <c r="AHE1093" s="119"/>
      <c r="AHF1093" s="119"/>
      <c r="AHG1093" s="119"/>
      <c r="AHH1093" s="119"/>
      <c r="AHI1093" s="119"/>
      <c r="AHJ1093" s="119"/>
      <c r="AHK1093" s="119"/>
      <c r="AHL1093" s="119"/>
      <c r="AHM1093" s="119"/>
      <c r="AHN1093" s="119"/>
      <c r="AHO1093" s="119"/>
      <c r="AHP1093" s="119"/>
      <c r="AHQ1093" s="119"/>
      <c r="AHR1093" s="119"/>
      <c r="AHS1093" s="119"/>
      <c r="AHT1093" s="119"/>
      <c r="AHU1093" s="119"/>
      <c r="AHV1093" s="119"/>
      <c r="AHW1093" s="119"/>
      <c r="AHX1093" s="119"/>
      <c r="AHY1093" s="119"/>
      <c r="AHZ1093" s="119"/>
      <c r="AIA1093" s="119"/>
      <c r="AIB1093" s="119"/>
      <c r="AIC1093" s="119"/>
      <c r="AID1093" s="119"/>
      <c r="AIE1093" s="119"/>
      <c r="AIF1093" s="119"/>
      <c r="AIG1093" s="119"/>
      <c r="AIH1093" s="119"/>
      <c r="AII1093" s="119"/>
      <c r="AIJ1093" s="119"/>
      <c r="AIK1093" s="119"/>
      <c r="AIL1093" s="119"/>
      <c r="AIM1093" s="119"/>
      <c r="AIN1093" s="119"/>
      <c r="AIO1093" s="119"/>
      <c r="AIP1093" s="119"/>
      <c r="AIQ1093" s="119"/>
      <c r="AIR1093" s="119"/>
      <c r="AIS1093" s="119"/>
      <c r="AIT1093" s="119"/>
      <c r="AIU1093" s="119"/>
      <c r="AIV1093" s="119"/>
      <c r="AIW1093" s="119"/>
      <c r="AIX1093" s="119"/>
      <c r="AIY1093" s="119"/>
      <c r="AIZ1093" s="119"/>
      <c r="AJA1093" s="119"/>
      <c r="AJB1093" s="119"/>
      <c r="AJC1093" s="119"/>
      <c r="AJD1093" s="119"/>
      <c r="AJE1093" s="119"/>
      <c r="AJF1093" s="119"/>
      <c r="AJG1093" s="119"/>
      <c r="AJH1093" s="119"/>
      <c r="AJI1093" s="119"/>
      <c r="AJJ1093" s="119"/>
      <c r="AJK1093" s="119"/>
      <c r="AJL1093" s="119"/>
      <c r="AJM1093" s="119"/>
      <c r="AJN1093" s="119"/>
      <c r="AJO1093" s="119"/>
      <c r="AJP1093" s="119"/>
      <c r="AJQ1093" s="119"/>
      <c r="AJR1093" s="119"/>
      <c r="AJS1093" s="119"/>
      <c r="AJT1093" s="119"/>
      <c r="AJU1093" s="119"/>
      <c r="AJV1093" s="119"/>
      <c r="AJW1093" s="119"/>
      <c r="AJX1093" s="119"/>
      <c r="AJY1093" s="119"/>
      <c r="AJZ1093" s="119"/>
      <c r="AKA1093" s="119"/>
      <c r="AKB1093" s="119"/>
      <c r="AKC1093" s="119"/>
      <c r="AKD1093" s="119"/>
      <c r="AKE1093" s="119"/>
      <c r="AKF1093" s="119"/>
      <c r="AKG1093" s="119"/>
      <c r="AKH1093" s="119"/>
      <c r="AKI1093" s="119"/>
      <c r="AKJ1093" s="119"/>
      <c r="AKK1093" s="119"/>
      <c r="AKL1093" s="119"/>
      <c r="AKM1093" s="119"/>
      <c r="AKN1093" s="119"/>
      <c r="AKO1093" s="119"/>
      <c r="AKP1093" s="119"/>
      <c r="AKQ1093" s="119"/>
      <c r="AKR1093" s="119"/>
      <c r="AKS1093" s="119"/>
      <c r="AKT1093" s="119"/>
      <c r="AKU1093" s="119"/>
      <c r="AKV1093" s="119"/>
      <c r="AKW1093" s="119"/>
      <c r="AKX1093" s="119"/>
      <c r="AKY1093" s="119"/>
      <c r="AKZ1093" s="119"/>
      <c r="ALA1093" s="119"/>
      <c r="ALB1093" s="119"/>
      <c r="ALC1093" s="119"/>
      <c r="ALD1093" s="119"/>
      <c r="ALE1093" s="119"/>
      <c r="ALF1093" s="119"/>
      <c r="ALG1093" s="119"/>
      <c r="ALH1093" s="119"/>
      <c r="ALI1093" s="119"/>
      <c r="ALJ1093" s="119"/>
      <c r="ALK1093" s="119"/>
      <c r="ALL1093" s="119"/>
      <c r="ALM1093" s="119"/>
      <c r="ALN1093" s="119"/>
      <c r="ALO1093" s="119"/>
      <c r="ALP1093" s="119"/>
      <c r="ALQ1093" s="119"/>
      <c r="ALR1093" s="119"/>
      <c r="ALS1093" s="119"/>
      <c r="ALT1093" s="119"/>
      <c r="ALU1093" s="119"/>
      <c r="ALV1093" s="119"/>
      <c r="ALW1093" s="119"/>
      <c r="ALX1093" s="119"/>
      <c r="ALY1093" s="119"/>
      <c r="ALZ1093" s="119"/>
      <c r="AMA1093" s="119"/>
      <c r="AMB1093" s="119"/>
      <c r="AMC1093" s="119"/>
      <c r="AMD1093" s="119"/>
      <c r="AME1093" s="119"/>
      <c r="AMF1093" s="119"/>
      <c r="AMG1093" s="119"/>
      <c r="AMH1093" s="119"/>
      <c r="AMI1093" s="119"/>
      <c r="AMJ1093" s="119"/>
    </row>
    <row r="1094" customFormat="false" ht="15" hidden="false" customHeight="false" outlineLevel="0" collapsed="false">
      <c r="A1094" s="118"/>
      <c r="B1094" s="118"/>
      <c r="C1094" s="49" t="n">
        <f aca="false">IF(F1094=F1093,C1093,IF(F1094=(F1093+10),C1093,(C1093+10)))</f>
        <v>2050</v>
      </c>
      <c r="E1094" s="51" t="n">
        <f aca="false">IF(C1093=C1094,IF(AND(L1094&lt;&gt;"M",L1094&lt;&gt;"m-up"),E1093+10,E1093),10)</f>
        <v>40</v>
      </c>
      <c r="F1094" s="39" t="n">
        <f aca="false">R1094+(Q1094*60)+(P1094*3600)</f>
        <v>53948</v>
      </c>
      <c r="G1094" s="39" t="str">
        <f aca="false">CONCATENATE(M1094,N1094,O1094)</f>
        <v>2017121</v>
      </c>
      <c r="H1094" s="39" t="n">
        <v>0</v>
      </c>
      <c r="L1094" s="39" t="s">
        <v>4</v>
      </c>
      <c r="M1094" s="39" t="n">
        <v>2017</v>
      </c>
      <c r="N1094" s="39" t="n">
        <v>12</v>
      </c>
      <c r="O1094" s="39" t="n">
        <v>1</v>
      </c>
      <c r="P1094" s="39" t="n">
        <v>14</v>
      </c>
      <c r="Q1094" s="39" t="n">
        <v>59</v>
      </c>
      <c r="R1094" s="39" t="n">
        <v>8</v>
      </c>
      <c r="S1094" s="39" t="n">
        <v>284</v>
      </c>
      <c r="T1094" s="39" t="n">
        <v>2</v>
      </c>
      <c r="U1094" s="39" t="s">
        <v>1</v>
      </c>
      <c r="V1094" s="39" t="s">
        <v>2</v>
      </c>
      <c r="WK1094" s="119"/>
      <c r="WL1094" s="119"/>
      <c r="WM1094" s="119"/>
      <c r="WN1094" s="119"/>
      <c r="WO1094" s="119"/>
      <c r="WP1094" s="119"/>
      <c r="WQ1094" s="119"/>
      <c r="WR1094" s="119"/>
      <c r="WS1094" s="119"/>
      <c r="WT1094" s="119"/>
      <c r="WU1094" s="119"/>
      <c r="WV1094" s="119"/>
      <c r="WW1094" s="119"/>
      <c r="WX1094" s="119"/>
      <c r="WY1094" s="119"/>
      <c r="WZ1094" s="119"/>
      <c r="XA1094" s="119"/>
      <c r="XB1094" s="119"/>
      <c r="XC1094" s="119"/>
      <c r="XD1094" s="119"/>
      <c r="XE1094" s="119"/>
      <c r="XF1094" s="119"/>
      <c r="XG1094" s="119"/>
      <c r="XH1094" s="119"/>
      <c r="XI1094" s="119"/>
      <c r="XJ1094" s="119"/>
      <c r="XK1094" s="119"/>
      <c r="XL1094" s="119"/>
      <c r="XM1094" s="119"/>
      <c r="XN1094" s="119"/>
      <c r="XO1094" s="119"/>
      <c r="XP1094" s="119"/>
      <c r="XQ1094" s="119"/>
      <c r="XR1094" s="119"/>
      <c r="XS1094" s="119"/>
      <c r="XT1094" s="119"/>
      <c r="XU1094" s="119"/>
      <c r="XV1094" s="119"/>
      <c r="XW1094" s="119"/>
      <c r="XX1094" s="119"/>
      <c r="XY1094" s="119"/>
      <c r="XZ1094" s="119"/>
      <c r="YA1094" s="119"/>
      <c r="YB1094" s="119"/>
      <c r="YC1094" s="119"/>
      <c r="YD1094" s="119"/>
      <c r="YE1094" s="119"/>
      <c r="YF1094" s="119"/>
      <c r="YG1094" s="119"/>
      <c r="YH1094" s="119"/>
      <c r="YI1094" s="119"/>
      <c r="YJ1094" s="119"/>
      <c r="YK1094" s="119"/>
      <c r="YL1094" s="119"/>
      <c r="YM1094" s="119"/>
      <c r="YN1094" s="119"/>
      <c r="YO1094" s="119"/>
      <c r="YP1094" s="119"/>
      <c r="YQ1094" s="119"/>
      <c r="YR1094" s="119"/>
      <c r="YS1094" s="119"/>
      <c r="YT1094" s="119"/>
      <c r="YU1094" s="119"/>
      <c r="YV1094" s="119"/>
      <c r="YW1094" s="119"/>
      <c r="YX1094" s="119"/>
      <c r="YY1094" s="119"/>
      <c r="YZ1094" s="119"/>
      <c r="ZA1094" s="119"/>
      <c r="ZB1094" s="119"/>
      <c r="ZC1094" s="119"/>
      <c r="ZD1094" s="119"/>
      <c r="ZE1094" s="119"/>
      <c r="ZF1094" s="119"/>
      <c r="ZG1094" s="119"/>
      <c r="ZH1094" s="119"/>
      <c r="ZI1094" s="119"/>
      <c r="ZJ1094" s="119"/>
      <c r="ZK1094" s="119"/>
      <c r="ZL1094" s="119"/>
      <c r="ZM1094" s="119"/>
      <c r="ZN1094" s="119"/>
      <c r="ZO1094" s="119"/>
      <c r="ZP1094" s="119"/>
      <c r="ZQ1094" s="119"/>
      <c r="ZR1094" s="119"/>
      <c r="ZS1094" s="119"/>
      <c r="ZT1094" s="119"/>
      <c r="ZU1094" s="119"/>
      <c r="ZV1094" s="119"/>
      <c r="ZW1094" s="119"/>
      <c r="ZX1094" s="119"/>
      <c r="ZY1094" s="119"/>
      <c r="ZZ1094" s="119"/>
      <c r="AAA1094" s="119"/>
      <c r="AAB1094" s="119"/>
      <c r="AAC1094" s="119"/>
      <c r="AAD1094" s="119"/>
      <c r="AAE1094" s="119"/>
      <c r="AAF1094" s="119"/>
      <c r="AAG1094" s="119"/>
      <c r="AAH1094" s="119"/>
      <c r="AAI1094" s="119"/>
      <c r="AAJ1094" s="119"/>
      <c r="AAK1094" s="119"/>
      <c r="AAL1094" s="119"/>
      <c r="AAM1094" s="119"/>
      <c r="AAN1094" s="119"/>
      <c r="AAO1094" s="119"/>
      <c r="AAP1094" s="119"/>
      <c r="AAQ1094" s="119"/>
      <c r="AAR1094" s="119"/>
      <c r="AAS1094" s="119"/>
      <c r="AAT1094" s="119"/>
      <c r="AAU1094" s="119"/>
      <c r="AAV1094" s="119"/>
      <c r="AAW1094" s="119"/>
      <c r="AAX1094" s="119"/>
      <c r="AAY1094" s="119"/>
      <c r="AAZ1094" s="119"/>
      <c r="ABA1094" s="119"/>
      <c r="ABB1094" s="119"/>
      <c r="ABC1094" s="119"/>
      <c r="ABD1094" s="119"/>
      <c r="ABE1094" s="119"/>
      <c r="ABF1094" s="119"/>
      <c r="ABG1094" s="119"/>
      <c r="ABH1094" s="119"/>
      <c r="ABI1094" s="119"/>
      <c r="ABJ1094" s="119"/>
      <c r="ABK1094" s="119"/>
      <c r="ABL1094" s="119"/>
      <c r="ABM1094" s="119"/>
      <c r="ABN1094" s="119"/>
      <c r="ABO1094" s="119"/>
      <c r="ABP1094" s="119"/>
      <c r="ABQ1094" s="119"/>
      <c r="ABR1094" s="119"/>
      <c r="ABS1094" s="119"/>
      <c r="ABT1094" s="119"/>
      <c r="ABU1094" s="119"/>
      <c r="ABV1094" s="119"/>
      <c r="ABW1094" s="119"/>
      <c r="ABX1094" s="119"/>
      <c r="ABY1094" s="119"/>
      <c r="ABZ1094" s="119"/>
      <c r="ACA1094" s="119"/>
      <c r="ACB1094" s="119"/>
      <c r="ACC1094" s="119"/>
      <c r="ACD1094" s="119"/>
      <c r="ACE1094" s="119"/>
      <c r="ACF1094" s="119"/>
      <c r="ACG1094" s="119"/>
      <c r="ACH1094" s="119"/>
      <c r="ACI1094" s="119"/>
      <c r="ACJ1094" s="119"/>
      <c r="ACK1094" s="119"/>
      <c r="ACL1094" s="119"/>
      <c r="ACM1094" s="119"/>
      <c r="ACN1094" s="119"/>
      <c r="ACO1094" s="119"/>
      <c r="ACP1094" s="119"/>
      <c r="ACQ1094" s="119"/>
      <c r="ACR1094" s="119"/>
      <c r="ACS1094" s="119"/>
      <c r="ACT1094" s="119"/>
      <c r="ACU1094" s="119"/>
      <c r="ACV1094" s="119"/>
      <c r="ACW1094" s="119"/>
      <c r="ACX1094" s="119"/>
      <c r="ACY1094" s="119"/>
      <c r="ACZ1094" s="119"/>
      <c r="ADA1094" s="119"/>
      <c r="ADB1094" s="119"/>
      <c r="ADC1094" s="119"/>
      <c r="ADD1094" s="119"/>
      <c r="ADE1094" s="119"/>
      <c r="ADF1094" s="119"/>
      <c r="ADG1094" s="119"/>
      <c r="ADH1094" s="119"/>
      <c r="ADI1094" s="119"/>
      <c r="ADJ1094" s="119"/>
      <c r="ADK1094" s="119"/>
      <c r="ADL1094" s="119"/>
      <c r="ADM1094" s="119"/>
      <c r="ADN1094" s="119"/>
      <c r="ADO1094" s="119"/>
      <c r="ADP1094" s="119"/>
      <c r="ADQ1094" s="119"/>
      <c r="ADR1094" s="119"/>
      <c r="ADS1094" s="119"/>
      <c r="ADT1094" s="119"/>
      <c r="ADU1094" s="119"/>
      <c r="ADV1094" s="119"/>
      <c r="ADW1094" s="119"/>
      <c r="ADX1094" s="119"/>
      <c r="ADY1094" s="119"/>
      <c r="ADZ1094" s="119"/>
      <c r="AEA1094" s="119"/>
      <c r="AEB1094" s="119"/>
      <c r="AEC1094" s="119"/>
      <c r="AED1094" s="119"/>
      <c r="AEE1094" s="119"/>
      <c r="AEF1094" s="119"/>
      <c r="AEG1094" s="119"/>
      <c r="AEH1094" s="119"/>
      <c r="AEI1094" s="119"/>
      <c r="AEJ1094" s="119"/>
      <c r="AEK1094" s="119"/>
      <c r="AEL1094" s="119"/>
      <c r="AEM1094" s="119"/>
      <c r="AEN1094" s="119"/>
      <c r="AEO1094" s="119"/>
      <c r="AEP1094" s="119"/>
      <c r="AEQ1094" s="119"/>
      <c r="AER1094" s="119"/>
      <c r="AES1094" s="119"/>
      <c r="AET1094" s="119"/>
      <c r="AEU1094" s="119"/>
      <c r="AEV1094" s="119"/>
      <c r="AEW1094" s="119"/>
      <c r="AEX1094" s="119"/>
      <c r="AEY1094" s="119"/>
      <c r="AEZ1094" s="119"/>
      <c r="AFA1094" s="119"/>
      <c r="AFB1094" s="119"/>
      <c r="AFC1094" s="119"/>
      <c r="AFD1094" s="119"/>
      <c r="AFE1094" s="119"/>
      <c r="AFF1094" s="119"/>
      <c r="AFG1094" s="119"/>
      <c r="AFH1094" s="119"/>
      <c r="AFI1094" s="119"/>
      <c r="AFJ1094" s="119"/>
      <c r="AFK1094" s="119"/>
      <c r="AFL1094" s="119"/>
      <c r="AFM1094" s="119"/>
      <c r="AFN1094" s="119"/>
      <c r="AFO1094" s="119"/>
      <c r="AFP1094" s="119"/>
      <c r="AFQ1094" s="119"/>
      <c r="AFR1094" s="119"/>
      <c r="AFS1094" s="119"/>
      <c r="AFT1094" s="119"/>
      <c r="AFU1094" s="119"/>
      <c r="AFV1094" s="119"/>
      <c r="AFW1094" s="119"/>
      <c r="AFX1094" s="119"/>
      <c r="AFY1094" s="119"/>
      <c r="AFZ1094" s="119"/>
      <c r="AGA1094" s="119"/>
      <c r="AGB1094" s="119"/>
      <c r="AGC1094" s="119"/>
      <c r="AGD1094" s="119"/>
      <c r="AGE1094" s="119"/>
      <c r="AGF1094" s="119"/>
      <c r="AGG1094" s="119"/>
      <c r="AGH1094" s="119"/>
      <c r="AGI1094" s="119"/>
      <c r="AGJ1094" s="119"/>
      <c r="AGK1094" s="119"/>
      <c r="AGL1094" s="119"/>
      <c r="AGM1094" s="119"/>
      <c r="AGN1094" s="119"/>
      <c r="AGO1094" s="119"/>
      <c r="AGP1094" s="119"/>
      <c r="AGQ1094" s="119"/>
      <c r="AGR1094" s="119"/>
      <c r="AGS1094" s="119"/>
      <c r="AGT1094" s="119"/>
      <c r="AGU1094" s="119"/>
      <c r="AGV1094" s="119"/>
      <c r="AGW1094" s="119"/>
      <c r="AGX1094" s="119"/>
      <c r="AGY1094" s="119"/>
      <c r="AGZ1094" s="119"/>
      <c r="AHA1094" s="119"/>
      <c r="AHB1094" s="119"/>
      <c r="AHC1094" s="119"/>
      <c r="AHD1094" s="119"/>
      <c r="AHE1094" s="119"/>
      <c r="AHF1094" s="119"/>
      <c r="AHG1094" s="119"/>
      <c r="AHH1094" s="119"/>
      <c r="AHI1094" s="119"/>
      <c r="AHJ1094" s="119"/>
      <c r="AHK1094" s="119"/>
      <c r="AHL1094" s="119"/>
      <c r="AHM1094" s="119"/>
      <c r="AHN1094" s="119"/>
      <c r="AHO1094" s="119"/>
      <c r="AHP1094" s="119"/>
      <c r="AHQ1094" s="119"/>
      <c r="AHR1094" s="119"/>
      <c r="AHS1094" s="119"/>
      <c r="AHT1094" s="119"/>
      <c r="AHU1094" s="119"/>
      <c r="AHV1094" s="119"/>
      <c r="AHW1094" s="119"/>
      <c r="AHX1094" s="119"/>
      <c r="AHY1094" s="119"/>
      <c r="AHZ1094" s="119"/>
      <c r="AIA1094" s="119"/>
      <c r="AIB1094" s="119"/>
      <c r="AIC1094" s="119"/>
      <c r="AID1094" s="119"/>
      <c r="AIE1094" s="119"/>
      <c r="AIF1094" s="119"/>
      <c r="AIG1094" s="119"/>
      <c r="AIH1094" s="119"/>
      <c r="AII1094" s="119"/>
      <c r="AIJ1094" s="119"/>
      <c r="AIK1094" s="119"/>
      <c r="AIL1094" s="119"/>
      <c r="AIM1094" s="119"/>
      <c r="AIN1094" s="119"/>
      <c r="AIO1094" s="119"/>
      <c r="AIP1094" s="119"/>
      <c r="AIQ1094" s="119"/>
      <c r="AIR1094" s="119"/>
      <c r="AIS1094" s="119"/>
      <c r="AIT1094" s="119"/>
      <c r="AIU1094" s="119"/>
      <c r="AIV1094" s="119"/>
      <c r="AIW1094" s="119"/>
      <c r="AIX1094" s="119"/>
      <c r="AIY1094" s="119"/>
      <c r="AIZ1094" s="119"/>
      <c r="AJA1094" s="119"/>
      <c r="AJB1094" s="119"/>
      <c r="AJC1094" s="119"/>
      <c r="AJD1094" s="119"/>
      <c r="AJE1094" s="119"/>
      <c r="AJF1094" s="119"/>
      <c r="AJG1094" s="119"/>
      <c r="AJH1094" s="119"/>
      <c r="AJI1094" s="119"/>
      <c r="AJJ1094" s="119"/>
      <c r="AJK1094" s="119"/>
      <c r="AJL1094" s="119"/>
      <c r="AJM1094" s="119"/>
      <c r="AJN1094" s="119"/>
      <c r="AJO1094" s="119"/>
      <c r="AJP1094" s="119"/>
      <c r="AJQ1094" s="119"/>
      <c r="AJR1094" s="119"/>
      <c r="AJS1094" s="119"/>
      <c r="AJT1094" s="119"/>
      <c r="AJU1094" s="119"/>
      <c r="AJV1094" s="119"/>
      <c r="AJW1094" s="119"/>
      <c r="AJX1094" s="119"/>
      <c r="AJY1094" s="119"/>
      <c r="AJZ1094" s="119"/>
      <c r="AKA1094" s="119"/>
      <c r="AKB1094" s="119"/>
      <c r="AKC1094" s="119"/>
      <c r="AKD1094" s="119"/>
      <c r="AKE1094" s="119"/>
      <c r="AKF1094" s="119"/>
      <c r="AKG1094" s="119"/>
      <c r="AKH1094" s="119"/>
      <c r="AKI1094" s="119"/>
      <c r="AKJ1094" s="119"/>
      <c r="AKK1094" s="119"/>
      <c r="AKL1094" s="119"/>
      <c r="AKM1094" s="119"/>
      <c r="AKN1094" s="119"/>
      <c r="AKO1094" s="119"/>
      <c r="AKP1094" s="119"/>
      <c r="AKQ1094" s="119"/>
      <c r="AKR1094" s="119"/>
      <c r="AKS1094" s="119"/>
      <c r="AKT1094" s="119"/>
      <c r="AKU1094" s="119"/>
      <c r="AKV1094" s="119"/>
      <c r="AKW1094" s="119"/>
      <c r="AKX1094" s="119"/>
      <c r="AKY1094" s="119"/>
      <c r="AKZ1094" s="119"/>
      <c r="ALA1094" s="119"/>
      <c r="ALB1094" s="119"/>
      <c r="ALC1094" s="119"/>
      <c r="ALD1094" s="119"/>
      <c r="ALE1094" s="119"/>
      <c r="ALF1094" s="119"/>
      <c r="ALG1094" s="119"/>
      <c r="ALH1094" s="119"/>
      <c r="ALI1094" s="119"/>
      <c r="ALJ1094" s="119"/>
      <c r="ALK1094" s="119"/>
      <c r="ALL1094" s="119"/>
      <c r="ALM1094" s="119"/>
      <c r="ALN1094" s="119"/>
      <c r="ALO1094" s="119"/>
      <c r="ALP1094" s="119"/>
      <c r="ALQ1094" s="119"/>
      <c r="ALR1094" s="119"/>
      <c r="ALS1094" s="119"/>
      <c r="ALT1094" s="119"/>
      <c r="ALU1094" s="119"/>
      <c r="ALV1094" s="119"/>
      <c r="ALW1094" s="119"/>
      <c r="ALX1094" s="119"/>
      <c r="ALY1094" s="119"/>
      <c r="ALZ1094" s="119"/>
      <c r="AMA1094" s="119"/>
      <c r="AMB1094" s="119"/>
      <c r="AMC1094" s="119"/>
      <c r="AMD1094" s="119"/>
      <c r="AME1094" s="119"/>
      <c r="AMF1094" s="119"/>
      <c r="AMG1094" s="119"/>
      <c r="AMH1094" s="119"/>
      <c r="AMI1094" s="119"/>
      <c r="AMJ1094" s="119"/>
    </row>
    <row r="1095" customFormat="false" ht="15" hidden="false" customHeight="false" outlineLevel="0" collapsed="false">
      <c r="A1095" s="69"/>
      <c r="B1095" s="69"/>
      <c r="C1095" s="49" t="n">
        <f aca="false">IF(F1095=F1094,C1094,IF(F1095=(F1094+10),C1094,(C1094+10)))</f>
        <v>2060</v>
      </c>
      <c r="D1095" s="70" t="s">
        <v>406</v>
      </c>
      <c r="E1095" s="51" t="n">
        <f aca="false">IF(C1094=C1095,IF(AND(L1095&lt;&gt;"M",L1095&lt;&gt;"m-up"),E1094+10,E1094),10)</f>
        <v>10</v>
      </c>
      <c r="F1095" s="71" t="n">
        <f aca="false">R1095+(Q1095*60)+(P1095*3600)</f>
        <v>54357</v>
      </c>
      <c r="G1095" s="71" t="str">
        <f aca="false">CONCATENATE(M1095,N1095,O1095)</f>
        <v>2017121</v>
      </c>
      <c r="H1095" s="71" t="n">
        <f aca="false">638-627</f>
        <v>11</v>
      </c>
      <c r="I1095" s="71"/>
      <c r="J1095" s="71"/>
      <c r="K1095" s="71"/>
      <c r="L1095" s="71" t="s">
        <v>0</v>
      </c>
      <c r="M1095" s="71" t="n">
        <v>2017</v>
      </c>
      <c r="N1095" s="71" t="n">
        <v>12</v>
      </c>
      <c r="O1095" s="71" t="n">
        <v>1</v>
      </c>
      <c r="P1095" s="71" t="n">
        <v>15</v>
      </c>
      <c r="Q1095" s="71" t="n">
        <v>5</v>
      </c>
      <c r="R1095" s="71" t="n">
        <v>57</v>
      </c>
      <c r="S1095" s="71" t="n">
        <v>627</v>
      </c>
      <c r="T1095" s="71" t="n">
        <v>1</v>
      </c>
      <c r="U1095" s="71" t="s">
        <v>1</v>
      </c>
      <c r="V1095" s="71" t="s">
        <v>2</v>
      </c>
      <c r="W1095" s="71"/>
      <c r="X1095" s="94" t="s">
        <v>48</v>
      </c>
      <c r="WK1095" s="72"/>
      <c r="WL1095" s="72"/>
      <c r="WM1095" s="72"/>
      <c r="WN1095" s="72"/>
      <c r="WO1095" s="72"/>
      <c r="WP1095" s="72"/>
      <c r="WQ1095" s="72"/>
      <c r="WR1095" s="72"/>
      <c r="WS1095" s="72"/>
      <c r="WT1095" s="72"/>
      <c r="WU1095" s="72"/>
      <c r="WV1095" s="72"/>
      <c r="WW1095" s="72"/>
      <c r="WX1095" s="72"/>
      <c r="WY1095" s="72"/>
      <c r="WZ1095" s="72"/>
      <c r="XA1095" s="72"/>
      <c r="XB1095" s="72"/>
      <c r="XC1095" s="72"/>
      <c r="XD1095" s="72"/>
      <c r="XE1095" s="72"/>
      <c r="XF1095" s="72"/>
      <c r="XG1095" s="72"/>
      <c r="XH1095" s="72"/>
      <c r="XI1095" s="72"/>
      <c r="XJ1095" s="72"/>
      <c r="XK1095" s="72"/>
      <c r="XL1095" s="72"/>
      <c r="XM1095" s="72"/>
      <c r="XN1095" s="72"/>
      <c r="XO1095" s="72"/>
      <c r="XP1095" s="72"/>
      <c r="XQ1095" s="72"/>
      <c r="XR1095" s="72"/>
      <c r="XS1095" s="72"/>
      <c r="XT1095" s="72"/>
      <c r="XU1095" s="72"/>
      <c r="XV1095" s="72"/>
      <c r="XW1095" s="72"/>
      <c r="XX1095" s="72"/>
      <c r="XY1095" s="72"/>
      <c r="XZ1095" s="72"/>
      <c r="YA1095" s="72"/>
      <c r="YB1095" s="72"/>
      <c r="YC1095" s="72"/>
      <c r="YD1095" s="72"/>
      <c r="YE1095" s="72"/>
      <c r="YF1095" s="72"/>
      <c r="YG1095" s="72"/>
      <c r="YH1095" s="72"/>
      <c r="YI1095" s="72"/>
      <c r="YJ1095" s="72"/>
      <c r="YK1095" s="72"/>
      <c r="YL1095" s="72"/>
      <c r="YM1095" s="72"/>
      <c r="YN1095" s="72"/>
      <c r="YO1095" s="72"/>
      <c r="YP1095" s="72"/>
      <c r="YQ1095" s="72"/>
      <c r="YR1095" s="72"/>
      <c r="YS1095" s="72"/>
      <c r="YT1095" s="72"/>
      <c r="YU1095" s="72"/>
      <c r="YV1095" s="72"/>
      <c r="YW1095" s="72"/>
      <c r="YX1095" s="72"/>
      <c r="YY1095" s="72"/>
      <c r="YZ1095" s="72"/>
      <c r="ZA1095" s="72"/>
      <c r="ZB1095" s="72"/>
      <c r="ZC1095" s="72"/>
      <c r="ZD1095" s="72"/>
      <c r="ZE1095" s="72"/>
      <c r="ZF1095" s="72"/>
      <c r="ZG1095" s="72"/>
      <c r="ZH1095" s="72"/>
      <c r="ZI1095" s="72"/>
      <c r="ZJ1095" s="72"/>
      <c r="ZK1095" s="72"/>
      <c r="ZL1095" s="72"/>
      <c r="ZM1095" s="72"/>
      <c r="ZN1095" s="72"/>
      <c r="ZO1095" s="72"/>
      <c r="ZP1095" s="72"/>
      <c r="ZQ1095" s="72"/>
      <c r="ZR1095" s="72"/>
      <c r="ZS1095" s="72"/>
      <c r="ZT1095" s="72"/>
      <c r="ZU1095" s="72"/>
      <c r="ZV1095" s="72"/>
      <c r="ZW1095" s="72"/>
      <c r="ZX1095" s="72"/>
      <c r="ZY1095" s="72"/>
      <c r="ZZ1095" s="72"/>
      <c r="AAA1095" s="72"/>
      <c r="AAB1095" s="72"/>
      <c r="AAC1095" s="72"/>
      <c r="AAD1095" s="72"/>
      <c r="AAE1095" s="72"/>
      <c r="AAF1095" s="72"/>
      <c r="AAG1095" s="72"/>
      <c r="AAH1095" s="72"/>
      <c r="AAI1095" s="72"/>
      <c r="AAJ1095" s="72"/>
      <c r="AAK1095" s="72"/>
      <c r="AAL1095" s="72"/>
      <c r="AAM1095" s="72"/>
      <c r="AAN1095" s="72"/>
      <c r="AAO1095" s="72"/>
      <c r="AAP1095" s="72"/>
      <c r="AAQ1095" s="72"/>
      <c r="AAR1095" s="72"/>
      <c r="AAS1095" s="72"/>
      <c r="AAT1095" s="72"/>
      <c r="AAU1095" s="72"/>
      <c r="AAV1095" s="72"/>
      <c r="AAW1095" s="72"/>
      <c r="AAX1095" s="72"/>
      <c r="AAY1095" s="72"/>
      <c r="AAZ1095" s="72"/>
      <c r="ABA1095" s="72"/>
      <c r="ABB1095" s="72"/>
      <c r="ABC1095" s="72"/>
      <c r="ABD1095" s="72"/>
      <c r="ABE1095" s="72"/>
      <c r="ABF1095" s="72"/>
      <c r="ABG1095" s="72"/>
      <c r="ABH1095" s="72"/>
      <c r="ABI1095" s="72"/>
      <c r="ABJ1095" s="72"/>
      <c r="ABK1095" s="72"/>
      <c r="ABL1095" s="72"/>
      <c r="ABM1095" s="72"/>
      <c r="ABN1095" s="72"/>
      <c r="ABO1095" s="72"/>
      <c r="ABP1095" s="72"/>
      <c r="ABQ1095" s="72"/>
      <c r="ABR1095" s="72"/>
      <c r="ABS1095" s="72"/>
      <c r="ABT1095" s="72"/>
      <c r="ABU1095" s="72"/>
      <c r="ABV1095" s="72"/>
      <c r="ABW1095" s="72"/>
      <c r="ABX1095" s="72"/>
      <c r="ABY1095" s="72"/>
      <c r="ABZ1095" s="72"/>
      <c r="ACA1095" s="72"/>
      <c r="ACB1095" s="72"/>
      <c r="ACC1095" s="72"/>
      <c r="ACD1095" s="72"/>
      <c r="ACE1095" s="72"/>
      <c r="ACF1095" s="72"/>
      <c r="ACG1095" s="72"/>
      <c r="ACH1095" s="72"/>
      <c r="ACI1095" s="72"/>
      <c r="ACJ1095" s="72"/>
      <c r="ACK1095" s="72"/>
      <c r="ACL1095" s="72"/>
      <c r="ACM1095" s="72"/>
      <c r="ACN1095" s="72"/>
      <c r="ACO1095" s="72"/>
      <c r="ACP1095" s="72"/>
      <c r="ACQ1095" s="72"/>
      <c r="ACR1095" s="72"/>
      <c r="ACS1095" s="72"/>
      <c r="ACT1095" s="72"/>
      <c r="ACU1095" s="72"/>
      <c r="ACV1095" s="72"/>
      <c r="ACW1095" s="72"/>
      <c r="ACX1095" s="72"/>
      <c r="ACY1095" s="72"/>
      <c r="ACZ1095" s="72"/>
      <c r="ADA1095" s="72"/>
      <c r="ADB1095" s="72"/>
      <c r="ADC1095" s="72"/>
      <c r="ADD1095" s="72"/>
      <c r="ADE1095" s="72"/>
      <c r="ADF1095" s="72"/>
      <c r="ADG1095" s="72"/>
      <c r="ADH1095" s="72"/>
      <c r="ADI1095" s="72"/>
      <c r="ADJ1095" s="72"/>
      <c r="ADK1095" s="72"/>
      <c r="ADL1095" s="72"/>
      <c r="ADM1095" s="72"/>
      <c r="ADN1095" s="72"/>
      <c r="ADO1095" s="72"/>
      <c r="ADP1095" s="72"/>
      <c r="ADQ1095" s="72"/>
      <c r="ADR1095" s="72"/>
      <c r="ADS1095" s="72"/>
      <c r="ADT1095" s="72"/>
      <c r="ADU1095" s="72"/>
      <c r="ADV1095" s="72"/>
      <c r="ADW1095" s="72"/>
      <c r="ADX1095" s="72"/>
      <c r="ADY1095" s="72"/>
      <c r="ADZ1095" s="72"/>
      <c r="AEA1095" s="72"/>
      <c r="AEB1095" s="72"/>
      <c r="AEC1095" s="72"/>
      <c r="AED1095" s="72"/>
      <c r="AEE1095" s="72"/>
      <c r="AEF1095" s="72"/>
      <c r="AEG1095" s="72"/>
      <c r="AEH1095" s="72"/>
      <c r="AEI1095" s="72"/>
      <c r="AEJ1095" s="72"/>
      <c r="AEK1095" s="72"/>
      <c r="AEL1095" s="72"/>
      <c r="AEM1095" s="72"/>
      <c r="AEN1095" s="72"/>
      <c r="AEO1095" s="72"/>
      <c r="AEP1095" s="72"/>
      <c r="AEQ1095" s="72"/>
      <c r="AER1095" s="72"/>
      <c r="AES1095" s="72"/>
      <c r="AET1095" s="72"/>
      <c r="AEU1095" s="72"/>
      <c r="AEV1095" s="72"/>
      <c r="AEW1095" s="72"/>
      <c r="AEX1095" s="72"/>
      <c r="AEY1095" s="72"/>
      <c r="AEZ1095" s="72"/>
      <c r="AFA1095" s="72"/>
      <c r="AFB1095" s="72"/>
      <c r="AFC1095" s="72"/>
      <c r="AFD1095" s="72"/>
      <c r="AFE1095" s="72"/>
      <c r="AFF1095" s="72"/>
      <c r="AFG1095" s="72"/>
      <c r="AFH1095" s="72"/>
      <c r="AFI1095" s="72"/>
      <c r="AFJ1095" s="72"/>
      <c r="AFK1095" s="72"/>
      <c r="AFL1095" s="72"/>
      <c r="AFM1095" s="72"/>
      <c r="AFN1095" s="72"/>
      <c r="AFO1095" s="72"/>
      <c r="AFP1095" s="72"/>
      <c r="AFQ1095" s="72"/>
      <c r="AFR1095" s="72"/>
      <c r="AFS1095" s="72"/>
      <c r="AFT1095" s="72"/>
      <c r="AFU1095" s="72"/>
      <c r="AFV1095" s="72"/>
      <c r="AFW1095" s="72"/>
      <c r="AFX1095" s="72"/>
      <c r="AFY1095" s="72"/>
      <c r="AFZ1095" s="72"/>
      <c r="AGA1095" s="72"/>
      <c r="AGB1095" s="72"/>
      <c r="AGC1095" s="72"/>
      <c r="AGD1095" s="72"/>
      <c r="AGE1095" s="72"/>
      <c r="AGF1095" s="72"/>
      <c r="AGG1095" s="72"/>
      <c r="AGH1095" s="72"/>
      <c r="AGI1095" s="72"/>
      <c r="AGJ1095" s="72"/>
      <c r="AGK1095" s="72"/>
      <c r="AGL1095" s="72"/>
      <c r="AGM1095" s="72"/>
      <c r="AGN1095" s="72"/>
      <c r="AGO1095" s="72"/>
      <c r="AGP1095" s="72"/>
      <c r="AGQ1095" s="72"/>
      <c r="AGR1095" s="72"/>
      <c r="AGS1095" s="72"/>
      <c r="AGT1095" s="72"/>
      <c r="AGU1095" s="72"/>
      <c r="AGV1095" s="72"/>
      <c r="AGW1095" s="72"/>
      <c r="AGX1095" s="72"/>
      <c r="AGY1095" s="72"/>
      <c r="AGZ1095" s="72"/>
      <c r="AHA1095" s="72"/>
      <c r="AHB1095" s="72"/>
      <c r="AHC1095" s="72"/>
      <c r="AHD1095" s="72"/>
      <c r="AHE1095" s="72"/>
      <c r="AHF1095" s="72"/>
      <c r="AHG1095" s="72"/>
      <c r="AHH1095" s="72"/>
      <c r="AHI1095" s="72"/>
      <c r="AHJ1095" s="72"/>
      <c r="AHK1095" s="72"/>
      <c r="AHL1095" s="72"/>
      <c r="AHM1095" s="72"/>
      <c r="AHN1095" s="72"/>
      <c r="AHO1095" s="72"/>
      <c r="AHP1095" s="72"/>
      <c r="AHQ1095" s="72"/>
      <c r="AHR1095" s="72"/>
      <c r="AHS1095" s="72"/>
      <c r="AHT1095" s="72"/>
      <c r="AHU1095" s="72"/>
      <c r="AHV1095" s="72"/>
      <c r="AHW1095" s="72"/>
      <c r="AHX1095" s="72"/>
      <c r="AHY1095" s="72"/>
      <c r="AHZ1095" s="72"/>
      <c r="AIA1095" s="72"/>
      <c r="AIB1095" s="72"/>
      <c r="AIC1095" s="72"/>
      <c r="AID1095" s="72"/>
      <c r="AIE1095" s="72"/>
      <c r="AIF1095" s="72"/>
      <c r="AIG1095" s="72"/>
      <c r="AIH1095" s="72"/>
      <c r="AII1095" s="72"/>
      <c r="AIJ1095" s="72"/>
      <c r="AIK1095" s="72"/>
      <c r="AIL1095" s="72"/>
      <c r="AIM1095" s="72"/>
      <c r="AIN1095" s="72"/>
      <c r="AIO1095" s="72"/>
      <c r="AIP1095" s="72"/>
      <c r="AIQ1095" s="72"/>
      <c r="AIR1095" s="72"/>
      <c r="AIS1095" s="72"/>
      <c r="AIT1095" s="72"/>
      <c r="AIU1095" s="72"/>
      <c r="AIV1095" s="72"/>
      <c r="AIW1095" s="72"/>
      <c r="AIX1095" s="72"/>
      <c r="AIY1095" s="72"/>
      <c r="AIZ1095" s="72"/>
      <c r="AJA1095" s="72"/>
      <c r="AJB1095" s="72"/>
      <c r="AJC1095" s="72"/>
      <c r="AJD1095" s="72"/>
      <c r="AJE1095" s="72"/>
      <c r="AJF1095" s="72"/>
      <c r="AJG1095" s="72"/>
      <c r="AJH1095" s="72"/>
      <c r="AJI1095" s="72"/>
      <c r="AJJ1095" s="72"/>
      <c r="AJK1095" s="72"/>
      <c r="AJL1095" s="72"/>
      <c r="AJM1095" s="72"/>
      <c r="AJN1095" s="72"/>
      <c r="AJO1095" s="72"/>
      <c r="AJP1095" s="72"/>
      <c r="AJQ1095" s="72"/>
      <c r="AJR1095" s="72"/>
      <c r="AJS1095" s="72"/>
      <c r="AJT1095" s="72"/>
      <c r="AJU1095" s="72"/>
      <c r="AJV1095" s="72"/>
      <c r="AJW1095" s="72"/>
      <c r="AJX1095" s="72"/>
      <c r="AJY1095" s="72"/>
      <c r="AJZ1095" s="72"/>
      <c r="AKA1095" s="72"/>
      <c r="AKB1095" s="72"/>
      <c r="AKC1095" s="72"/>
      <c r="AKD1095" s="72"/>
      <c r="AKE1095" s="72"/>
      <c r="AKF1095" s="72"/>
      <c r="AKG1095" s="72"/>
      <c r="AKH1095" s="72"/>
      <c r="AKI1095" s="72"/>
      <c r="AKJ1095" s="72"/>
      <c r="AKK1095" s="72"/>
      <c r="AKL1095" s="72"/>
      <c r="AKM1095" s="72"/>
      <c r="AKN1095" s="72"/>
      <c r="AKO1095" s="72"/>
      <c r="AKP1095" s="72"/>
      <c r="AKQ1095" s="72"/>
      <c r="AKR1095" s="72"/>
      <c r="AKS1095" s="72"/>
      <c r="AKT1095" s="72"/>
      <c r="AKU1095" s="72"/>
      <c r="AKV1095" s="72"/>
      <c r="AKW1095" s="72"/>
      <c r="AKX1095" s="72"/>
      <c r="AKY1095" s="72"/>
      <c r="AKZ1095" s="72"/>
      <c r="ALA1095" s="72"/>
      <c r="ALB1095" s="72"/>
      <c r="ALC1095" s="72"/>
      <c r="ALD1095" s="72"/>
      <c r="ALE1095" s="72"/>
      <c r="ALF1095" s="72"/>
      <c r="ALG1095" s="72"/>
      <c r="ALH1095" s="72"/>
      <c r="ALI1095" s="72"/>
      <c r="ALJ1095" s="72"/>
      <c r="ALK1095" s="72"/>
      <c r="ALL1095" s="72"/>
      <c r="ALM1095" s="72"/>
      <c r="ALN1095" s="72"/>
      <c r="ALO1095" s="72"/>
      <c r="ALP1095" s="72"/>
      <c r="ALQ1095" s="72"/>
      <c r="ALR1095" s="72"/>
      <c r="ALS1095" s="72"/>
      <c r="ALT1095" s="72"/>
      <c r="ALU1095" s="72"/>
      <c r="ALV1095" s="72"/>
      <c r="ALW1095" s="72"/>
      <c r="ALX1095" s="72"/>
      <c r="ALY1095" s="72"/>
      <c r="ALZ1095" s="72"/>
      <c r="AMA1095" s="72"/>
      <c r="AMB1095" s="72"/>
      <c r="AMC1095" s="72"/>
      <c r="AMD1095" s="72"/>
      <c r="AME1095" s="72"/>
      <c r="AMF1095" s="72"/>
      <c r="AMG1095" s="72"/>
      <c r="AMH1095" s="72"/>
      <c r="AMI1095" s="72"/>
      <c r="AMJ1095" s="72"/>
    </row>
    <row r="1096" customFormat="false" ht="15" hidden="false" customHeight="false" outlineLevel="0" collapsed="false">
      <c r="A1096" s="120"/>
      <c r="B1096" s="120"/>
      <c r="C1096" s="49" t="n">
        <f aca="false">IF(F1096=F1095,C1095,IF(F1096=(F1095+10),C1095,(C1095+10)))</f>
        <v>2070</v>
      </c>
      <c r="D1096" s="80"/>
      <c r="E1096" s="51" t="n">
        <f aca="false">IF(C1095=C1096,IF(AND(L1096&lt;&gt;"M",L1096&lt;&gt;"m-up"),E1095+10,E1095),10)</f>
        <v>10</v>
      </c>
      <c r="F1096" s="53" t="n">
        <f aca="false">R1096+(Q1096*60)+(P1096*3600)</f>
        <v>54392</v>
      </c>
      <c r="G1096" s="53" t="str">
        <f aca="false">CONCATENATE(M1096,N1096,O1096)</f>
        <v>2017121</v>
      </c>
      <c r="H1096" s="53" t="n">
        <v>6</v>
      </c>
      <c r="I1096" s="53"/>
      <c r="J1096" s="53"/>
      <c r="K1096" s="53"/>
      <c r="L1096" s="53" t="s">
        <v>0</v>
      </c>
      <c r="M1096" s="53" t="n">
        <v>2017</v>
      </c>
      <c r="N1096" s="53" t="n">
        <v>12</v>
      </c>
      <c r="O1096" s="53" t="n">
        <v>1</v>
      </c>
      <c r="P1096" s="53" t="n">
        <v>15</v>
      </c>
      <c r="Q1096" s="53" t="n">
        <v>6</v>
      </c>
      <c r="R1096" s="53" t="n">
        <v>32</v>
      </c>
      <c r="S1096" s="53" t="n">
        <v>313</v>
      </c>
      <c r="T1096" s="53" t="n">
        <v>1</v>
      </c>
      <c r="U1096" s="53" t="s">
        <v>1</v>
      </c>
      <c r="V1096" s="53" t="s">
        <v>2</v>
      </c>
      <c r="W1096" s="53"/>
      <c r="X1096" s="54"/>
      <c r="WK1096" s="121"/>
      <c r="WL1096" s="121"/>
      <c r="WM1096" s="121"/>
      <c r="WN1096" s="121"/>
      <c r="WO1096" s="121"/>
      <c r="WP1096" s="121"/>
      <c r="WQ1096" s="121"/>
      <c r="WR1096" s="121"/>
      <c r="WS1096" s="121"/>
      <c r="WT1096" s="121"/>
      <c r="WU1096" s="121"/>
      <c r="WV1096" s="121"/>
      <c r="WW1096" s="121"/>
      <c r="WX1096" s="121"/>
      <c r="WY1096" s="121"/>
      <c r="WZ1096" s="121"/>
      <c r="XA1096" s="121"/>
      <c r="XB1096" s="121"/>
      <c r="XC1096" s="121"/>
      <c r="XD1096" s="121"/>
      <c r="XE1096" s="121"/>
      <c r="XF1096" s="121"/>
      <c r="XG1096" s="121"/>
      <c r="XH1096" s="121"/>
      <c r="XI1096" s="121"/>
      <c r="XJ1096" s="121"/>
      <c r="XK1096" s="121"/>
      <c r="XL1096" s="121"/>
      <c r="XM1096" s="121"/>
      <c r="XN1096" s="121"/>
      <c r="XO1096" s="121"/>
      <c r="XP1096" s="121"/>
      <c r="XQ1096" s="121"/>
      <c r="XR1096" s="121"/>
      <c r="XS1096" s="121"/>
      <c r="XT1096" s="121"/>
      <c r="XU1096" s="121"/>
      <c r="XV1096" s="121"/>
      <c r="XW1096" s="121"/>
      <c r="XX1096" s="121"/>
      <c r="XY1096" s="121"/>
      <c r="XZ1096" s="121"/>
      <c r="YA1096" s="121"/>
      <c r="YB1096" s="121"/>
      <c r="YC1096" s="121"/>
      <c r="YD1096" s="121"/>
      <c r="YE1096" s="121"/>
      <c r="YF1096" s="121"/>
      <c r="YG1096" s="121"/>
      <c r="YH1096" s="121"/>
      <c r="YI1096" s="121"/>
      <c r="YJ1096" s="121"/>
      <c r="YK1096" s="121"/>
      <c r="YL1096" s="121"/>
      <c r="YM1096" s="121"/>
      <c r="YN1096" s="121"/>
      <c r="YO1096" s="121"/>
      <c r="YP1096" s="121"/>
      <c r="YQ1096" s="121"/>
      <c r="YR1096" s="121"/>
      <c r="YS1096" s="121"/>
      <c r="YT1096" s="121"/>
      <c r="YU1096" s="121"/>
      <c r="YV1096" s="121"/>
      <c r="YW1096" s="121"/>
      <c r="YX1096" s="121"/>
      <c r="YY1096" s="121"/>
      <c r="YZ1096" s="121"/>
      <c r="ZA1096" s="121"/>
      <c r="ZB1096" s="121"/>
      <c r="ZC1096" s="121"/>
      <c r="ZD1096" s="121"/>
      <c r="ZE1096" s="121"/>
      <c r="ZF1096" s="121"/>
      <c r="ZG1096" s="121"/>
      <c r="ZH1096" s="121"/>
      <c r="ZI1096" s="121"/>
      <c r="ZJ1096" s="121"/>
      <c r="ZK1096" s="121"/>
      <c r="ZL1096" s="121"/>
      <c r="ZM1096" s="121"/>
      <c r="ZN1096" s="121"/>
      <c r="ZO1096" s="121"/>
      <c r="ZP1096" s="121"/>
      <c r="ZQ1096" s="121"/>
      <c r="ZR1096" s="121"/>
      <c r="ZS1096" s="121"/>
      <c r="ZT1096" s="121"/>
      <c r="ZU1096" s="121"/>
      <c r="ZV1096" s="121"/>
      <c r="ZW1096" s="121"/>
      <c r="ZX1096" s="121"/>
      <c r="ZY1096" s="121"/>
      <c r="ZZ1096" s="121"/>
      <c r="AAA1096" s="121"/>
      <c r="AAB1096" s="121"/>
      <c r="AAC1096" s="121"/>
      <c r="AAD1096" s="121"/>
      <c r="AAE1096" s="121"/>
      <c r="AAF1096" s="121"/>
      <c r="AAG1096" s="121"/>
      <c r="AAH1096" s="121"/>
      <c r="AAI1096" s="121"/>
      <c r="AAJ1096" s="121"/>
      <c r="AAK1096" s="121"/>
      <c r="AAL1096" s="121"/>
      <c r="AAM1096" s="121"/>
      <c r="AAN1096" s="121"/>
      <c r="AAO1096" s="121"/>
      <c r="AAP1096" s="121"/>
      <c r="AAQ1096" s="121"/>
      <c r="AAR1096" s="121"/>
      <c r="AAS1096" s="121"/>
      <c r="AAT1096" s="121"/>
      <c r="AAU1096" s="121"/>
      <c r="AAV1096" s="121"/>
      <c r="AAW1096" s="121"/>
      <c r="AAX1096" s="121"/>
      <c r="AAY1096" s="121"/>
      <c r="AAZ1096" s="121"/>
      <c r="ABA1096" s="121"/>
      <c r="ABB1096" s="121"/>
      <c r="ABC1096" s="121"/>
      <c r="ABD1096" s="121"/>
      <c r="ABE1096" s="121"/>
      <c r="ABF1096" s="121"/>
      <c r="ABG1096" s="121"/>
      <c r="ABH1096" s="121"/>
      <c r="ABI1096" s="121"/>
      <c r="ABJ1096" s="121"/>
      <c r="ABK1096" s="121"/>
      <c r="ABL1096" s="121"/>
      <c r="ABM1096" s="121"/>
      <c r="ABN1096" s="121"/>
      <c r="ABO1096" s="121"/>
      <c r="ABP1096" s="121"/>
      <c r="ABQ1096" s="121"/>
      <c r="ABR1096" s="121"/>
      <c r="ABS1096" s="121"/>
      <c r="ABT1096" s="121"/>
      <c r="ABU1096" s="121"/>
      <c r="ABV1096" s="121"/>
      <c r="ABW1096" s="121"/>
      <c r="ABX1096" s="121"/>
      <c r="ABY1096" s="121"/>
      <c r="ABZ1096" s="121"/>
      <c r="ACA1096" s="121"/>
      <c r="ACB1096" s="121"/>
      <c r="ACC1096" s="121"/>
      <c r="ACD1096" s="121"/>
      <c r="ACE1096" s="121"/>
      <c r="ACF1096" s="121"/>
      <c r="ACG1096" s="121"/>
      <c r="ACH1096" s="121"/>
      <c r="ACI1096" s="121"/>
      <c r="ACJ1096" s="121"/>
      <c r="ACK1096" s="121"/>
      <c r="ACL1096" s="121"/>
      <c r="ACM1096" s="121"/>
      <c r="ACN1096" s="121"/>
      <c r="ACO1096" s="121"/>
      <c r="ACP1096" s="121"/>
      <c r="ACQ1096" s="121"/>
      <c r="ACR1096" s="121"/>
      <c r="ACS1096" s="121"/>
      <c r="ACT1096" s="121"/>
      <c r="ACU1096" s="121"/>
      <c r="ACV1096" s="121"/>
      <c r="ACW1096" s="121"/>
      <c r="ACX1096" s="121"/>
      <c r="ACY1096" s="121"/>
      <c r="ACZ1096" s="121"/>
      <c r="ADA1096" s="121"/>
      <c r="ADB1096" s="121"/>
      <c r="ADC1096" s="121"/>
      <c r="ADD1096" s="121"/>
      <c r="ADE1096" s="121"/>
      <c r="ADF1096" s="121"/>
      <c r="ADG1096" s="121"/>
      <c r="ADH1096" s="121"/>
      <c r="ADI1096" s="121"/>
      <c r="ADJ1096" s="121"/>
      <c r="ADK1096" s="121"/>
      <c r="ADL1096" s="121"/>
      <c r="ADM1096" s="121"/>
      <c r="ADN1096" s="121"/>
      <c r="ADO1096" s="121"/>
      <c r="ADP1096" s="121"/>
      <c r="ADQ1096" s="121"/>
      <c r="ADR1096" s="121"/>
      <c r="ADS1096" s="121"/>
      <c r="ADT1096" s="121"/>
      <c r="ADU1096" s="121"/>
      <c r="ADV1096" s="121"/>
      <c r="ADW1096" s="121"/>
      <c r="ADX1096" s="121"/>
      <c r="ADY1096" s="121"/>
      <c r="ADZ1096" s="121"/>
      <c r="AEA1096" s="121"/>
      <c r="AEB1096" s="121"/>
      <c r="AEC1096" s="121"/>
      <c r="AED1096" s="121"/>
      <c r="AEE1096" s="121"/>
      <c r="AEF1096" s="121"/>
      <c r="AEG1096" s="121"/>
      <c r="AEH1096" s="121"/>
      <c r="AEI1096" s="121"/>
      <c r="AEJ1096" s="121"/>
      <c r="AEK1096" s="121"/>
      <c r="AEL1096" s="121"/>
      <c r="AEM1096" s="121"/>
      <c r="AEN1096" s="121"/>
      <c r="AEO1096" s="121"/>
      <c r="AEP1096" s="121"/>
      <c r="AEQ1096" s="121"/>
      <c r="AER1096" s="121"/>
      <c r="AES1096" s="121"/>
      <c r="AET1096" s="121"/>
      <c r="AEU1096" s="121"/>
      <c r="AEV1096" s="121"/>
      <c r="AEW1096" s="121"/>
      <c r="AEX1096" s="121"/>
      <c r="AEY1096" s="121"/>
      <c r="AEZ1096" s="121"/>
      <c r="AFA1096" s="121"/>
      <c r="AFB1096" s="121"/>
      <c r="AFC1096" s="121"/>
      <c r="AFD1096" s="121"/>
      <c r="AFE1096" s="121"/>
      <c r="AFF1096" s="121"/>
      <c r="AFG1096" s="121"/>
      <c r="AFH1096" s="121"/>
      <c r="AFI1096" s="121"/>
      <c r="AFJ1096" s="121"/>
      <c r="AFK1096" s="121"/>
      <c r="AFL1096" s="121"/>
      <c r="AFM1096" s="121"/>
      <c r="AFN1096" s="121"/>
      <c r="AFO1096" s="121"/>
      <c r="AFP1096" s="121"/>
      <c r="AFQ1096" s="121"/>
      <c r="AFR1096" s="121"/>
      <c r="AFS1096" s="121"/>
      <c r="AFT1096" s="121"/>
      <c r="AFU1096" s="121"/>
      <c r="AFV1096" s="121"/>
      <c r="AFW1096" s="121"/>
      <c r="AFX1096" s="121"/>
      <c r="AFY1096" s="121"/>
      <c r="AFZ1096" s="121"/>
      <c r="AGA1096" s="121"/>
      <c r="AGB1096" s="121"/>
      <c r="AGC1096" s="121"/>
      <c r="AGD1096" s="121"/>
      <c r="AGE1096" s="121"/>
      <c r="AGF1096" s="121"/>
      <c r="AGG1096" s="121"/>
      <c r="AGH1096" s="121"/>
      <c r="AGI1096" s="121"/>
      <c r="AGJ1096" s="121"/>
      <c r="AGK1096" s="121"/>
      <c r="AGL1096" s="121"/>
      <c r="AGM1096" s="121"/>
      <c r="AGN1096" s="121"/>
      <c r="AGO1096" s="121"/>
      <c r="AGP1096" s="121"/>
      <c r="AGQ1096" s="121"/>
      <c r="AGR1096" s="121"/>
      <c r="AGS1096" s="121"/>
      <c r="AGT1096" s="121"/>
      <c r="AGU1096" s="121"/>
      <c r="AGV1096" s="121"/>
      <c r="AGW1096" s="121"/>
      <c r="AGX1096" s="121"/>
      <c r="AGY1096" s="121"/>
      <c r="AGZ1096" s="121"/>
      <c r="AHA1096" s="121"/>
      <c r="AHB1096" s="121"/>
      <c r="AHC1096" s="121"/>
      <c r="AHD1096" s="121"/>
      <c r="AHE1096" s="121"/>
      <c r="AHF1096" s="121"/>
      <c r="AHG1096" s="121"/>
      <c r="AHH1096" s="121"/>
      <c r="AHI1096" s="121"/>
      <c r="AHJ1096" s="121"/>
      <c r="AHK1096" s="121"/>
      <c r="AHL1096" s="121"/>
      <c r="AHM1096" s="121"/>
      <c r="AHN1096" s="121"/>
      <c r="AHO1096" s="121"/>
      <c r="AHP1096" s="121"/>
      <c r="AHQ1096" s="121"/>
      <c r="AHR1096" s="121"/>
      <c r="AHS1096" s="121"/>
      <c r="AHT1096" s="121"/>
      <c r="AHU1096" s="121"/>
      <c r="AHV1096" s="121"/>
      <c r="AHW1096" s="121"/>
      <c r="AHX1096" s="121"/>
      <c r="AHY1096" s="121"/>
      <c r="AHZ1096" s="121"/>
      <c r="AIA1096" s="121"/>
      <c r="AIB1096" s="121"/>
      <c r="AIC1096" s="121"/>
      <c r="AID1096" s="121"/>
      <c r="AIE1096" s="121"/>
      <c r="AIF1096" s="121"/>
      <c r="AIG1096" s="121"/>
      <c r="AIH1096" s="121"/>
      <c r="AII1096" s="121"/>
      <c r="AIJ1096" s="121"/>
      <c r="AIK1096" s="121"/>
      <c r="AIL1096" s="121"/>
      <c r="AIM1096" s="121"/>
      <c r="AIN1096" s="121"/>
      <c r="AIO1096" s="121"/>
      <c r="AIP1096" s="121"/>
      <c r="AIQ1096" s="121"/>
      <c r="AIR1096" s="121"/>
      <c r="AIS1096" s="121"/>
      <c r="AIT1096" s="121"/>
      <c r="AIU1096" s="121"/>
      <c r="AIV1096" s="121"/>
      <c r="AIW1096" s="121"/>
      <c r="AIX1096" s="121"/>
      <c r="AIY1096" s="121"/>
      <c r="AIZ1096" s="121"/>
      <c r="AJA1096" s="121"/>
      <c r="AJB1096" s="121"/>
      <c r="AJC1096" s="121"/>
      <c r="AJD1096" s="121"/>
      <c r="AJE1096" s="121"/>
      <c r="AJF1096" s="121"/>
      <c r="AJG1096" s="121"/>
      <c r="AJH1096" s="121"/>
      <c r="AJI1096" s="121"/>
      <c r="AJJ1096" s="121"/>
      <c r="AJK1096" s="121"/>
      <c r="AJL1096" s="121"/>
      <c r="AJM1096" s="121"/>
      <c r="AJN1096" s="121"/>
      <c r="AJO1096" s="121"/>
      <c r="AJP1096" s="121"/>
      <c r="AJQ1096" s="121"/>
      <c r="AJR1096" s="121"/>
      <c r="AJS1096" s="121"/>
      <c r="AJT1096" s="121"/>
      <c r="AJU1096" s="121"/>
      <c r="AJV1096" s="121"/>
      <c r="AJW1096" s="121"/>
      <c r="AJX1096" s="121"/>
      <c r="AJY1096" s="121"/>
      <c r="AJZ1096" s="121"/>
      <c r="AKA1096" s="121"/>
      <c r="AKB1096" s="121"/>
      <c r="AKC1096" s="121"/>
      <c r="AKD1096" s="121"/>
      <c r="AKE1096" s="121"/>
      <c r="AKF1096" s="121"/>
      <c r="AKG1096" s="121"/>
      <c r="AKH1096" s="121"/>
      <c r="AKI1096" s="121"/>
      <c r="AKJ1096" s="121"/>
      <c r="AKK1096" s="121"/>
      <c r="AKL1096" s="121"/>
      <c r="AKM1096" s="121"/>
      <c r="AKN1096" s="121"/>
      <c r="AKO1096" s="121"/>
      <c r="AKP1096" s="121"/>
      <c r="AKQ1096" s="121"/>
      <c r="AKR1096" s="121"/>
      <c r="AKS1096" s="121"/>
      <c r="AKT1096" s="121"/>
      <c r="AKU1096" s="121"/>
      <c r="AKV1096" s="121"/>
      <c r="AKW1096" s="121"/>
      <c r="AKX1096" s="121"/>
      <c r="AKY1096" s="121"/>
      <c r="AKZ1096" s="121"/>
      <c r="ALA1096" s="121"/>
      <c r="ALB1096" s="121"/>
      <c r="ALC1096" s="121"/>
      <c r="ALD1096" s="121"/>
      <c r="ALE1096" s="121"/>
      <c r="ALF1096" s="121"/>
      <c r="ALG1096" s="121"/>
      <c r="ALH1096" s="121"/>
      <c r="ALI1096" s="121"/>
      <c r="ALJ1096" s="121"/>
      <c r="ALK1096" s="121"/>
      <c r="ALL1096" s="121"/>
      <c r="ALM1096" s="121"/>
      <c r="ALN1096" s="121"/>
      <c r="ALO1096" s="121"/>
      <c r="ALP1096" s="121"/>
      <c r="ALQ1096" s="121"/>
      <c r="ALR1096" s="121"/>
      <c r="ALS1096" s="121"/>
      <c r="ALT1096" s="121"/>
      <c r="ALU1096" s="121"/>
      <c r="ALV1096" s="121"/>
      <c r="ALW1096" s="121"/>
      <c r="ALX1096" s="121"/>
      <c r="ALY1096" s="121"/>
      <c r="ALZ1096" s="121"/>
      <c r="AMA1096" s="121"/>
      <c r="AMB1096" s="121"/>
      <c r="AMC1096" s="121"/>
      <c r="AMD1096" s="121"/>
      <c r="AME1096" s="121"/>
      <c r="AMF1096" s="121"/>
      <c r="AMG1096" s="121"/>
      <c r="AMH1096" s="121"/>
      <c r="AMI1096" s="121"/>
      <c r="AMJ1096" s="121"/>
    </row>
    <row r="1097" customFormat="false" ht="15" hidden="false" customHeight="false" outlineLevel="0" collapsed="false">
      <c r="A1097" s="118"/>
      <c r="B1097" s="118"/>
      <c r="C1097" s="49" t="n">
        <f aca="false">IF(F1097=F1096,C1096,IF(F1097=(F1096+10),C1096,(C1096+10)))</f>
        <v>2070</v>
      </c>
      <c r="E1097" s="51" t="n">
        <f aca="false">IF(C1096=C1097,IF(AND(L1097&lt;&gt;"M",L1097&lt;&gt;"m-up"),E1096+10,E1096),10)</f>
        <v>20</v>
      </c>
      <c r="F1097" s="39" t="n">
        <f aca="false">R1097+(Q1097*60)+(P1097*3600)</f>
        <v>54392</v>
      </c>
      <c r="G1097" s="39" t="str">
        <f aca="false">CONCATENATE(M1097,N1097,O1097)</f>
        <v>2017121</v>
      </c>
      <c r="H1097" s="39" t="n">
        <v>17</v>
      </c>
      <c r="L1097" s="39" t="s">
        <v>0</v>
      </c>
      <c r="M1097" s="39" t="n">
        <v>2017</v>
      </c>
      <c r="N1097" s="39" t="n">
        <v>12</v>
      </c>
      <c r="O1097" s="39" t="n">
        <v>1</v>
      </c>
      <c r="P1097" s="39" t="n">
        <v>15</v>
      </c>
      <c r="Q1097" s="39" t="n">
        <v>6</v>
      </c>
      <c r="R1097" s="39" t="n">
        <v>32</v>
      </c>
      <c r="S1097" s="39" t="n">
        <v>341</v>
      </c>
      <c r="T1097" s="39" t="n">
        <v>1</v>
      </c>
      <c r="U1097" s="39" t="s">
        <v>1</v>
      </c>
      <c r="V1097" s="39" t="s">
        <v>2</v>
      </c>
      <c r="X1097" s="40" t="s">
        <v>15</v>
      </c>
      <c r="WK1097" s="119"/>
      <c r="WL1097" s="119"/>
      <c r="WM1097" s="119"/>
      <c r="WN1097" s="119"/>
      <c r="WO1097" s="119"/>
      <c r="WP1097" s="119"/>
      <c r="WQ1097" s="119"/>
      <c r="WR1097" s="119"/>
      <c r="WS1097" s="119"/>
      <c r="WT1097" s="119"/>
      <c r="WU1097" s="119"/>
      <c r="WV1097" s="119"/>
      <c r="WW1097" s="119"/>
      <c r="WX1097" s="119"/>
      <c r="WY1097" s="119"/>
      <c r="WZ1097" s="119"/>
      <c r="XA1097" s="119"/>
      <c r="XB1097" s="119"/>
      <c r="XC1097" s="119"/>
      <c r="XD1097" s="119"/>
      <c r="XE1097" s="119"/>
      <c r="XF1097" s="119"/>
      <c r="XG1097" s="119"/>
      <c r="XH1097" s="119"/>
      <c r="XI1097" s="119"/>
      <c r="XJ1097" s="119"/>
      <c r="XK1097" s="119"/>
      <c r="XL1097" s="119"/>
      <c r="XM1097" s="119"/>
      <c r="XN1097" s="119"/>
      <c r="XO1097" s="119"/>
      <c r="XP1097" s="119"/>
      <c r="XQ1097" s="119"/>
      <c r="XR1097" s="119"/>
      <c r="XS1097" s="119"/>
      <c r="XT1097" s="119"/>
      <c r="XU1097" s="119"/>
      <c r="XV1097" s="119"/>
      <c r="XW1097" s="119"/>
      <c r="XX1097" s="119"/>
      <c r="XY1097" s="119"/>
      <c r="XZ1097" s="119"/>
      <c r="YA1097" s="119"/>
      <c r="YB1097" s="119"/>
      <c r="YC1097" s="119"/>
      <c r="YD1097" s="119"/>
      <c r="YE1097" s="119"/>
      <c r="YF1097" s="119"/>
      <c r="YG1097" s="119"/>
      <c r="YH1097" s="119"/>
      <c r="YI1097" s="119"/>
      <c r="YJ1097" s="119"/>
      <c r="YK1097" s="119"/>
      <c r="YL1097" s="119"/>
      <c r="YM1097" s="119"/>
      <c r="YN1097" s="119"/>
      <c r="YO1097" s="119"/>
      <c r="YP1097" s="119"/>
      <c r="YQ1097" s="119"/>
      <c r="YR1097" s="119"/>
      <c r="YS1097" s="119"/>
      <c r="YT1097" s="119"/>
      <c r="YU1097" s="119"/>
      <c r="YV1097" s="119"/>
      <c r="YW1097" s="119"/>
      <c r="YX1097" s="119"/>
      <c r="YY1097" s="119"/>
      <c r="YZ1097" s="119"/>
      <c r="ZA1097" s="119"/>
      <c r="ZB1097" s="119"/>
      <c r="ZC1097" s="119"/>
      <c r="ZD1097" s="119"/>
      <c r="ZE1097" s="119"/>
      <c r="ZF1097" s="119"/>
      <c r="ZG1097" s="119"/>
      <c r="ZH1097" s="119"/>
      <c r="ZI1097" s="119"/>
      <c r="ZJ1097" s="119"/>
      <c r="ZK1097" s="119"/>
      <c r="ZL1097" s="119"/>
      <c r="ZM1097" s="119"/>
      <c r="ZN1097" s="119"/>
      <c r="ZO1097" s="119"/>
      <c r="ZP1097" s="119"/>
      <c r="ZQ1097" s="119"/>
      <c r="ZR1097" s="119"/>
      <c r="ZS1097" s="119"/>
      <c r="ZT1097" s="119"/>
      <c r="ZU1097" s="119"/>
      <c r="ZV1097" s="119"/>
      <c r="ZW1097" s="119"/>
      <c r="ZX1097" s="119"/>
      <c r="ZY1097" s="119"/>
      <c r="ZZ1097" s="119"/>
      <c r="AAA1097" s="119"/>
      <c r="AAB1097" s="119"/>
      <c r="AAC1097" s="119"/>
      <c r="AAD1097" s="119"/>
      <c r="AAE1097" s="119"/>
      <c r="AAF1097" s="119"/>
      <c r="AAG1097" s="119"/>
      <c r="AAH1097" s="119"/>
      <c r="AAI1097" s="119"/>
      <c r="AAJ1097" s="119"/>
      <c r="AAK1097" s="119"/>
      <c r="AAL1097" s="119"/>
      <c r="AAM1097" s="119"/>
      <c r="AAN1097" s="119"/>
      <c r="AAO1097" s="119"/>
      <c r="AAP1097" s="119"/>
      <c r="AAQ1097" s="119"/>
      <c r="AAR1097" s="119"/>
      <c r="AAS1097" s="119"/>
      <c r="AAT1097" s="119"/>
      <c r="AAU1097" s="119"/>
      <c r="AAV1097" s="119"/>
      <c r="AAW1097" s="119"/>
      <c r="AAX1097" s="119"/>
      <c r="AAY1097" s="119"/>
      <c r="AAZ1097" s="119"/>
      <c r="ABA1097" s="119"/>
      <c r="ABB1097" s="119"/>
      <c r="ABC1097" s="119"/>
      <c r="ABD1097" s="119"/>
      <c r="ABE1097" s="119"/>
      <c r="ABF1097" s="119"/>
      <c r="ABG1097" s="119"/>
      <c r="ABH1097" s="119"/>
      <c r="ABI1097" s="119"/>
      <c r="ABJ1097" s="119"/>
      <c r="ABK1097" s="119"/>
      <c r="ABL1097" s="119"/>
      <c r="ABM1097" s="119"/>
      <c r="ABN1097" s="119"/>
      <c r="ABO1097" s="119"/>
      <c r="ABP1097" s="119"/>
      <c r="ABQ1097" s="119"/>
      <c r="ABR1097" s="119"/>
      <c r="ABS1097" s="119"/>
      <c r="ABT1097" s="119"/>
      <c r="ABU1097" s="119"/>
      <c r="ABV1097" s="119"/>
      <c r="ABW1097" s="119"/>
      <c r="ABX1097" s="119"/>
      <c r="ABY1097" s="119"/>
      <c r="ABZ1097" s="119"/>
      <c r="ACA1097" s="119"/>
      <c r="ACB1097" s="119"/>
      <c r="ACC1097" s="119"/>
      <c r="ACD1097" s="119"/>
      <c r="ACE1097" s="119"/>
      <c r="ACF1097" s="119"/>
      <c r="ACG1097" s="119"/>
      <c r="ACH1097" s="119"/>
      <c r="ACI1097" s="119"/>
      <c r="ACJ1097" s="119"/>
      <c r="ACK1097" s="119"/>
      <c r="ACL1097" s="119"/>
      <c r="ACM1097" s="119"/>
      <c r="ACN1097" s="119"/>
      <c r="ACO1097" s="119"/>
      <c r="ACP1097" s="119"/>
      <c r="ACQ1097" s="119"/>
      <c r="ACR1097" s="119"/>
      <c r="ACS1097" s="119"/>
      <c r="ACT1097" s="119"/>
      <c r="ACU1097" s="119"/>
      <c r="ACV1097" s="119"/>
      <c r="ACW1097" s="119"/>
      <c r="ACX1097" s="119"/>
      <c r="ACY1097" s="119"/>
      <c r="ACZ1097" s="119"/>
      <c r="ADA1097" s="119"/>
      <c r="ADB1097" s="119"/>
      <c r="ADC1097" s="119"/>
      <c r="ADD1097" s="119"/>
      <c r="ADE1097" s="119"/>
      <c r="ADF1097" s="119"/>
      <c r="ADG1097" s="119"/>
      <c r="ADH1097" s="119"/>
      <c r="ADI1097" s="119"/>
      <c r="ADJ1097" s="119"/>
      <c r="ADK1097" s="119"/>
      <c r="ADL1097" s="119"/>
      <c r="ADM1097" s="119"/>
      <c r="ADN1097" s="119"/>
      <c r="ADO1097" s="119"/>
      <c r="ADP1097" s="119"/>
      <c r="ADQ1097" s="119"/>
      <c r="ADR1097" s="119"/>
      <c r="ADS1097" s="119"/>
      <c r="ADT1097" s="119"/>
      <c r="ADU1097" s="119"/>
      <c r="ADV1097" s="119"/>
      <c r="ADW1097" s="119"/>
      <c r="ADX1097" s="119"/>
      <c r="ADY1097" s="119"/>
      <c r="ADZ1097" s="119"/>
      <c r="AEA1097" s="119"/>
      <c r="AEB1097" s="119"/>
      <c r="AEC1097" s="119"/>
      <c r="AED1097" s="119"/>
      <c r="AEE1097" s="119"/>
      <c r="AEF1097" s="119"/>
      <c r="AEG1097" s="119"/>
      <c r="AEH1097" s="119"/>
      <c r="AEI1097" s="119"/>
      <c r="AEJ1097" s="119"/>
      <c r="AEK1097" s="119"/>
      <c r="AEL1097" s="119"/>
      <c r="AEM1097" s="119"/>
      <c r="AEN1097" s="119"/>
      <c r="AEO1097" s="119"/>
      <c r="AEP1097" s="119"/>
      <c r="AEQ1097" s="119"/>
      <c r="AER1097" s="119"/>
      <c r="AES1097" s="119"/>
      <c r="AET1097" s="119"/>
      <c r="AEU1097" s="119"/>
      <c r="AEV1097" s="119"/>
      <c r="AEW1097" s="119"/>
      <c r="AEX1097" s="119"/>
      <c r="AEY1097" s="119"/>
      <c r="AEZ1097" s="119"/>
      <c r="AFA1097" s="119"/>
      <c r="AFB1097" s="119"/>
      <c r="AFC1097" s="119"/>
      <c r="AFD1097" s="119"/>
      <c r="AFE1097" s="119"/>
      <c r="AFF1097" s="119"/>
      <c r="AFG1097" s="119"/>
      <c r="AFH1097" s="119"/>
      <c r="AFI1097" s="119"/>
      <c r="AFJ1097" s="119"/>
      <c r="AFK1097" s="119"/>
      <c r="AFL1097" s="119"/>
      <c r="AFM1097" s="119"/>
      <c r="AFN1097" s="119"/>
      <c r="AFO1097" s="119"/>
      <c r="AFP1097" s="119"/>
      <c r="AFQ1097" s="119"/>
      <c r="AFR1097" s="119"/>
      <c r="AFS1097" s="119"/>
      <c r="AFT1097" s="119"/>
      <c r="AFU1097" s="119"/>
      <c r="AFV1097" s="119"/>
      <c r="AFW1097" s="119"/>
      <c r="AFX1097" s="119"/>
      <c r="AFY1097" s="119"/>
      <c r="AFZ1097" s="119"/>
      <c r="AGA1097" s="119"/>
      <c r="AGB1097" s="119"/>
      <c r="AGC1097" s="119"/>
      <c r="AGD1097" s="119"/>
      <c r="AGE1097" s="119"/>
      <c r="AGF1097" s="119"/>
      <c r="AGG1097" s="119"/>
      <c r="AGH1097" s="119"/>
      <c r="AGI1097" s="119"/>
      <c r="AGJ1097" s="119"/>
      <c r="AGK1097" s="119"/>
      <c r="AGL1097" s="119"/>
      <c r="AGM1097" s="119"/>
      <c r="AGN1097" s="119"/>
      <c r="AGO1097" s="119"/>
      <c r="AGP1097" s="119"/>
      <c r="AGQ1097" s="119"/>
      <c r="AGR1097" s="119"/>
      <c r="AGS1097" s="119"/>
      <c r="AGT1097" s="119"/>
      <c r="AGU1097" s="119"/>
      <c r="AGV1097" s="119"/>
      <c r="AGW1097" s="119"/>
      <c r="AGX1097" s="119"/>
      <c r="AGY1097" s="119"/>
      <c r="AGZ1097" s="119"/>
      <c r="AHA1097" s="119"/>
      <c r="AHB1097" s="119"/>
      <c r="AHC1097" s="119"/>
      <c r="AHD1097" s="119"/>
      <c r="AHE1097" s="119"/>
      <c r="AHF1097" s="119"/>
      <c r="AHG1097" s="119"/>
      <c r="AHH1097" s="119"/>
      <c r="AHI1097" s="119"/>
      <c r="AHJ1097" s="119"/>
      <c r="AHK1097" s="119"/>
      <c r="AHL1097" s="119"/>
      <c r="AHM1097" s="119"/>
      <c r="AHN1097" s="119"/>
      <c r="AHO1097" s="119"/>
      <c r="AHP1097" s="119"/>
      <c r="AHQ1097" s="119"/>
      <c r="AHR1097" s="119"/>
      <c r="AHS1097" s="119"/>
      <c r="AHT1097" s="119"/>
      <c r="AHU1097" s="119"/>
      <c r="AHV1097" s="119"/>
      <c r="AHW1097" s="119"/>
      <c r="AHX1097" s="119"/>
      <c r="AHY1097" s="119"/>
      <c r="AHZ1097" s="119"/>
      <c r="AIA1097" s="119"/>
      <c r="AIB1097" s="119"/>
      <c r="AIC1097" s="119"/>
      <c r="AID1097" s="119"/>
      <c r="AIE1097" s="119"/>
      <c r="AIF1097" s="119"/>
      <c r="AIG1097" s="119"/>
      <c r="AIH1097" s="119"/>
      <c r="AII1097" s="119"/>
      <c r="AIJ1097" s="119"/>
      <c r="AIK1097" s="119"/>
      <c r="AIL1097" s="119"/>
      <c r="AIM1097" s="119"/>
      <c r="AIN1097" s="119"/>
      <c r="AIO1097" s="119"/>
      <c r="AIP1097" s="119"/>
      <c r="AIQ1097" s="119"/>
      <c r="AIR1097" s="119"/>
      <c r="AIS1097" s="119"/>
      <c r="AIT1097" s="119"/>
      <c r="AIU1097" s="119"/>
      <c r="AIV1097" s="119"/>
      <c r="AIW1097" s="119"/>
      <c r="AIX1097" s="119"/>
      <c r="AIY1097" s="119"/>
      <c r="AIZ1097" s="119"/>
      <c r="AJA1097" s="119"/>
      <c r="AJB1097" s="119"/>
      <c r="AJC1097" s="119"/>
      <c r="AJD1097" s="119"/>
      <c r="AJE1097" s="119"/>
      <c r="AJF1097" s="119"/>
      <c r="AJG1097" s="119"/>
      <c r="AJH1097" s="119"/>
      <c r="AJI1097" s="119"/>
      <c r="AJJ1097" s="119"/>
      <c r="AJK1097" s="119"/>
      <c r="AJL1097" s="119"/>
      <c r="AJM1097" s="119"/>
      <c r="AJN1097" s="119"/>
      <c r="AJO1097" s="119"/>
      <c r="AJP1097" s="119"/>
      <c r="AJQ1097" s="119"/>
      <c r="AJR1097" s="119"/>
      <c r="AJS1097" s="119"/>
      <c r="AJT1097" s="119"/>
      <c r="AJU1097" s="119"/>
      <c r="AJV1097" s="119"/>
      <c r="AJW1097" s="119"/>
      <c r="AJX1097" s="119"/>
      <c r="AJY1097" s="119"/>
      <c r="AJZ1097" s="119"/>
      <c r="AKA1097" s="119"/>
      <c r="AKB1097" s="119"/>
      <c r="AKC1097" s="119"/>
      <c r="AKD1097" s="119"/>
      <c r="AKE1097" s="119"/>
      <c r="AKF1097" s="119"/>
      <c r="AKG1097" s="119"/>
      <c r="AKH1097" s="119"/>
      <c r="AKI1097" s="119"/>
      <c r="AKJ1097" s="119"/>
      <c r="AKK1097" s="119"/>
      <c r="AKL1097" s="119"/>
      <c r="AKM1097" s="119"/>
      <c r="AKN1097" s="119"/>
      <c r="AKO1097" s="119"/>
      <c r="AKP1097" s="119"/>
      <c r="AKQ1097" s="119"/>
      <c r="AKR1097" s="119"/>
      <c r="AKS1097" s="119"/>
      <c r="AKT1097" s="119"/>
      <c r="AKU1097" s="119"/>
      <c r="AKV1097" s="119"/>
      <c r="AKW1097" s="119"/>
      <c r="AKX1097" s="119"/>
      <c r="AKY1097" s="119"/>
      <c r="AKZ1097" s="119"/>
      <c r="ALA1097" s="119"/>
      <c r="ALB1097" s="119"/>
      <c r="ALC1097" s="119"/>
      <c r="ALD1097" s="119"/>
      <c r="ALE1097" s="119"/>
      <c r="ALF1097" s="119"/>
      <c r="ALG1097" s="119"/>
      <c r="ALH1097" s="119"/>
      <c r="ALI1097" s="119"/>
      <c r="ALJ1097" s="119"/>
      <c r="ALK1097" s="119"/>
      <c r="ALL1097" s="119"/>
      <c r="ALM1097" s="119"/>
      <c r="ALN1097" s="119"/>
      <c r="ALO1097" s="119"/>
      <c r="ALP1097" s="119"/>
      <c r="ALQ1097" s="119"/>
      <c r="ALR1097" s="119"/>
      <c r="ALS1097" s="119"/>
      <c r="ALT1097" s="119"/>
      <c r="ALU1097" s="119"/>
      <c r="ALV1097" s="119"/>
      <c r="ALW1097" s="119"/>
      <c r="ALX1097" s="119"/>
      <c r="ALY1097" s="119"/>
      <c r="ALZ1097" s="119"/>
      <c r="AMA1097" s="119"/>
      <c r="AMB1097" s="119"/>
      <c r="AMC1097" s="119"/>
      <c r="AMD1097" s="119"/>
      <c r="AME1097" s="119"/>
      <c r="AMF1097" s="119"/>
      <c r="AMG1097" s="119"/>
      <c r="AMH1097" s="119"/>
      <c r="AMI1097" s="119"/>
      <c r="AMJ1097" s="119"/>
    </row>
    <row r="1098" customFormat="false" ht="15" hidden="false" customHeight="false" outlineLevel="0" collapsed="false">
      <c r="A1098" s="118"/>
      <c r="B1098" s="118"/>
      <c r="C1098" s="49" t="n">
        <f aca="false">IF(F1098=F1097,C1097,IF(F1098=(F1097+10),C1097,(C1097+10)))</f>
        <v>2070</v>
      </c>
      <c r="E1098" s="51" t="n">
        <f aca="false">IF(C1097=C1098,IF(AND(L1098&lt;&gt;"M",L1098&lt;&gt;"m-up"),E1097+10,E1097),10)</f>
        <v>30</v>
      </c>
      <c r="F1098" s="39" t="n">
        <f aca="false">R1098+(Q1098*60)+(P1098*3600)</f>
        <v>54392</v>
      </c>
      <c r="G1098" s="39" t="str">
        <f aca="false">CONCATENATE(M1098,N1098,O1098)</f>
        <v>2017121</v>
      </c>
      <c r="H1098" s="39" t="n">
        <v>5</v>
      </c>
      <c r="L1098" s="39" t="s">
        <v>0</v>
      </c>
      <c r="M1098" s="39" t="n">
        <v>2017</v>
      </c>
      <c r="N1098" s="39" t="n">
        <v>12</v>
      </c>
      <c r="O1098" s="39" t="n">
        <v>1</v>
      </c>
      <c r="P1098" s="39" t="n">
        <v>15</v>
      </c>
      <c r="Q1098" s="39" t="n">
        <v>6</v>
      </c>
      <c r="R1098" s="39" t="n">
        <v>32</v>
      </c>
      <c r="S1098" s="39" t="n">
        <v>404</v>
      </c>
      <c r="T1098" s="39" t="n">
        <v>1</v>
      </c>
      <c r="U1098" s="39" t="s">
        <v>1</v>
      </c>
      <c r="V1098" s="39" t="s">
        <v>2</v>
      </c>
      <c r="WK1098" s="119"/>
      <c r="WL1098" s="119"/>
      <c r="WM1098" s="119"/>
      <c r="WN1098" s="119"/>
      <c r="WO1098" s="119"/>
      <c r="WP1098" s="119"/>
      <c r="WQ1098" s="119"/>
      <c r="WR1098" s="119"/>
      <c r="WS1098" s="119"/>
      <c r="WT1098" s="119"/>
      <c r="WU1098" s="119"/>
      <c r="WV1098" s="119"/>
      <c r="WW1098" s="119"/>
      <c r="WX1098" s="119"/>
      <c r="WY1098" s="119"/>
      <c r="WZ1098" s="119"/>
      <c r="XA1098" s="119"/>
      <c r="XB1098" s="119"/>
      <c r="XC1098" s="119"/>
      <c r="XD1098" s="119"/>
      <c r="XE1098" s="119"/>
      <c r="XF1098" s="119"/>
      <c r="XG1098" s="119"/>
      <c r="XH1098" s="119"/>
      <c r="XI1098" s="119"/>
      <c r="XJ1098" s="119"/>
      <c r="XK1098" s="119"/>
      <c r="XL1098" s="119"/>
      <c r="XM1098" s="119"/>
      <c r="XN1098" s="119"/>
      <c r="XO1098" s="119"/>
      <c r="XP1098" s="119"/>
      <c r="XQ1098" s="119"/>
      <c r="XR1098" s="119"/>
      <c r="XS1098" s="119"/>
      <c r="XT1098" s="119"/>
      <c r="XU1098" s="119"/>
      <c r="XV1098" s="119"/>
      <c r="XW1098" s="119"/>
      <c r="XX1098" s="119"/>
      <c r="XY1098" s="119"/>
      <c r="XZ1098" s="119"/>
      <c r="YA1098" s="119"/>
      <c r="YB1098" s="119"/>
      <c r="YC1098" s="119"/>
      <c r="YD1098" s="119"/>
      <c r="YE1098" s="119"/>
      <c r="YF1098" s="119"/>
      <c r="YG1098" s="119"/>
      <c r="YH1098" s="119"/>
      <c r="YI1098" s="119"/>
      <c r="YJ1098" s="119"/>
      <c r="YK1098" s="119"/>
      <c r="YL1098" s="119"/>
      <c r="YM1098" s="119"/>
      <c r="YN1098" s="119"/>
      <c r="YO1098" s="119"/>
      <c r="YP1098" s="119"/>
      <c r="YQ1098" s="119"/>
      <c r="YR1098" s="119"/>
      <c r="YS1098" s="119"/>
      <c r="YT1098" s="119"/>
      <c r="YU1098" s="119"/>
      <c r="YV1098" s="119"/>
      <c r="YW1098" s="119"/>
      <c r="YX1098" s="119"/>
      <c r="YY1098" s="119"/>
      <c r="YZ1098" s="119"/>
      <c r="ZA1098" s="119"/>
      <c r="ZB1098" s="119"/>
      <c r="ZC1098" s="119"/>
      <c r="ZD1098" s="119"/>
      <c r="ZE1098" s="119"/>
      <c r="ZF1098" s="119"/>
      <c r="ZG1098" s="119"/>
      <c r="ZH1098" s="119"/>
      <c r="ZI1098" s="119"/>
      <c r="ZJ1098" s="119"/>
      <c r="ZK1098" s="119"/>
      <c r="ZL1098" s="119"/>
      <c r="ZM1098" s="119"/>
      <c r="ZN1098" s="119"/>
      <c r="ZO1098" s="119"/>
      <c r="ZP1098" s="119"/>
      <c r="ZQ1098" s="119"/>
      <c r="ZR1098" s="119"/>
      <c r="ZS1098" s="119"/>
      <c r="ZT1098" s="119"/>
      <c r="ZU1098" s="119"/>
      <c r="ZV1098" s="119"/>
      <c r="ZW1098" s="119"/>
      <c r="ZX1098" s="119"/>
      <c r="ZY1098" s="119"/>
      <c r="ZZ1098" s="119"/>
      <c r="AAA1098" s="119"/>
      <c r="AAB1098" s="119"/>
      <c r="AAC1098" s="119"/>
      <c r="AAD1098" s="119"/>
      <c r="AAE1098" s="119"/>
      <c r="AAF1098" s="119"/>
      <c r="AAG1098" s="119"/>
      <c r="AAH1098" s="119"/>
      <c r="AAI1098" s="119"/>
      <c r="AAJ1098" s="119"/>
      <c r="AAK1098" s="119"/>
      <c r="AAL1098" s="119"/>
      <c r="AAM1098" s="119"/>
      <c r="AAN1098" s="119"/>
      <c r="AAO1098" s="119"/>
      <c r="AAP1098" s="119"/>
      <c r="AAQ1098" s="119"/>
      <c r="AAR1098" s="119"/>
      <c r="AAS1098" s="119"/>
      <c r="AAT1098" s="119"/>
      <c r="AAU1098" s="119"/>
      <c r="AAV1098" s="119"/>
      <c r="AAW1098" s="119"/>
      <c r="AAX1098" s="119"/>
      <c r="AAY1098" s="119"/>
      <c r="AAZ1098" s="119"/>
      <c r="ABA1098" s="119"/>
      <c r="ABB1098" s="119"/>
      <c r="ABC1098" s="119"/>
      <c r="ABD1098" s="119"/>
      <c r="ABE1098" s="119"/>
      <c r="ABF1098" s="119"/>
      <c r="ABG1098" s="119"/>
      <c r="ABH1098" s="119"/>
      <c r="ABI1098" s="119"/>
      <c r="ABJ1098" s="119"/>
      <c r="ABK1098" s="119"/>
      <c r="ABL1098" s="119"/>
      <c r="ABM1098" s="119"/>
      <c r="ABN1098" s="119"/>
      <c r="ABO1098" s="119"/>
      <c r="ABP1098" s="119"/>
      <c r="ABQ1098" s="119"/>
      <c r="ABR1098" s="119"/>
      <c r="ABS1098" s="119"/>
      <c r="ABT1098" s="119"/>
      <c r="ABU1098" s="119"/>
      <c r="ABV1098" s="119"/>
      <c r="ABW1098" s="119"/>
      <c r="ABX1098" s="119"/>
      <c r="ABY1098" s="119"/>
      <c r="ABZ1098" s="119"/>
      <c r="ACA1098" s="119"/>
      <c r="ACB1098" s="119"/>
      <c r="ACC1098" s="119"/>
      <c r="ACD1098" s="119"/>
      <c r="ACE1098" s="119"/>
      <c r="ACF1098" s="119"/>
      <c r="ACG1098" s="119"/>
      <c r="ACH1098" s="119"/>
      <c r="ACI1098" s="119"/>
      <c r="ACJ1098" s="119"/>
      <c r="ACK1098" s="119"/>
      <c r="ACL1098" s="119"/>
      <c r="ACM1098" s="119"/>
      <c r="ACN1098" s="119"/>
      <c r="ACO1098" s="119"/>
      <c r="ACP1098" s="119"/>
      <c r="ACQ1098" s="119"/>
      <c r="ACR1098" s="119"/>
      <c r="ACS1098" s="119"/>
      <c r="ACT1098" s="119"/>
      <c r="ACU1098" s="119"/>
      <c r="ACV1098" s="119"/>
      <c r="ACW1098" s="119"/>
      <c r="ACX1098" s="119"/>
      <c r="ACY1098" s="119"/>
      <c r="ACZ1098" s="119"/>
      <c r="ADA1098" s="119"/>
      <c r="ADB1098" s="119"/>
      <c r="ADC1098" s="119"/>
      <c r="ADD1098" s="119"/>
      <c r="ADE1098" s="119"/>
      <c r="ADF1098" s="119"/>
      <c r="ADG1098" s="119"/>
      <c r="ADH1098" s="119"/>
      <c r="ADI1098" s="119"/>
      <c r="ADJ1098" s="119"/>
      <c r="ADK1098" s="119"/>
      <c r="ADL1098" s="119"/>
      <c r="ADM1098" s="119"/>
      <c r="ADN1098" s="119"/>
      <c r="ADO1098" s="119"/>
      <c r="ADP1098" s="119"/>
      <c r="ADQ1098" s="119"/>
      <c r="ADR1098" s="119"/>
      <c r="ADS1098" s="119"/>
      <c r="ADT1098" s="119"/>
      <c r="ADU1098" s="119"/>
      <c r="ADV1098" s="119"/>
      <c r="ADW1098" s="119"/>
      <c r="ADX1098" s="119"/>
      <c r="ADY1098" s="119"/>
      <c r="ADZ1098" s="119"/>
      <c r="AEA1098" s="119"/>
      <c r="AEB1098" s="119"/>
      <c r="AEC1098" s="119"/>
      <c r="AED1098" s="119"/>
      <c r="AEE1098" s="119"/>
      <c r="AEF1098" s="119"/>
      <c r="AEG1098" s="119"/>
      <c r="AEH1098" s="119"/>
      <c r="AEI1098" s="119"/>
      <c r="AEJ1098" s="119"/>
      <c r="AEK1098" s="119"/>
      <c r="AEL1098" s="119"/>
      <c r="AEM1098" s="119"/>
      <c r="AEN1098" s="119"/>
      <c r="AEO1098" s="119"/>
      <c r="AEP1098" s="119"/>
      <c r="AEQ1098" s="119"/>
      <c r="AER1098" s="119"/>
      <c r="AES1098" s="119"/>
      <c r="AET1098" s="119"/>
      <c r="AEU1098" s="119"/>
      <c r="AEV1098" s="119"/>
      <c r="AEW1098" s="119"/>
      <c r="AEX1098" s="119"/>
      <c r="AEY1098" s="119"/>
      <c r="AEZ1098" s="119"/>
      <c r="AFA1098" s="119"/>
      <c r="AFB1098" s="119"/>
      <c r="AFC1098" s="119"/>
      <c r="AFD1098" s="119"/>
      <c r="AFE1098" s="119"/>
      <c r="AFF1098" s="119"/>
      <c r="AFG1098" s="119"/>
      <c r="AFH1098" s="119"/>
      <c r="AFI1098" s="119"/>
      <c r="AFJ1098" s="119"/>
      <c r="AFK1098" s="119"/>
      <c r="AFL1098" s="119"/>
      <c r="AFM1098" s="119"/>
      <c r="AFN1098" s="119"/>
      <c r="AFO1098" s="119"/>
      <c r="AFP1098" s="119"/>
      <c r="AFQ1098" s="119"/>
      <c r="AFR1098" s="119"/>
      <c r="AFS1098" s="119"/>
      <c r="AFT1098" s="119"/>
      <c r="AFU1098" s="119"/>
      <c r="AFV1098" s="119"/>
      <c r="AFW1098" s="119"/>
      <c r="AFX1098" s="119"/>
      <c r="AFY1098" s="119"/>
      <c r="AFZ1098" s="119"/>
      <c r="AGA1098" s="119"/>
      <c r="AGB1098" s="119"/>
      <c r="AGC1098" s="119"/>
      <c r="AGD1098" s="119"/>
      <c r="AGE1098" s="119"/>
      <c r="AGF1098" s="119"/>
      <c r="AGG1098" s="119"/>
      <c r="AGH1098" s="119"/>
      <c r="AGI1098" s="119"/>
      <c r="AGJ1098" s="119"/>
      <c r="AGK1098" s="119"/>
      <c r="AGL1098" s="119"/>
      <c r="AGM1098" s="119"/>
      <c r="AGN1098" s="119"/>
      <c r="AGO1098" s="119"/>
      <c r="AGP1098" s="119"/>
      <c r="AGQ1098" s="119"/>
      <c r="AGR1098" s="119"/>
      <c r="AGS1098" s="119"/>
      <c r="AGT1098" s="119"/>
      <c r="AGU1098" s="119"/>
      <c r="AGV1098" s="119"/>
      <c r="AGW1098" s="119"/>
      <c r="AGX1098" s="119"/>
      <c r="AGY1098" s="119"/>
      <c r="AGZ1098" s="119"/>
      <c r="AHA1098" s="119"/>
      <c r="AHB1098" s="119"/>
      <c r="AHC1098" s="119"/>
      <c r="AHD1098" s="119"/>
      <c r="AHE1098" s="119"/>
      <c r="AHF1098" s="119"/>
      <c r="AHG1098" s="119"/>
      <c r="AHH1098" s="119"/>
      <c r="AHI1098" s="119"/>
      <c r="AHJ1098" s="119"/>
      <c r="AHK1098" s="119"/>
      <c r="AHL1098" s="119"/>
      <c r="AHM1098" s="119"/>
      <c r="AHN1098" s="119"/>
      <c r="AHO1098" s="119"/>
      <c r="AHP1098" s="119"/>
      <c r="AHQ1098" s="119"/>
      <c r="AHR1098" s="119"/>
      <c r="AHS1098" s="119"/>
      <c r="AHT1098" s="119"/>
      <c r="AHU1098" s="119"/>
      <c r="AHV1098" s="119"/>
      <c r="AHW1098" s="119"/>
      <c r="AHX1098" s="119"/>
      <c r="AHY1098" s="119"/>
      <c r="AHZ1098" s="119"/>
      <c r="AIA1098" s="119"/>
      <c r="AIB1098" s="119"/>
      <c r="AIC1098" s="119"/>
      <c r="AID1098" s="119"/>
      <c r="AIE1098" s="119"/>
      <c r="AIF1098" s="119"/>
      <c r="AIG1098" s="119"/>
      <c r="AIH1098" s="119"/>
      <c r="AII1098" s="119"/>
      <c r="AIJ1098" s="119"/>
      <c r="AIK1098" s="119"/>
      <c r="AIL1098" s="119"/>
      <c r="AIM1098" s="119"/>
      <c r="AIN1098" s="119"/>
      <c r="AIO1098" s="119"/>
      <c r="AIP1098" s="119"/>
      <c r="AIQ1098" s="119"/>
      <c r="AIR1098" s="119"/>
      <c r="AIS1098" s="119"/>
      <c r="AIT1098" s="119"/>
      <c r="AIU1098" s="119"/>
      <c r="AIV1098" s="119"/>
      <c r="AIW1098" s="119"/>
      <c r="AIX1098" s="119"/>
      <c r="AIY1098" s="119"/>
      <c r="AIZ1098" s="119"/>
      <c r="AJA1098" s="119"/>
      <c r="AJB1098" s="119"/>
      <c r="AJC1098" s="119"/>
      <c r="AJD1098" s="119"/>
      <c r="AJE1098" s="119"/>
      <c r="AJF1098" s="119"/>
      <c r="AJG1098" s="119"/>
      <c r="AJH1098" s="119"/>
      <c r="AJI1098" s="119"/>
      <c r="AJJ1098" s="119"/>
      <c r="AJK1098" s="119"/>
      <c r="AJL1098" s="119"/>
      <c r="AJM1098" s="119"/>
      <c r="AJN1098" s="119"/>
      <c r="AJO1098" s="119"/>
      <c r="AJP1098" s="119"/>
      <c r="AJQ1098" s="119"/>
      <c r="AJR1098" s="119"/>
      <c r="AJS1098" s="119"/>
      <c r="AJT1098" s="119"/>
      <c r="AJU1098" s="119"/>
      <c r="AJV1098" s="119"/>
      <c r="AJW1098" s="119"/>
      <c r="AJX1098" s="119"/>
      <c r="AJY1098" s="119"/>
      <c r="AJZ1098" s="119"/>
      <c r="AKA1098" s="119"/>
      <c r="AKB1098" s="119"/>
      <c r="AKC1098" s="119"/>
      <c r="AKD1098" s="119"/>
      <c r="AKE1098" s="119"/>
      <c r="AKF1098" s="119"/>
      <c r="AKG1098" s="119"/>
      <c r="AKH1098" s="119"/>
      <c r="AKI1098" s="119"/>
      <c r="AKJ1098" s="119"/>
      <c r="AKK1098" s="119"/>
      <c r="AKL1098" s="119"/>
      <c r="AKM1098" s="119"/>
      <c r="AKN1098" s="119"/>
      <c r="AKO1098" s="119"/>
      <c r="AKP1098" s="119"/>
      <c r="AKQ1098" s="119"/>
      <c r="AKR1098" s="119"/>
      <c r="AKS1098" s="119"/>
      <c r="AKT1098" s="119"/>
      <c r="AKU1098" s="119"/>
      <c r="AKV1098" s="119"/>
      <c r="AKW1098" s="119"/>
      <c r="AKX1098" s="119"/>
      <c r="AKY1098" s="119"/>
      <c r="AKZ1098" s="119"/>
      <c r="ALA1098" s="119"/>
      <c r="ALB1098" s="119"/>
      <c r="ALC1098" s="119"/>
      <c r="ALD1098" s="119"/>
      <c r="ALE1098" s="119"/>
      <c r="ALF1098" s="119"/>
      <c r="ALG1098" s="119"/>
      <c r="ALH1098" s="119"/>
      <c r="ALI1098" s="119"/>
      <c r="ALJ1098" s="119"/>
      <c r="ALK1098" s="119"/>
      <c r="ALL1098" s="119"/>
      <c r="ALM1098" s="119"/>
      <c r="ALN1098" s="119"/>
      <c r="ALO1098" s="119"/>
      <c r="ALP1098" s="119"/>
      <c r="ALQ1098" s="119"/>
      <c r="ALR1098" s="119"/>
      <c r="ALS1098" s="119"/>
      <c r="ALT1098" s="119"/>
      <c r="ALU1098" s="119"/>
      <c r="ALV1098" s="119"/>
      <c r="ALW1098" s="119"/>
      <c r="ALX1098" s="119"/>
      <c r="ALY1098" s="119"/>
      <c r="ALZ1098" s="119"/>
      <c r="AMA1098" s="119"/>
      <c r="AMB1098" s="119"/>
      <c r="AMC1098" s="119"/>
      <c r="AMD1098" s="119"/>
      <c r="AME1098" s="119"/>
      <c r="AMF1098" s="119"/>
      <c r="AMG1098" s="119"/>
      <c r="AMH1098" s="119"/>
      <c r="AMI1098" s="119"/>
      <c r="AMJ1098" s="119"/>
    </row>
    <row r="1099" customFormat="false" ht="15" hidden="false" customHeight="false" outlineLevel="0" collapsed="false">
      <c r="A1099" s="118"/>
      <c r="B1099" s="118"/>
      <c r="C1099" s="49" t="n">
        <f aca="false">IF(F1099=F1098,C1098,IF(F1099=(F1098+10),C1098,(C1098+10)))</f>
        <v>2070</v>
      </c>
      <c r="E1099" s="51" t="n">
        <f aca="false">IF(C1098=C1099,IF(AND(L1099&lt;&gt;"M",L1099&lt;&gt;"m-up"),E1098+10,E1098),10)</f>
        <v>40</v>
      </c>
      <c r="F1099" s="39" t="n">
        <f aca="false">R1099+(Q1099*60)+(P1099*3600)</f>
        <v>54392</v>
      </c>
      <c r="G1099" s="39" t="str">
        <f aca="false">CONCATENATE(M1099,N1099,O1099)</f>
        <v>2017121</v>
      </c>
      <c r="L1099" s="39" t="s">
        <v>9</v>
      </c>
      <c r="M1099" s="39" t="n">
        <v>2017</v>
      </c>
      <c r="N1099" s="39" t="n">
        <v>12</v>
      </c>
      <c r="O1099" s="39" t="n">
        <v>1</v>
      </c>
      <c r="P1099" s="39" t="n">
        <v>15</v>
      </c>
      <c r="Q1099" s="39" t="n">
        <v>6</v>
      </c>
      <c r="R1099" s="39" t="n">
        <v>32</v>
      </c>
      <c r="S1099" s="39" t="n">
        <v>466</v>
      </c>
      <c r="U1099" s="39" t="s">
        <v>1</v>
      </c>
      <c r="V1099" s="39" t="s">
        <v>2</v>
      </c>
      <c r="WK1099" s="119"/>
      <c r="WL1099" s="119"/>
      <c r="WM1099" s="119"/>
      <c r="WN1099" s="119"/>
      <c r="WO1099" s="119"/>
      <c r="WP1099" s="119"/>
      <c r="WQ1099" s="119"/>
      <c r="WR1099" s="119"/>
      <c r="WS1099" s="119"/>
      <c r="WT1099" s="119"/>
      <c r="WU1099" s="119"/>
      <c r="WV1099" s="119"/>
      <c r="WW1099" s="119"/>
      <c r="WX1099" s="119"/>
      <c r="WY1099" s="119"/>
      <c r="WZ1099" s="119"/>
      <c r="XA1099" s="119"/>
      <c r="XB1099" s="119"/>
      <c r="XC1099" s="119"/>
      <c r="XD1099" s="119"/>
      <c r="XE1099" s="119"/>
      <c r="XF1099" s="119"/>
      <c r="XG1099" s="119"/>
      <c r="XH1099" s="119"/>
      <c r="XI1099" s="119"/>
      <c r="XJ1099" s="119"/>
      <c r="XK1099" s="119"/>
      <c r="XL1099" s="119"/>
      <c r="XM1099" s="119"/>
      <c r="XN1099" s="119"/>
      <c r="XO1099" s="119"/>
      <c r="XP1099" s="119"/>
      <c r="XQ1099" s="119"/>
      <c r="XR1099" s="119"/>
      <c r="XS1099" s="119"/>
      <c r="XT1099" s="119"/>
      <c r="XU1099" s="119"/>
      <c r="XV1099" s="119"/>
      <c r="XW1099" s="119"/>
      <c r="XX1099" s="119"/>
      <c r="XY1099" s="119"/>
      <c r="XZ1099" s="119"/>
      <c r="YA1099" s="119"/>
      <c r="YB1099" s="119"/>
      <c r="YC1099" s="119"/>
      <c r="YD1099" s="119"/>
      <c r="YE1099" s="119"/>
      <c r="YF1099" s="119"/>
      <c r="YG1099" s="119"/>
      <c r="YH1099" s="119"/>
      <c r="YI1099" s="119"/>
      <c r="YJ1099" s="119"/>
      <c r="YK1099" s="119"/>
      <c r="YL1099" s="119"/>
      <c r="YM1099" s="119"/>
      <c r="YN1099" s="119"/>
      <c r="YO1099" s="119"/>
      <c r="YP1099" s="119"/>
      <c r="YQ1099" s="119"/>
      <c r="YR1099" s="119"/>
      <c r="YS1099" s="119"/>
      <c r="YT1099" s="119"/>
      <c r="YU1099" s="119"/>
      <c r="YV1099" s="119"/>
      <c r="YW1099" s="119"/>
      <c r="YX1099" s="119"/>
      <c r="YY1099" s="119"/>
      <c r="YZ1099" s="119"/>
      <c r="ZA1099" s="119"/>
      <c r="ZB1099" s="119"/>
      <c r="ZC1099" s="119"/>
      <c r="ZD1099" s="119"/>
      <c r="ZE1099" s="119"/>
      <c r="ZF1099" s="119"/>
      <c r="ZG1099" s="119"/>
      <c r="ZH1099" s="119"/>
      <c r="ZI1099" s="119"/>
      <c r="ZJ1099" s="119"/>
      <c r="ZK1099" s="119"/>
      <c r="ZL1099" s="119"/>
      <c r="ZM1099" s="119"/>
      <c r="ZN1099" s="119"/>
      <c r="ZO1099" s="119"/>
      <c r="ZP1099" s="119"/>
      <c r="ZQ1099" s="119"/>
      <c r="ZR1099" s="119"/>
      <c r="ZS1099" s="119"/>
      <c r="ZT1099" s="119"/>
      <c r="ZU1099" s="119"/>
      <c r="ZV1099" s="119"/>
      <c r="ZW1099" s="119"/>
      <c r="ZX1099" s="119"/>
      <c r="ZY1099" s="119"/>
      <c r="ZZ1099" s="119"/>
      <c r="AAA1099" s="119"/>
      <c r="AAB1099" s="119"/>
      <c r="AAC1099" s="119"/>
      <c r="AAD1099" s="119"/>
      <c r="AAE1099" s="119"/>
      <c r="AAF1099" s="119"/>
      <c r="AAG1099" s="119"/>
      <c r="AAH1099" s="119"/>
      <c r="AAI1099" s="119"/>
      <c r="AAJ1099" s="119"/>
      <c r="AAK1099" s="119"/>
      <c r="AAL1099" s="119"/>
      <c r="AAM1099" s="119"/>
      <c r="AAN1099" s="119"/>
      <c r="AAO1099" s="119"/>
      <c r="AAP1099" s="119"/>
      <c r="AAQ1099" s="119"/>
      <c r="AAR1099" s="119"/>
      <c r="AAS1099" s="119"/>
      <c r="AAT1099" s="119"/>
      <c r="AAU1099" s="119"/>
      <c r="AAV1099" s="119"/>
      <c r="AAW1099" s="119"/>
      <c r="AAX1099" s="119"/>
      <c r="AAY1099" s="119"/>
      <c r="AAZ1099" s="119"/>
      <c r="ABA1099" s="119"/>
      <c r="ABB1099" s="119"/>
      <c r="ABC1099" s="119"/>
      <c r="ABD1099" s="119"/>
      <c r="ABE1099" s="119"/>
      <c r="ABF1099" s="119"/>
      <c r="ABG1099" s="119"/>
      <c r="ABH1099" s="119"/>
      <c r="ABI1099" s="119"/>
      <c r="ABJ1099" s="119"/>
      <c r="ABK1099" s="119"/>
      <c r="ABL1099" s="119"/>
      <c r="ABM1099" s="119"/>
      <c r="ABN1099" s="119"/>
      <c r="ABO1099" s="119"/>
      <c r="ABP1099" s="119"/>
      <c r="ABQ1099" s="119"/>
      <c r="ABR1099" s="119"/>
      <c r="ABS1099" s="119"/>
      <c r="ABT1099" s="119"/>
      <c r="ABU1099" s="119"/>
      <c r="ABV1099" s="119"/>
      <c r="ABW1099" s="119"/>
      <c r="ABX1099" s="119"/>
      <c r="ABY1099" s="119"/>
      <c r="ABZ1099" s="119"/>
      <c r="ACA1099" s="119"/>
      <c r="ACB1099" s="119"/>
      <c r="ACC1099" s="119"/>
      <c r="ACD1099" s="119"/>
      <c r="ACE1099" s="119"/>
      <c r="ACF1099" s="119"/>
      <c r="ACG1099" s="119"/>
      <c r="ACH1099" s="119"/>
      <c r="ACI1099" s="119"/>
      <c r="ACJ1099" s="119"/>
      <c r="ACK1099" s="119"/>
      <c r="ACL1099" s="119"/>
      <c r="ACM1099" s="119"/>
      <c r="ACN1099" s="119"/>
      <c r="ACO1099" s="119"/>
      <c r="ACP1099" s="119"/>
      <c r="ACQ1099" s="119"/>
      <c r="ACR1099" s="119"/>
      <c r="ACS1099" s="119"/>
      <c r="ACT1099" s="119"/>
      <c r="ACU1099" s="119"/>
      <c r="ACV1099" s="119"/>
      <c r="ACW1099" s="119"/>
      <c r="ACX1099" s="119"/>
      <c r="ACY1099" s="119"/>
      <c r="ACZ1099" s="119"/>
      <c r="ADA1099" s="119"/>
      <c r="ADB1099" s="119"/>
      <c r="ADC1099" s="119"/>
      <c r="ADD1099" s="119"/>
      <c r="ADE1099" s="119"/>
      <c r="ADF1099" s="119"/>
      <c r="ADG1099" s="119"/>
      <c r="ADH1099" s="119"/>
      <c r="ADI1099" s="119"/>
      <c r="ADJ1099" s="119"/>
      <c r="ADK1099" s="119"/>
      <c r="ADL1099" s="119"/>
      <c r="ADM1099" s="119"/>
      <c r="ADN1099" s="119"/>
      <c r="ADO1099" s="119"/>
      <c r="ADP1099" s="119"/>
      <c r="ADQ1099" s="119"/>
      <c r="ADR1099" s="119"/>
      <c r="ADS1099" s="119"/>
      <c r="ADT1099" s="119"/>
      <c r="ADU1099" s="119"/>
      <c r="ADV1099" s="119"/>
      <c r="ADW1099" s="119"/>
      <c r="ADX1099" s="119"/>
      <c r="ADY1099" s="119"/>
      <c r="ADZ1099" s="119"/>
      <c r="AEA1099" s="119"/>
      <c r="AEB1099" s="119"/>
      <c r="AEC1099" s="119"/>
      <c r="AED1099" s="119"/>
      <c r="AEE1099" s="119"/>
      <c r="AEF1099" s="119"/>
      <c r="AEG1099" s="119"/>
      <c r="AEH1099" s="119"/>
      <c r="AEI1099" s="119"/>
      <c r="AEJ1099" s="119"/>
      <c r="AEK1099" s="119"/>
      <c r="AEL1099" s="119"/>
      <c r="AEM1099" s="119"/>
      <c r="AEN1099" s="119"/>
      <c r="AEO1099" s="119"/>
      <c r="AEP1099" s="119"/>
      <c r="AEQ1099" s="119"/>
      <c r="AER1099" s="119"/>
      <c r="AES1099" s="119"/>
      <c r="AET1099" s="119"/>
      <c r="AEU1099" s="119"/>
      <c r="AEV1099" s="119"/>
      <c r="AEW1099" s="119"/>
      <c r="AEX1099" s="119"/>
      <c r="AEY1099" s="119"/>
      <c r="AEZ1099" s="119"/>
      <c r="AFA1099" s="119"/>
      <c r="AFB1099" s="119"/>
      <c r="AFC1099" s="119"/>
      <c r="AFD1099" s="119"/>
      <c r="AFE1099" s="119"/>
      <c r="AFF1099" s="119"/>
      <c r="AFG1099" s="119"/>
      <c r="AFH1099" s="119"/>
      <c r="AFI1099" s="119"/>
      <c r="AFJ1099" s="119"/>
      <c r="AFK1099" s="119"/>
      <c r="AFL1099" s="119"/>
      <c r="AFM1099" s="119"/>
      <c r="AFN1099" s="119"/>
      <c r="AFO1099" s="119"/>
      <c r="AFP1099" s="119"/>
      <c r="AFQ1099" s="119"/>
      <c r="AFR1099" s="119"/>
      <c r="AFS1099" s="119"/>
      <c r="AFT1099" s="119"/>
      <c r="AFU1099" s="119"/>
      <c r="AFV1099" s="119"/>
      <c r="AFW1099" s="119"/>
      <c r="AFX1099" s="119"/>
      <c r="AFY1099" s="119"/>
      <c r="AFZ1099" s="119"/>
      <c r="AGA1099" s="119"/>
      <c r="AGB1099" s="119"/>
      <c r="AGC1099" s="119"/>
      <c r="AGD1099" s="119"/>
      <c r="AGE1099" s="119"/>
      <c r="AGF1099" s="119"/>
      <c r="AGG1099" s="119"/>
      <c r="AGH1099" s="119"/>
      <c r="AGI1099" s="119"/>
      <c r="AGJ1099" s="119"/>
      <c r="AGK1099" s="119"/>
      <c r="AGL1099" s="119"/>
      <c r="AGM1099" s="119"/>
      <c r="AGN1099" s="119"/>
      <c r="AGO1099" s="119"/>
      <c r="AGP1099" s="119"/>
      <c r="AGQ1099" s="119"/>
      <c r="AGR1099" s="119"/>
      <c r="AGS1099" s="119"/>
      <c r="AGT1099" s="119"/>
      <c r="AGU1099" s="119"/>
      <c r="AGV1099" s="119"/>
      <c r="AGW1099" s="119"/>
      <c r="AGX1099" s="119"/>
      <c r="AGY1099" s="119"/>
      <c r="AGZ1099" s="119"/>
      <c r="AHA1099" s="119"/>
      <c r="AHB1099" s="119"/>
      <c r="AHC1099" s="119"/>
      <c r="AHD1099" s="119"/>
      <c r="AHE1099" s="119"/>
      <c r="AHF1099" s="119"/>
      <c r="AHG1099" s="119"/>
      <c r="AHH1099" s="119"/>
      <c r="AHI1099" s="119"/>
      <c r="AHJ1099" s="119"/>
      <c r="AHK1099" s="119"/>
      <c r="AHL1099" s="119"/>
      <c r="AHM1099" s="119"/>
      <c r="AHN1099" s="119"/>
      <c r="AHO1099" s="119"/>
      <c r="AHP1099" s="119"/>
      <c r="AHQ1099" s="119"/>
      <c r="AHR1099" s="119"/>
      <c r="AHS1099" s="119"/>
      <c r="AHT1099" s="119"/>
      <c r="AHU1099" s="119"/>
      <c r="AHV1099" s="119"/>
      <c r="AHW1099" s="119"/>
      <c r="AHX1099" s="119"/>
      <c r="AHY1099" s="119"/>
      <c r="AHZ1099" s="119"/>
      <c r="AIA1099" s="119"/>
      <c r="AIB1099" s="119"/>
      <c r="AIC1099" s="119"/>
      <c r="AID1099" s="119"/>
      <c r="AIE1099" s="119"/>
      <c r="AIF1099" s="119"/>
      <c r="AIG1099" s="119"/>
      <c r="AIH1099" s="119"/>
      <c r="AII1099" s="119"/>
      <c r="AIJ1099" s="119"/>
      <c r="AIK1099" s="119"/>
      <c r="AIL1099" s="119"/>
      <c r="AIM1099" s="119"/>
      <c r="AIN1099" s="119"/>
      <c r="AIO1099" s="119"/>
      <c r="AIP1099" s="119"/>
      <c r="AIQ1099" s="119"/>
      <c r="AIR1099" s="119"/>
      <c r="AIS1099" s="119"/>
      <c r="AIT1099" s="119"/>
      <c r="AIU1099" s="119"/>
      <c r="AIV1099" s="119"/>
      <c r="AIW1099" s="119"/>
      <c r="AIX1099" s="119"/>
      <c r="AIY1099" s="119"/>
      <c r="AIZ1099" s="119"/>
      <c r="AJA1099" s="119"/>
      <c r="AJB1099" s="119"/>
      <c r="AJC1099" s="119"/>
      <c r="AJD1099" s="119"/>
      <c r="AJE1099" s="119"/>
      <c r="AJF1099" s="119"/>
      <c r="AJG1099" s="119"/>
      <c r="AJH1099" s="119"/>
      <c r="AJI1099" s="119"/>
      <c r="AJJ1099" s="119"/>
      <c r="AJK1099" s="119"/>
      <c r="AJL1099" s="119"/>
      <c r="AJM1099" s="119"/>
      <c r="AJN1099" s="119"/>
      <c r="AJO1099" s="119"/>
      <c r="AJP1099" s="119"/>
      <c r="AJQ1099" s="119"/>
      <c r="AJR1099" s="119"/>
      <c r="AJS1099" s="119"/>
      <c r="AJT1099" s="119"/>
      <c r="AJU1099" s="119"/>
      <c r="AJV1099" s="119"/>
      <c r="AJW1099" s="119"/>
      <c r="AJX1099" s="119"/>
      <c r="AJY1099" s="119"/>
      <c r="AJZ1099" s="119"/>
      <c r="AKA1099" s="119"/>
      <c r="AKB1099" s="119"/>
      <c r="AKC1099" s="119"/>
      <c r="AKD1099" s="119"/>
      <c r="AKE1099" s="119"/>
      <c r="AKF1099" s="119"/>
      <c r="AKG1099" s="119"/>
      <c r="AKH1099" s="119"/>
      <c r="AKI1099" s="119"/>
      <c r="AKJ1099" s="119"/>
      <c r="AKK1099" s="119"/>
      <c r="AKL1099" s="119"/>
      <c r="AKM1099" s="119"/>
      <c r="AKN1099" s="119"/>
      <c r="AKO1099" s="119"/>
      <c r="AKP1099" s="119"/>
      <c r="AKQ1099" s="119"/>
      <c r="AKR1099" s="119"/>
      <c r="AKS1099" s="119"/>
      <c r="AKT1099" s="119"/>
      <c r="AKU1099" s="119"/>
      <c r="AKV1099" s="119"/>
      <c r="AKW1099" s="119"/>
      <c r="AKX1099" s="119"/>
      <c r="AKY1099" s="119"/>
      <c r="AKZ1099" s="119"/>
      <c r="ALA1099" s="119"/>
      <c r="ALB1099" s="119"/>
      <c r="ALC1099" s="119"/>
      <c r="ALD1099" s="119"/>
      <c r="ALE1099" s="119"/>
      <c r="ALF1099" s="119"/>
      <c r="ALG1099" s="119"/>
      <c r="ALH1099" s="119"/>
      <c r="ALI1099" s="119"/>
      <c r="ALJ1099" s="119"/>
      <c r="ALK1099" s="119"/>
      <c r="ALL1099" s="119"/>
      <c r="ALM1099" s="119"/>
      <c r="ALN1099" s="119"/>
      <c r="ALO1099" s="119"/>
      <c r="ALP1099" s="119"/>
      <c r="ALQ1099" s="119"/>
      <c r="ALR1099" s="119"/>
      <c r="ALS1099" s="119"/>
      <c r="ALT1099" s="119"/>
      <c r="ALU1099" s="119"/>
      <c r="ALV1099" s="119"/>
      <c r="ALW1099" s="119"/>
      <c r="ALX1099" s="119"/>
      <c r="ALY1099" s="119"/>
      <c r="ALZ1099" s="119"/>
      <c r="AMA1099" s="119"/>
      <c r="AMB1099" s="119"/>
      <c r="AMC1099" s="119"/>
      <c r="AMD1099" s="119"/>
      <c r="AME1099" s="119"/>
      <c r="AMF1099" s="119"/>
      <c r="AMG1099" s="119"/>
      <c r="AMH1099" s="119"/>
      <c r="AMI1099" s="119"/>
      <c r="AMJ1099" s="119"/>
    </row>
    <row r="1100" customFormat="false" ht="15" hidden="false" customHeight="false" outlineLevel="0" collapsed="false">
      <c r="A1100" s="118"/>
      <c r="B1100" s="118"/>
      <c r="C1100" s="49" t="n">
        <f aca="false">IF(F1100=F1099,C1099,IF(F1100=(F1099+10),C1099,(C1099+10)))</f>
        <v>2080</v>
      </c>
      <c r="D1100" s="80" t="s">
        <v>407</v>
      </c>
      <c r="E1100" s="51" t="n">
        <f aca="false">IF(C1099=C1100,IF(AND(L1100&lt;&gt;"M",L1100&lt;&gt;"m-up"),E1099+10,E1099),10)</f>
        <v>10</v>
      </c>
      <c r="F1100" s="53" t="n">
        <f aca="false">R1100+(Q1100*60)+(P1100*3600)</f>
        <v>54414</v>
      </c>
      <c r="G1100" s="53" t="str">
        <f aca="false">CONCATENATE(M1100,N1100,O1100)</f>
        <v>2017121</v>
      </c>
      <c r="H1100" s="53" t="n">
        <v>6</v>
      </c>
      <c r="I1100" s="53"/>
      <c r="J1100" s="53"/>
      <c r="K1100" s="53"/>
      <c r="L1100" s="53" t="s">
        <v>0</v>
      </c>
      <c r="M1100" s="53" t="n">
        <v>2017</v>
      </c>
      <c r="N1100" s="53" t="n">
        <v>12</v>
      </c>
      <c r="O1100" s="53" t="n">
        <v>1</v>
      </c>
      <c r="P1100" s="53" t="n">
        <v>15</v>
      </c>
      <c r="Q1100" s="53" t="n">
        <v>6</v>
      </c>
      <c r="R1100" s="53" t="n">
        <v>54</v>
      </c>
      <c r="S1100" s="53" t="n">
        <v>172</v>
      </c>
      <c r="T1100" s="53" t="n">
        <v>1</v>
      </c>
      <c r="U1100" s="53" t="s">
        <v>1</v>
      </c>
      <c r="V1100" s="53" t="s">
        <v>2</v>
      </c>
      <c r="W1100" s="53"/>
      <c r="X1100" s="54"/>
      <c r="WK1100" s="119"/>
      <c r="WL1100" s="119"/>
      <c r="WM1100" s="119"/>
      <c r="WN1100" s="119"/>
      <c r="WO1100" s="119"/>
      <c r="WP1100" s="119"/>
      <c r="WQ1100" s="119"/>
      <c r="WR1100" s="119"/>
      <c r="WS1100" s="119"/>
      <c r="WT1100" s="119"/>
      <c r="WU1100" s="119"/>
      <c r="WV1100" s="119"/>
      <c r="WW1100" s="119"/>
      <c r="WX1100" s="119"/>
      <c r="WY1100" s="119"/>
      <c r="WZ1100" s="119"/>
      <c r="XA1100" s="119"/>
      <c r="XB1100" s="119"/>
      <c r="XC1100" s="119"/>
      <c r="XD1100" s="119"/>
      <c r="XE1100" s="119"/>
      <c r="XF1100" s="119"/>
      <c r="XG1100" s="119"/>
      <c r="XH1100" s="119"/>
      <c r="XI1100" s="119"/>
      <c r="XJ1100" s="119"/>
      <c r="XK1100" s="119"/>
      <c r="XL1100" s="119"/>
      <c r="XM1100" s="119"/>
      <c r="XN1100" s="119"/>
      <c r="XO1100" s="119"/>
      <c r="XP1100" s="119"/>
      <c r="XQ1100" s="119"/>
      <c r="XR1100" s="119"/>
      <c r="XS1100" s="119"/>
      <c r="XT1100" s="119"/>
      <c r="XU1100" s="119"/>
      <c r="XV1100" s="119"/>
      <c r="XW1100" s="119"/>
      <c r="XX1100" s="119"/>
      <c r="XY1100" s="119"/>
      <c r="XZ1100" s="119"/>
      <c r="YA1100" s="119"/>
      <c r="YB1100" s="119"/>
      <c r="YC1100" s="119"/>
      <c r="YD1100" s="119"/>
      <c r="YE1100" s="119"/>
      <c r="YF1100" s="119"/>
      <c r="YG1100" s="119"/>
      <c r="YH1100" s="119"/>
      <c r="YI1100" s="119"/>
      <c r="YJ1100" s="119"/>
      <c r="YK1100" s="119"/>
      <c r="YL1100" s="119"/>
      <c r="YM1100" s="119"/>
      <c r="YN1100" s="119"/>
      <c r="YO1100" s="119"/>
      <c r="YP1100" s="119"/>
      <c r="YQ1100" s="119"/>
      <c r="YR1100" s="119"/>
      <c r="YS1100" s="119"/>
      <c r="YT1100" s="119"/>
      <c r="YU1100" s="119"/>
      <c r="YV1100" s="119"/>
      <c r="YW1100" s="119"/>
      <c r="YX1100" s="119"/>
      <c r="YY1100" s="119"/>
      <c r="YZ1100" s="119"/>
      <c r="ZA1100" s="119"/>
      <c r="ZB1100" s="119"/>
      <c r="ZC1100" s="119"/>
      <c r="ZD1100" s="119"/>
      <c r="ZE1100" s="119"/>
      <c r="ZF1100" s="119"/>
      <c r="ZG1100" s="119"/>
      <c r="ZH1100" s="119"/>
      <c r="ZI1100" s="119"/>
      <c r="ZJ1100" s="119"/>
      <c r="ZK1100" s="119"/>
      <c r="ZL1100" s="119"/>
      <c r="ZM1100" s="119"/>
      <c r="ZN1100" s="119"/>
      <c r="ZO1100" s="119"/>
      <c r="ZP1100" s="119"/>
      <c r="ZQ1100" s="119"/>
      <c r="ZR1100" s="119"/>
      <c r="ZS1100" s="119"/>
      <c r="ZT1100" s="119"/>
      <c r="ZU1100" s="119"/>
      <c r="ZV1100" s="119"/>
      <c r="ZW1100" s="119"/>
      <c r="ZX1100" s="119"/>
      <c r="ZY1100" s="119"/>
      <c r="ZZ1100" s="119"/>
      <c r="AAA1100" s="119"/>
      <c r="AAB1100" s="119"/>
      <c r="AAC1100" s="119"/>
      <c r="AAD1100" s="119"/>
      <c r="AAE1100" s="119"/>
      <c r="AAF1100" s="119"/>
      <c r="AAG1100" s="119"/>
      <c r="AAH1100" s="119"/>
      <c r="AAI1100" s="119"/>
      <c r="AAJ1100" s="119"/>
      <c r="AAK1100" s="119"/>
      <c r="AAL1100" s="119"/>
      <c r="AAM1100" s="119"/>
      <c r="AAN1100" s="119"/>
      <c r="AAO1100" s="119"/>
      <c r="AAP1100" s="119"/>
      <c r="AAQ1100" s="119"/>
      <c r="AAR1100" s="119"/>
      <c r="AAS1100" s="119"/>
      <c r="AAT1100" s="119"/>
      <c r="AAU1100" s="119"/>
      <c r="AAV1100" s="119"/>
      <c r="AAW1100" s="119"/>
      <c r="AAX1100" s="119"/>
      <c r="AAY1100" s="119"/>
      <c r="AAZ1100" s="119"/>
      <c r="ABA1100" s="119"/>
      <c r="ABB1100" s="119"/>
      <c r="ABC1100" s="119"/>
      <c r="ABD1100" s="119"/>
      <c r="ABE1100" s="119"/>
      <c r="ABF1100" s="119"/>
      <c r="ABG1100" s="119"/>
      <c r="ABH1100" s="119"/>
      <c r="ABI1100" s="119"/>
      <c r="ABJ1100" s="119"/>
      <c r="ABK1100" s="119"/>
      <c r="ABL1100" s="119"/>
      <c r="ABM1100" s="119"/>
      <c r="ABN1100" s="119"/>
      <c r="ABO1100" s="119"/>
      <c r="ABP1100" s="119"/>
      <c r="ABQ1100" s="119"/>
      <c r="ABR1100" s="119"/>
      <c r="ABS1100" s="119"/>
      <c r="ABT1100" s="119"/>
      <c r="ABU1100" s="119"/>
      <c r="ABV1100" s="119"/>
      <c r="ABW1100" s="119"/>
      <c r="ABX1100" s="119"/>
      <c r="ABY1100" s="119"/>
      <c r="ABZ1100" s="119"/>
      <c r="ACA1100" s="119"/>
      <c r="ACB1100" s="119"/>
      <c r="ACC1100" s="119"/>
      <c r="ACD1100" s="119"/>
      <c r="ACE1100" s="119"/>
      <c r="ACF1100" s="119"/>
      <c r="ACG1100" s="119"/>
      <c r="ACH1100" s="119"/>
      <c r="ACI1100" s="119"/>
      <c r="ACJ1100" s="119"/>
      <c r="ACK1100" s="119"/>
      <c r="ACL1100" s="119"/>
      <c r="ACM1100" s="119"/>
      <c r="ACN1100" s="119"/>
      <c r="ACO1100" s="119"/>
      <c r="ACP1100" s="119"/>
      <c r="ACQ1100" s="119"/>
      <c r="ACR1100" s="119"/>
      <c r="ACS1100" s="119"/>
      <c r="ACT1100" s="119"/>
      <c r="ACU1100" s="119"/>
      <c r="ACV1100" s="119"/>
      <c r="ACW1100" s="119"/>
      <c r="ACX1100" s="119"/>
      <c r="ACY1100" s="119"/>
      <c r="ACZ1100" s="119"/>
      <c r="ADA1100" s="119"/>
      <c r="ADB1100" s="119"/>
      <c r="ADC1100" s="119"/>
      <c r="ADD1100" s="119"/>
      <c r="ADE1100" s="119"/>
      <c r="ADF1100" s="119"/>
      <c r="ADG1100" s="119"/>
      <c r="ADH1100" s="119"/>
      <c r="ADI1100" s="119"/>
      <c r="ADJ1100" s="119"/>
      <c r="ADK1100" s="119"/>
      <c r="ADL1100" s="119"/>
      <c r="ADM1100" s="119"/>
      <c r="ADN1100" s="119"/>
      <c r="ADO1100" s="119"/>
      <c r="ADP1100" s="119"/>
      <c r="ADQ1100" s="119"/>
      <c r="ADR1100" s="119"/>
      <c r="ADS1100" s="119"/>
      <c r="ADT1100" s="119"/>
      <c r="ADU1100" s="119"/>
      <c r="ADV1100" s="119"/>
      <c r="ADW1100" s="119"/>
      <c r="ADX1100" s="119"/>
      <c r="ADY1100" s="119"/>
      <c r="ADZ1100" s="119"/>
      <c r="AEA1100" s="119"/>
      <c r="AEB1100" s="119"/>
      <c r="AEC1100" s="119"/>
      <c r="AED1100" s="119"/>
      <c r="AEE1100" s="119"/>
      <c r="AEF1100" s="119"/>
      <c r="AEG1100" s="119"/>
      <c r="AEH1100" s="119"/>
      <c r="AEI1100" s="119"/>
      <c r="AEJ1100" s="119"/>
      <c r="AEK1100" s="119"/>
      <c r="AEL1100" s="119"/>
      <c r="AEM1100" s="119"/>
      <c r="AEN1100" s="119"/>
      <c r="AEO1100" s="119"/>
      <c r="AEP1100" s="119"/>
      <c r="AEQ1100" s="119"/>
      <c r="AER1100" s="119"/>
      <c r="AES1100" s="119"/>
      <c r="AET1100" s="119"/>
      <c r="AEU1100" s="119"/>
      <c r="AEV1100" s="119"/>
      <c r="AEW1100" s="119"/>
      <c r="AEX1100" s="119"/>
      <c r="AEY1100" s="119"/>
      <c r="AEZ1100" s="119"/>
      <c r="AFA1100" s="119"/>
      <c r="AFB1100" s="119"/>
      <c r="AFC1100" s="119"/>
      <c r="AFD1100" s="119"/>
      <c r="AFE1100" s="119"/>
      <c r="AFF1100" s="119"/>
      <c r="AFG1100" s="119"/>
      <c r="AFH1100" s="119"/>
      <c r="AFI1100" s="119"/>
      <c r="AFJ1100" s="119"/>
      <c r="AFK1100" s="119"/>
      <c r="AFL1100" s="119"/>
      <c r="AFM1100" s="119"/>
      <c r="AFN1100" s="119"/>
      <c r="AFO1100" s="119"/>
      <c r="AFP1100" s="119"/>
      <c r="AFQ1100" s="119"/>
      <c r="AFR1100" s="119"/>
      <c r="AFS1100" s="119"/>
      <c r="AFT1100" s="119"/>
      <c r="AFU1100" s="119"/>
      <c r="AFV1100" s="119"/>
      <c r="AFW1100" s="119"/>
      <c r="AFX1100" s="119"/>
      <c r="AFY1100" s="119"/>
      <c r="AFZ1100" s="119"/>
      <c r="AGA1100" s="119"/>
      <c r="AGB1100" s="119"/>
      <c r="AGC1100" s="119"/>
      <c r="AGD1100" s="119"/>
      <c r="AGE1100" s="119"/>
      <c r="AGF1100" s="119"/>
      <c r="AGG1100" s="119"/>
      <c r="AGH1100" s="119"/>
      <c r="AGI1100" s="119"/>
      <c r="AGJ1100" s="119"/>
      <c r="AGK1100" s="119"/>
      <c r="AGL1100" s="119"/>
      <c r="AGM1100" s="119"/>
      <c r="AGN1100" s="119"/>
      <c r="AGO1100" s="119"/>
      <c r="AGP1100" s="119"/>
      <c r="AGQ1100" s="119"/>
      <c r="AGR1100" s="119"/>
      <c r="AGS1100" s="119"/>
      <c r="AGT1100" s="119"/>
      <c r="AGU1100" s="119"/>
      <c r="AGV1100" s="119"/>
      <c r="AGW1100" s="119"/>
      <c r="AGX1100" s="119"/>
      <c r="AGY1100" s="119"/>
      <c r="AGZ1100" s="119"/>
      <c r="AHA1100" s="119"/>
      <c r="AHB1100" s="119"/>
      <c r="AHC1100" s="119"/>
      <c r="AHD1100" s="119"/>
      <c r="AHE1100" s="119"/>
      <c r="AHF1100" s="119"/>
      <c r="AHG1100" s="119"/>
      <c r="AHH1100" s="119"/>
      <c r="AHI1100" s="119"/>
      <c r="AHJ1100" s="119"/>
      <c r="AHK1100" s="119"/>
      <c r="AHL1100" s="119"/>
      <c r="AHM1100" s="119"/>
      <c r="AHN1100" s="119"/>
      <c r="AHO1100" s="119"/>
      <c r="AHP1100" s="119"/>
      <c r="AHQ1100" s="119"/>
      <c r="AHR1100" s="119"/>
      <c r="AHS1100" s="119"/>
      <c r="AHT1100" s="119"/>
      <c r="AHU1100" s="119"/>
      <c r="AHV1100" s="119"/>
      <c r="AHW1100" s="119"/>
      <c r="AHX1100" s="119"/>
      <c r="AHY1100" s="119"/>
      <c r="AHZ1100" s="119"/>
      <c r="AIA1100" s="119"/>
      <c r="AIB1100" s="119"/>
      <c r="AIC1100" s="119"/>
      <c r="AID1100" s="119"/>
      <c r="AIE1100" s="119"/>
      <c r="AIF1100" s="119"/>
      <c r="AIG1100" s="119"/>
      <c r="AIH1100" s="119"/>
      <c r="AII1100" s="119"/>
      <c r="AIJ1100" s="119"/>
      <c r="AIK1100" s="119"/>
      <c r="AIL1100" s="119"/>
      <c r="AIM1100" s="119"/>
      <c r="AIN1100" s="119"/>
      <c r="AIO1100" s="119"/>
      <c r="AIP1100" s="119"/>
      <c r="AIQ1100" s="119"/>
      <c r="AIR1100" s="119"/>
      <c r="AIS1100" s="119"/>
      <c r="AIT1100" s="119"/>
      <c r="AIU1100" s="119"/>
      <c r="AIV1100" s="119"/>
      <c r="AIW1100" s="119"/>
      <c r="AIX1100" s="119"/>
      <c r="AIY1100" s="119"/>
      <c r="AIZ1100" s="119"/>
      <c r="AJA1100" s="119"/>
      <c r="AJB1100" s="119"/>
      <c r="AJC1100" s="119"/>
      <c r="AJD1100" s="119"/>
      <c r="AJE1100" s="119"/>
      <c r="AJF1100" s="119"/>
      <c r="AJG1100" s="119"/>
      <c r="AJH1100" s="119"/>
      <c r="AJI1100" s="119"/>
      <c r="AJJ1100" s="119"/>
      <c r="AJK1100" s="119"/>
      <c r="AJL1100" s="119"/>
      <c r="AJM1100" s="119"/>
      <c r="AJN1100" s="119"/>
      <c r="AJO1100" s="119"/>
      <c r="AJP1100" s="119"/>
      <c r="AJQ1100" s="119"/>
      <c r="AJR1100" s="119"/>
      <c r="AJS1100" s="119"/>
      <c r="AJT1100" s="119"/>
      <c r="AJU1100" s="119"/>
      <c r="AJV1100" s="119"/>
      <c r="AJW1100" s="119"/>
      <c r="AJX1100" s="119"/>
      <c r="AJY1100" s="119"/>
      <c r="AJZ1100" s="119"/>
      <c r="AKA1100" s="119"/>
      <c r="AKB1100" s="119"/>
      <c r="AKC1100" s="119"/>
      <c r="AKD1100" s="119"/>
      <c r="AKE1100" s="119"/>
      <c r="AKF1100" s="119"/>
      <c r="AKG1100" s="119"/>
      <c r="AKH1100" s="119"/>
      <c r="AKI1100" s="119"/>
      <c r="AKJ1100" s="119"/>
      <c r="AKK1100" s="119"/>
      <c r="AKL1100" s="119"/>
      <c r="AKM1100" s="119"/>
      <c r="AKN1100" s="119"/>
      <c r="AKO1100" s="119"/>
      <c r="AKP1100" s="119"/>
      <c r="AKQ1100" s="119"/>
      <c r="AKR1100" s="119"/>
      <c r="AKS1100" s="119"/>
      <c r="AKT1100" s="119"/>
      <c r="AKU1100" s="119"/>
      <c r="AKV1100" s="119"/>
      <c r="AKW1100" s="119"/>
      <c r="AKX1100" s="119"/>
      <c r="AKY1100" s="119"/>
      <c r="AKZ1100" s="119"/>
      <c r="ALA1100" s="119"/>
      <c r="ALB1100" s="119"/>
      <c r="ALC1100" s="119"/>
      <c r="ALD1100" s="119"/>
      <c r="ALE1100" s="119"/>
      <c r="ALF1100" s="119"/>
      <c r="ALG1100" s="119"/>
      <c r="ALH1100" s="119"/>
      <c r="ALI1100" s="119"/>
      <c r="ALJ1100" s="119"/>
      <c r="ALK1100" s="119"/>
      <c r="ALL1100" s="119"/>
      <c r="ALM1100" s="119"/>
      <c r="ALN1100" s="119"/>
      <c r="ALO1100" s="119"/>
      <c r="ALP1100" s="119"/>
      <c r="ALQ1100" s="119"/>
      <c r="ALR1100" s="119"/>
      <c r="ALS1100" s="119"/>
      <c r="ALT1100" s="119"/>
      <c r="ALU1100" s="119"/>
      <c r="ALV1100" s="119"/>
      <c r="ALW1100" s="119"/>
      <c r="ALX1100" s="119"/>
      <c r="ALY1100" s="119"/>
      <c r="ALZ1100" s="119"/>
      <c r="AMA1100" s="119"/>
      <c r="AMB1100" s="119"/>
      <c r="AMC1100" s="119"/>
      <c r="AMD1100" s="119"/>
      <c r="AME1100" s="119"/>
      <c r="AMF1100" s="119"/>
      <c r="AMG1100" s="119"/>
      <c r="AMH1100" s="119"/>
      <c r="AMI1100" s="119"/>
      <c r="AMJ1100" s="119"/>
    </row>
    <row r="1101" customFormat="false" ht="15" hidden="false" customHeight="false" outlineLevel="0" collapsed="false">
      <c r="A1101" s="118"/>
      <c r="B1101" s="118"/>
      <c r="C1101" s="49" t="n">
        <f aca="false">IF(F1101=F1100,C1100,IF(F1101=(F1100+10),C1100,(C1100+10)))</f>
        <v>2080</v>
      </c>
      <c r="D1101" s="38" t="s">
        <v>407</v>
      </c>
      <c r="E1101" s="51" t="n">
        <f aca="false">IF(C1100=C1101,IF(AND(L1101&lt;&gt;"M",L1101&lt;&gt;"m-up"),E1100+10,E1100),10)</f>
        <v>20</v>
      </c>
      <c r="F1101" s="39" t="n">
        <f aca="false">R1101+(Q1101*60)+(P1101*3600)</f>
        <v>54414</v>
      </c>
      <c r="G1101" s="39" t="str">
        <f aca="false">CONCATENATE(M1101,N1101,O1101)</f>
        <v>2017121</v>
      </c>
      <c r="H1101" s="39" t="n">
        <v>1</v>
      </c>
      <c r="L1101" s="39" t="s">
        <v>0</v>
      </c>
      <c r="M1101" s="39" t="n">
        <v>2017</v>
      </c>
      <c r="N1101" s="39" t="n">
        <v>12</v>
      </c>
      <c r="O1101" s="39" t="n">
        <v>1</v>
      </c>
      <c r="P1101" s="39" t="n">
        <v>15</v>
      </c>
      <c r="Q1101" s="39" t="n">
        <v>6</v>
      </c>
      <c r="R1101" s="39" t="n">
        <v>54</v>
      </c>
      <c r="S1101" s="39" t="n">
        <v>189</v>
      </c>
      <c r="T1101" s="39" t="n">
        <v>1</v>
      </c>
      <c r="U1101" s="39" t="s">
        <v>1</v>
      </c>
      <c r="V1101" s="39" t="s">
        <v>2</v>
      </c>
      <c r="WK1101" s="119"/>
      <c r="WL1101" s="119"/>
      <c r="WM1101" s="119"/>
      <c r="WN1101" s="119"/>
      <c r="WO1101" s="119"/>
      <c r="WP1101" s="119"/>
      <c r="WQ1101" s="119"/>
      <c r="WR1101" s="119"/>
      <c r="WS1101" s="119"/>
      <c r="WT1101" s="119"/>
      <c r="WU1101" s="119"/>
      <c r="WV1101" s="119"/>
      <c r="WW1101" s="119"/>
      <c r="WX1101" s="119"/>
      <c r="WY1101" s="119"/>
      <c r="WZ1101" s="119"/>
      <c r="XA1101" s="119"/>
      <c r="XB1101" s="119"/>
      <c r="XC1101" s="119"/>
      <c r="XD1101" s="119"/>
      <c r="XE1101" s="119"/>
      <c r="XF1101" s="119"/>
      <c r="XG1101" s="119"/>
      <c r="XH1101" s="119"/>
      <c r="XI1101" s="119"/>
      <c r="XJ1101" s="119"/>
      <c r="XK1101" s="119"/>
      <c r="XL1101" s="119"/>
      <c r="XM1101" s="119"/>
      <c r="XN1101" s="119"/>
      <c r="XO1101" s="119"/>
      <c r="XP1101" s="119"/>
      <c r="XQ1101" s="119"/>
      <c r="XR1101" s="119"/>
      <c r="XS1101" s="119"/>
      <c r="XT1101" s="119"/>
      <c r="XU1101" s="119"/>
      <c r="XV1101" s="119"/>
      <c r="XW1101" s="119"/>
      <c r="XX1101" s="119"/>
      <c r="XY1101" s="119"/>
      <c r="XZ1101" s="119"/>
      <c r="YA1101" s="119"/>
      <c r="YB1101" s="119"/>
      <c r="YC1101" s="119"/>
      <c r="YD1101" s="119"/>
      <c r="YE1101" s="119"/>
      <c r="YF1101" s="119"/>
      <c r="YG1101" s="119"/>
      <c r="YH1101" s="119"/>
      <c r="YI1101" s="119"/>
      <c r="YJ1101" s="119"/>
      <c r="YK1101" s="119"/>
      <c r="YL1101" s="119"/>
      <c r="YM1101" s="119"/>
      <c r="YN1101" s="119"/>
      <c r="YO1101" s="119"/>
      <c r="YP1101" s="119"/>
      <c r="YQ1101" s="119"/>
      <c r="YR1101" s="119"/>
      <c r="YS1101" s="119"/>
      <c r="YT1101" s="119"/>
      <c r="YU1101" s="119"/>
      <c r="YV1101" s="119"/>
      <c r="YW1101" s="119"/>
      <c r="YX1101" s="119"/>
      <c r="YY1101" s="119"/>
      <c r="YZ1101" s="119"/>
      <c r="ZA1101" s="119"/>
      <c r="ZB1101" s="119"/>
      <c r="ZC1101" s="119"/>
      <c r="ZD1101" s="119"/>
      <c r="ZE1101" s="119"/>
      <c r="ZF1101" s="119"/>
      <c r="ZG1101" s="119"/>
      <c r="ZH1101" s="119"/>
      <c r="ZI1101" s="119"/>
      <c r="ZJ1101" s="119"/>
      <c r="ZK1101" s="119"/>
      <c r="ZL1101" s="119"/>
      <c r="ZM1101" s="119"/>
      <c r="ZN1101" s="119"/>
      <c r="ZO1101" s="119"/>
      <c r="ZP1101" s="119"/>
      <c r="ZQ1101" s="119"/>
      <c r="ZR1101" s="119"/>
      <c r="ZS1101" s="119"/>
      <c r="ZT1101" s="119"/>
      <c r="ZU1101" s="119"/>
      <c r="ZV1101" s="119"/>
      <c r="ZW1101" s="119"/>
      <c r="ZX1101" s="119"/>
      <c r="ZY1101" s="119"/>
      <c r="ZZ1101" s="119"/>
      <c r="AAA1101" s="119"/>
      <c r="AAB1101" s="119"/>
      <c r="AAC1101" s="119"/>
      <c r="AAD1101" s="119"/>
      <c r="AAE1101" s="119"/>
      <c r="AAF1101" s="119"/>
      <c r="AAG1101" s="119"/>
      <c r="AAH1101" s="119"/>
      <c r="AAI1101" s="119"/>
      <c r="AAJ1101" s="119"/>
      <c r="AAK1101" s="119"/>
      <c r="AAL1101" s="119"/>
      <c r="AAM1101" s="119"/>
      <c r="AAN1101" s="119"/>
      <c r="AAO1101" s="119"/>
      <c r="AAP1101" s="119"/>
      <c r="AAQ1101" s="119"/>
      <c r="AAR1101" s="119"/>
      <c r="AAS1101" s="119"/>
      <c r="AAT1101" s="119"/>
      <c r="AAU1101" s="119"/>
      <c r="AAV1101" s="119"/>
      <c r="AAW1101" s="119"/>
      <c r="AAX1101" s="119"/>
      <c r="AAY1101" s="119"/>
      <c r="AAZ1101" s="119"/>
      <c r="ABA1101" s="119"/>
      <c r="ABB1101" s="119"/>
      <c r="ABC1101" s="119"/>
      <c r="ABD1101" s="119"/>
      <c r="ABE1101" s="119"/>
      <c r="ABF1101" s="119"/>
      <c r="ABG1101" s="119"/>
      <c r="ABH1101" s="119"/>
      <c r="ABI1101" s="119"/>
      <c r="ABJ1101" s="119"/>
      <c r="ABK1101" s="119"/>
      <c r="ABL1101" s="119"/>
      <c r="ABM1101" s="119"/>
      <c r="ABN1101" s="119"/>
      <c r="ABO1101" s="119"/>
      <c r="ABP1101" s="119"/>
      <c r="ABQ1101" s="119"/>
      <c r="ABR1101" s="119"/>
      <c r="ABS1101" s="119"/>
      <c r="ABT1101" s="119"/>
      <c r="ABU1101" s="119"/>
      <c r="ABV1101" s="119"/>
      <c r="ABW1101" s="119"/>
      <c r="ABX1101" s="119"/>
      <c r="ABY1101" s="119"/>
      <c r="ABZ1101" s="119"/>
      <c r="ACA1101" s="119"/>
      <c r="ACB1101" s="119"/>
      <c r="ACC1101" s="119"/>
      <c r="ACD1101" s="119"/>
      <c r="ACE1101" s="119"/>
      <c r="ACF1101" s="119"/>
      <c r="ACG1101" s="119"/>
      <c r="ACH1101" s="119"/>
      <c r="ACI1101" s="119"/>
      <c r="ACJ1101" s="119"/>
      <c r="ACK1101" s="119"/>
      <c r="ACL1101" s="119"/>
      <c r="ACM1101" s="119"/>
      <c r="ACN1101" s="119"/>
      <c r="ACO1101" s="119"/>
      <c r="ACP1101" s="119"/>
      <c r="ACQ1101" s="119"/>
      <c r="ACR1101" s="119"/>
      <c r="ACS1101" s="119"/>
      <c r="ACT1101" s="119"/>
      <c r="ACU1101" s="119"/>
      <c r="ACV1101" s="119"/>
      <c r="ACW1101" s="119"/>
      <c r="ACX1101" s="119"/>
      <c r="ACY1101" s="119"/>
      <c r="ACZ1101" s="119"/>
      <c r="ADA1101" s="119"/>
      <c r="ADB1101" s="119"/>
      <c r="ADC1101" s="119"/>
      <c r="ADD1101" s="119"/>
      <c r="ADE1101" s="119"/>
      <c r="ADF1101" s="119"/>
      <c r="ADG1101" s="119"/>
      <c r="ADH1101" s="119"/>
      <c r="ADI1101" s="119"/>
      <c r="ADJ1101" s="119"/>
      <c r="ADK1101" s="119"/>
      <c r="ADL1101" s="119"/>
      <c r="ADM1101" s="119"/>
      <c r="ADN1101" s="119"/>
      <c r="ADO1101" s="119"/>
      <c r="ADP1101" s="119"/>
      <c r="ADQ1101" s="119"/>
      <c r="ADR1101" s="119"/>
      <c r="ADS1101" s="119"/>
      <c r="ADT1101" s="119"/>
      <c r="ADU1101" s="119"/>
      <c r="ADV1101" s="119"/>
      <c r="ADW1101" s="119"/>
      <c r="ADX1101" s="119"/>
      <c r="ADY1101" s="119"/>
      <c r="ADZ1101" s="119"/>
      <c r="AEA1101" s="119"/>
      <c r="AEB1101" s="119"/>
      <c r="AEC1101" s="119"/>
      <c r="AED1101" s="119"/>
      <c r="AEE1101" s="119"/>
      <c r="AEF1101" s="119"/>
      <c r="AEG1101" s="119"/>
      <c r="AEH1101" s="119"/>
      <c r="AEI1101" s="119"/>
      <c r="AEJ1101" s="119"/>
      <c r="AEK1101" s="119"/>
      <c r="AEL1101" s="119"/>
      <c r="AEM1101" s="119"/>
      <c r="AEN1101" s="119"/>
      <c r="AEO1101" s="119"/>
      <c r="AEP1101" s="119"/>
      <c r="AEQ1101" s="119"/>
      <c r="AER1101" s="119"/>
      <c r="AES1101" s="119"/>
      <c r="AET1101" s="119"/>
      <c r="AEU1101" s="119"/>
      <c r="AEV1101" s="119"/>
      <c r="AEW1101" s="119"/>
      <c r="AEX1101" s="119"/>
      <c r="AEY1101" s="119"/>
      <c r="AEZ1101" s="119"/>
      <c r="AFA1101" s="119"/>
      <c r="AFB1101" s="119"/>
      <c r="AFC1101" s="119"/>
      <c r="AFD1101" s="119"/>
      <c r="AFE1101" s="119"/>
      <c r="AFF1101" s="119"/>
      <c r="AFG1101" s="119"/>
      <c r="AFH1101" s="119"/>
      <c r="AFI1101" s="119"/>
      <c r="AFJ1101" s="119"/>
      <c r="AFK1101" s="119"/>
      <c r="AFL1101" s="119"/>
      <c r="AFM1101" s="119"/>
      <c r="AFN1101" s="119"/>
      <c r="AFO1101" s="119"/>
      <c r="AFP1101" s="119"/>
      <c r="AFQ1101" s="119"/>
      <c r="AFR1101" s="119"/>
      <c r="AFS1101" s="119"/>
      <c r="AFT1101" s="119"/>
      <c r="AFU1101" s="119"/>
      <c r="AFV1101" s="119"/>
      <c r="AFW1101" s="119"/>
      <c r="AFX1101" s="119"/>
      <c r="AFY1101" s="119"/>
      <c r="AFZ1101" s="119"/>
      <c r="AGA1101" s="119"/>
      <c r="AGB1101" s="119"/>
      <c r="AGC1101" s="119"/>
      <c r="AGD1101" s="119"/>
      <c r="AGE1101" s="119"/>
      <c r="AGF1101" s="119"/>
      <c r="AGG1101" s="119"/>
      <c r="AGH1101" s="119"/>
      <c r="AGI1101" s="119"/>
      <c r="AGJ1101" s="119"/>
      <c r="AGK1101" s="119"/>
      <c r="AGL1101" s="119"/>
      <c r="AGM1101" s="119"/>
      <c r="AGN1101" s="119"/>
      <c r="AGO1101" s="119"/>
      <c r="AGP1101" s="119"/>
      <c r="AGQ1101" s="119"/>
      <c r="AGR1101" s="119"/>
      <c r="AGS1101" s="119"/>
      <c r="AGT1101" s="119"/>
      <c r="AGU1101" s="119"/>
      <c r="AGV1101" s="119"/>
      <c r="AGW1101" s="119"/>
      <c r="AGX1101" s="119"/>
      <c r="AGY1101" s="119"/>
      <c r="AGZ1101" s="119"/>
      <c r="AHA1101" s="119"/>
      <c r="AHB1101" s="119"/>
      <c r="AHC1101" s="119"/>
      <c r="AHD1101" s="119"/>
      <c r="AHE1101" s="119"/>
      <c r="AHF1101" s="119"/>
      <c r="AHG1101" s="119"/>
      <c r="AHH1101" s="119"/>
      <c r="AHI1101" s="119"/>
      <c r="AHJ1101" s="119"/>
      <c r="AHK1101" s="119"/>
      <c r="AHL1101" s="119"/>
      <c r="AHM1101" s="119"/>
      <c r="AHN1101" s="119"/>
      <c r="AHO1101" s="119"/>
      <c r="AHP1101" s="119"/>
      <c r="AHQ1101" s="119"/>
      <c r="AHR1101" s="119"/>
      <c r="AHS1101" s="119"/>
      <c r="AHT1101" s="119"/>
      <c r="AHU1101" s="119"/>
      <c r="AHV1101" s="119"/>
      <c r="AHW1101" s="119"/>
      <c r="AHX1101" s="119"/>
      <c r="AHY1101" s="119"/>
      <c r="AHZ1101" s="119"/>
      <c r="AIA1101" s="119"/>
      <c r="AIB1101" s="119"/>
      <c r="AIC1101" s="119"/>
      <c r="AID1101" s="119"/>
      <c r="AIE1101" s="119"/>
      <c r="AIF1101" s="119"/>
      <c r="AIG1101" s="119"/>
      <c r="AIH1101" s="119"/>
      <c r="AII1101" s="119"/>
      <c r="AIJ1101" s="119"/>
      <c r="AIK1101" s="119"/>
      <c r="AIL1101" s="119"/>
      <c r="AIM1101" s="119"/>
      <c r="AIN1101" s="119"/>
      <c r="AIO1101" s="119"/>
      <c r="AIP1101" s="119"/>
      <c r="AIQ1101" s="119"/>
      <c r="AIR1101" s="119"/>
      <c r="AIS1101" s="119"/>
      <c r="AIT1101" s="119"/>
      <c r="AIU1101" s="119"/>
      <c r="AIV1101" s="119"/>
      <c r="AIW1101" s="119"/>
      <c r="AIX1101" s="119"/>
      <c r="AIY1101" s="119"/>
      <c r="AIZ1101" s="119"/>
      <c r="AJA1101" s="119"/>
      <c r="AJB1101" s="119"/>
      <c r="AJC1101" s="119"/>
      <c r="AJD1101" s="119"/>
      <c r="AJE1101" s="119"/>
      <c r="AJF1101" s="119"/>
      <c r="AJG1101" s="119"/>
      <c r="AJH1101" s="119"/>
      <c r="AJI1101" s="119"/>
      <c r="AJJ1101" s="119"/>
      <c r="AJK1101" s="119"/>
      <c r="AJL1101" s="119"/>
      <c r="AJM1101" s="119"/>
      <c r="AJN1101" s="119"/>
      <c r="AJO1101" s="119"/>
      <c r="AJP1101" s="119"/>
      <c r="AJQ1101" s="119"/>
      <c r="AJR1101" s="119"/>
      <c r="AJS1101" s="119"/>
      <c r="AJT1101" s="119"/>
      <c r="AJU1101" s="119"/>
      <c r="AJV1101" s="119"/>
      <c r="AJW1101" s="119"/>
      <c r="AJX1101" s="119"/>
      <c r="AJY1101" s="119"/>
      <c r="AJZ1101" s="119"/>
      <c r="AKA1101" s="119"/>
      <c r="AKB1101" s="119"/>
      <c r="AKC1101" s="119"/>
      <c r="AKD1101" s="119"/>
      <c r="AKE1101" s="119"/>
      <c r="AKF1101" s="119"/>
      <c r="AKG1101" s="119"/>
      <c r="AKH1101" s="119"/>
      <c r="AKI1101" s="119"/>
      <c r="AKJ1101" s="119"/>
      <c r="AKK1101" s="119"/>
      <c r="AKL1101" s="119"/>
      <c r="AKM1101" s="119"/>
      <c r="AKN1101" s="119"/>
      <c r="AKO1101" s="119"/>
      <c r="AKP1101" s="119"/>
      <c r="AKQ1101" s="119"/>
      <c r="AKR1101" s="119"/>
      <c r="AKS1101" s="119"/>
      <c r="AKT1101" s="119"/>
      <c r="AKU1101" s="119"/>
      <c r="AKV1101" s="119"/>
      <c r="AKW1101" s="119"/>
      <c r="AKX1101" s="119"/>
      <c r="AKY1101" s="119"/>
      <c r="AKZ1101" s="119"/>
      <c r="ALA1101" s="119"/>
      <c r="ALB1101" s="119"/>
      <c r="ALC1101" s="119"/>
      <c r="ALD1101" s="119"/>
      <c r="ALE1101" s="119"/>
      <c r="ALF1101" s="119"/>
      <c r="ALG1101" s="119"/>
      <c r="ALH1101" s="119"/>
      <c r="ALI1101" s="119"/>
      <c r="ALJ1101" s="119"/>
      <c r="ALK1101" s="119"/>
      <c r="ALL1101" s="119"/>
      <c r="ALM1101" s="119"/>
      <c r="ALN1101" s="119"/>
      <c r="ALO1101" s="119"/>
      <c r="ALP1101" s="119"/>
      <c r="ALQ1101" s="119"/>
      <c r="ALR1101" s="119"/>
      <c r="ALS1101" s="119"/>
      <c r="ALT1101" s="119"/>
      <c r="ALU1101" s="119"/>
      <c r="ALV1101" s="119"/>
      <c r="ALW1101" s="119"/>
      <c r="ALX1101" s="119"/>
      <c r="ALY1101" s="119"/>
      <c r="ALZ1101" s="119"/>
      <c r="AMA1101" s="119"/>
      <c r="AMB1101" s="119"/>
      <c r="AMC1101" s="119"/>
      <c r="AMD1101" s="119"/>
      <c r="AME1101" s="119"/>
      <c r="AMF1101" s="119"/>
      <c r="AMG1101" s="119"/>
      <c r="AMH1101" s="119"/>
      <c r="AMI1101" s="119"/>
      <c r="AMJ1101" s="119"/>
    </row>
    <row r="1102" customFormat="false" ht="15" hidden="false" customHeight="false" outlineLevel="0" collapsed="false">
      <c r="A1102" s="118"/>
      <c r="B1102" s="118"/>
      <c r="C1102" s="49" t="n">
        <f aca="false">IF(F1102=F1101,C1101,IF(F1102=(F1101+10),C1101,(C1101+10)))</f>
        <v>2080</v>
      </c>
      <c r="D1102" s="38" t="s">
        <v>407</v>
      </c>
      <c r="E1102" s="51" t="n">
        <f aca="false">IF(C1101=C1102,IF(AND(L1102&lt;&gt;"M",L1102&lt;&gt;"m-up"),E1101+10,E1101),10)</f>
        <v>30</v>
      </c>
      <c r="F1102" s="39" t="n">
        <f aca="false">R1102+(Q1102*60)+(P1102*3600)</f>
        <v>54414</v>
      </c>
      <c r="G1102" s="39" t="str">
        <f aca="false">CONCATENATE(M1102,N1102,O1102)</f>
        <v>2017121</v>
      </c>
      <c r="H1102" s="39" t="n">
        <v>2</v>
      </c>
      <c r="L1102" s="39" t="s">
        <v>0</v>
      </c>
      <c r="M1102" s="39" t="n">
        <v>2017</v>
      </c>
      <c r="N1102" s="39" t="n">
        <v>12</v>
      </c>
      <c r="O1102" s="39" t="n">
        <v>1</v>
      </c>
      <c r="P1102" s="39" t="n">
        <v>15</v>
      </c>
      <c r="Q1102" s="39" t="n">
        <v>6</v>
      </c>
      <c r="R1102" s="39" t="n">
        <v>54</v>
      </c>
      <c r="S1102" s="39" t="n">
        <v>201</v>
      </c>
      <c r="T1102" s="39" t="n">
        <v>1</v>
      </c>
      <c r="U1102" s="39" t="s">
        <v>1</v>
      </c>
      <c r="V1102" s="39" t="s">
        <v>2</v>
      </c>
      <c r="WK1102" s="119"/>
      <c r="WL1102" s="119"/>
      <c r="WM1102" s="119"/>
      <c r="WN1102" s="119"/>
      <c r="WO1102" s="119"/>
      <c r="WP1102" s="119"/>
      <c r="WQ1102" s="119"/>
      <c r="WR1102" s="119"/>
      <c r="WS1102" s="119"/>
      <c r="WT1102" s="119"/>
      <c r="WU1102" s="119"/>
      <c r="WV1102" s="119"/>
      <c r="WW1102" s="119"/>
      <c r="WX1102" s="119"/>
      <c r="WY1102" s="119"/>
      <c r="WZ1102" s="119"/>
      <c r="XA1102" s="119"/>
      <c r="XB1102" s="119"/>
      <c r="XC1102" s="119"/>
      <c r="XD1102" s="119"/>
      <c r="XE1102" s="119"/>
      <c r="XF1102" s="119"/>
      <c r="XG1102" s="119"/>
      <c r="XH1102" s="119"/>
      <c r="XI1102" s="119"/>
      <c r="XJ1102" s="119"/>
      <c r="XK1102" s="119"/>
      <c r="XL1102" s="119"/>
      <c r="XM1102" s="119"/>
      <c r="XN1102" s="119"/>
      <c r="XO1102" s="119"/>
      <c r="XP1102" s="119"/>
      <c r="XQ1102" s="119"/>
      <c r="XR1102" s="119"/>
      <c r="XS1102" s="119"/>
      <c r="XT1102" s="119"/>
      <c r="XU1102" s="119"/>
      <c r="XV1102" s="119"/>
      <c r="XW1102" s="119"/>
      <c r="XX1102" s="119"/>
      <c r="XY1102" s="119"/>
      <c r="XZ1102" s="119"/>
      <c r="YA1102" s="119"/>
      <c r="YB1102" s="119"/>
      <c r="YC1102" s="119"/>
      <c r="YD1102" s="119"/>
      <c r="YE1102" s="119"/>
      <c r="YF1102" s="119"/>
      <c r="YG1102" s="119"/>
      <c r="YH1102" s="119"/>
      <c r="YI1102" s="119"/>
      <c r="YJ1102" s="119"/>
      <c r="YK1102" s="119"/>
      <c r="YL1102" s="119"/>
      <c r="YM1102" s="119"/>
      <c r="YN1102" s="119"/>
      <c r="YO1102" s="119"/>
      <c r="YP1102" s="119"/>
      <c r="YQ1102" s="119"/>
      <c r="YR1102" s="119"/>
      <c r="YS1102" s="119"/>
      <c r="YT1102" s="119"/>
      <c r="YU1102" s="119"/>
      <c r="YV1102" s="119"/>
      <c r="YW1102" s="119"/>
      <c r="YX1102" s="119"/>
      <c r="YY1102" s="119"/>
      <c r="YZ1102" s="119"/>
      <c r="ZA1102" s="119"/>
      <c r="ZB1102" s="119"/>
      <c r="ZC1102" s="119"/>
      <c r="ZD1102" s="119"/>
      <c r="ZE1102" s="119"/>
      <c r="ZF1102" s="119"/>
      <c r="ZG1102" s="119"/>
      <c r="ZH1102" s="119"/>
      <c r="ZI1102" s="119"/>
      <c r="ZJ1102" s="119"/>
      <c r="ZK1102" s="119"/>
      <c r="ZL1102" s="119"/>
      <c r="ZM1102" s="119"/>
      <c r="ZN1102" s="119"/>
      <c r="ZO1102" s="119"/>
      <c r="ZP1102" s="119"/>
      <c r="ZQ1102" s="119"/>
      <c r="ZR1102" s="119"/>
      <c r="ZS1102" s="119"/>
      <c r="ZT1102" s="119"/>
      <c r="ZU1102" s="119"/>
      <c r="ZV1102" s="119"/>
      <c r="ZW1102" s="119"/>
      <c r="ZX1102" s="119"/>
      <c r="ZY1102" s="119"/>
      <c r="ZZ1102" s="119"/>
      <c r="AAA1102" s="119"/>
      <c r="AAB1102" s="119"/>
      <c r="AAC1102" s="119"/>
      <c r="AAD1102" s="119"/>
      <c r="AAE1102" s="119"/>
      <c r="AAF1102" s="119"/>
      <c r="AAG1102" s="119"/>
      <c r="AAH1102" s="119"/>
      <c r="AAI1102" s="119"/>
      <c r="AAJ1102" s="119"/>
      <c r="AAK1102" s="119"/>
      <c r="AAL1102" s="119"/>
      <c r="AAM1102" s="119"/>
      <c r="AAN1102" s="119"/>
      <c r="AAO1102" s="119"/>
      <c r="AAP1102" s="119"/>
      <c r="AAQ1102" s="119"/>
      <c r="AAR1102" s="119"/>
      <c r="AAS1102" s="119"/>
      <c r="AAT1102" s="119"/>
      <c r="AAU1102" s="119"/>
      <c r="AAV1102" s="119"/>
      <c r="AAW1102" s="119"/>
      <c r="AAX1102" s="119"/>
      <c r="AAY1102" s="119"/>
      <c r="AAZ1102" s="119"/>
      <c r="ABA1102" s="119"/>
      <c r="ABB1102" s="119"/>
      <c r="ABC1102" s="119"/>
      <c r="ABD1102" s="119"/>
      <c r="ABE1102" s="119"/>
      <c r="ABF1102" s="119"/>
      <c r="ABG1102" s="119"/>
      <c r="ABH1102" s="119"/>
      <c r="ABI1102" s="119"/>
      <c r="ABJ1102" s="119"/>
      <c r="ABK1102" s="119"/>
      <c r="ABL1102" s="119"/>
      <c r="ABM1102" s="119"/>
      <c r="ABN1102" s="119"/>
      <c r="ABO1102" s="119"/>
      <c r="ABP1102" s="119"/>
      <c r="ABQ1102" s="119"/>
      <c r="ABR1102" s="119"/>
      <c r="ABS1102" s="119"/>
      <c r="ABT1102" s="119"/>
      <c r="ABU1102" s="119"/>
      <c r="ABV1102" s="119"/>
      <c r="ABW1102" s="119"/>
      <c r="ABX1102" s="119"/>
      <c r="ABY1102" s="119"/>
      <c r="ABZ1102" s="119"/>
      <c r="ACA1102" s="119"/>
      <c r="ACB1102" s="119"/>
      <c r="ACC1102" s="119"/>
      <c r="ACD1102" s="119"/>
      <c r="ACE1102" s="119"/>
      <c r="ACF1102" s="119"/>
      <c r="ACG1102" s="119"/>
      <c r="ACH1102" s="119"/>
      <c r="ACI1102" s="119"/>
      <c r="ACJ1102" s="119"/>
      <c r="ACK1102" s="119"/>
      <c r="ACL1102" s="119"/>
      <c r="ACM1102" s="119"/>
      <c r="ACN1102" s="119"/>
      <c r="ACO1102" s="119"/>
      <c r="ACP1102" s="119"/>
      <c r="ACQ1102" s="119"/>
      <c r="ACR1102" s="119"/>
      <c r="ACS1102" s="119"/>
      <c r="ACT1102" s="119"/>
      <c r="ACU1102" s="119"/>
      <c r="ACV1102" s="119"/>
      <c r="ACW1102" s="119"/>
      <c r="ACX1102" s="119"/>
      <c r="ACY1102" s="119"/>
      <c r="ACZ1102" s="119"/>
      <c r="ADA1102" s="119"/>
      <c r="ADB1102" s="119"/>
      <c r="ADC1102" s="119"/>
      <c r="ADD1102" s="119"/>
      <c r="ADE1102" s="119"/>
      <c r="ADF1102" s="119"/>
      <c r="ADG1102" s="119"/>
      <c r="ADH1102" s="119"/>
      <c r="ADI1102" s="119"/>
      <c r="ADJ1102" s="119"/>
      <c r="ADK1102" s="119"/>
      <c r="ADL1102" s="119"/>
      <c r="ADM1102" s="119"/>
      <c r="ADN1102" s="119"/>
      <c r="ADO1102" s="119"/>
      <c r="ADP1102" s="119"/>
      <c r="ADQ1102" s="119"/>
      <c r="ADR1102" s="119"/>
      <c r="ADS1102" s="119"/>
      <c r="ADT1102" s="119"/>
      <c r="ADU1102" s="119"/>
      <c r="ADV1102" s="119"/>
      <c r="ADW1102" s="119"/>
      <c r="ADX1102" s="119"/>
      <c r="ADY1102" s="119"/>
      <c r="ADZ1102" s="119"/>
      <c r="AEA1102" s="119"/>
      <c r="AEB1102" s="119"/>
      <c r="AEC1102" s="119"/>
      <c r="AED1102" s="119"/>
      <c r="AEE1102" s="119"/>
      <c r="AEF1102" s="119"/>
      <c r="AEG1102" s="119"/>
      <c r="AEH1102" s="119"/>
      <c r="AEI1102" s="119"/>
      <c r="AEJ1102" s="119"/>
      <c r="AEK1102" s="119"/>
      <c r="AEL1102" s="119"/>
      <c r="AEM1102" s="119"/>
      <c r="AEN1102" s="119"/>
      <c r="AEO1102" s="119"/>
      <c r="AEP1102" s="119"/>
      <c r="AEQ1102" s="119"/>
      <c r="AER1102" s="119"/>
      <c r="AES1102" s="119"/>
      <c r="AET1102" s="119"/>
      <c r="AEU1102" s="119"/>
      <c r="AEV1102" s="119"/>
      <c r="AEW1102" s="119"/>
      <c r="AEX1102" s="119"/>
      <c r="AEY1102" s="119"/>
      <c r="AEZ1102" s="119"/>
      <c r="AFA1102" s="119"/>
      <c r="AFB1102" s="119"/>
      <c r="AFC1102" s="119"/>
      <c r="AFD1102" s="119"/>
      <c r="AFE1102" s="119"/>
      <c r="AFF1102" s="119"/>
      <c r="AFG1102" s="119"/>
      <c r="AFH1102" s="119"/>
      <c r="AFI1102" s="119"/>
      <c r="AFJ1102" s="119"/>
      <c r="AFK1102" s="119"/>
      <c r="AFL1102" s="119"/>
      <c r="AFM1102" s="119"/>
      <c r="AFN1102" s="119"/>
      <c r="AFO1102" s="119"/>
      <c r="AFP1102" s="119"/>
      <c r="AFQ1102" s="119"/>
      <c r="AFR1102" s="119"/>
      <c r="AFS1102" s="119"/>
      <c r="AFT1102" s="119"/>
      <c r="AFU1102" s="119"/>
      <c r="AFV1102" s="119"/>
      <c r="AFW1102" s="119"/>
      <c r="AFX1102" s="119"/>
      <c r="AFY1102" s="119"/>
      <c r="AFZ1102" s="119"/>
      <c r="AGA1102" s="119"/>
      <c r="AGB1102" s="119"/>
      <c r="AGC1102" s="119"/>
      <c r="AGD1102" s="119"/>
      <c r="AGE1102" s="119"/>
      <c r="AGF1102" s="119"/>
      <c r="AGG1102" s="119"/>
      <c r="AGH1102" s="119"/>
      <c r="AGI1102" s="119"/>
      <c r="AGJ1102" s="119"/>
      <c r="AGK1102" s="119"/>
      <c r="AGL1102" s="119"/>
      <c r="AGM1102" s="119"/>
      <c r="AGN1102" s="119"/>
      <c r="AGO1102" s="119"/>
      <c r="AGP1102" s="119"/>
      <c r="AGQ1102" s="119"/>
      <c r="AGR1102" s="119"/>
      <c r="AGS1102" s="119"/>
      <c r="AGT1102" s="119"/>
      <c r="AGU1102" s="119"/>
      <c r="AGV1102" s="119"/>
      <c r="AGW1102" s="119"/>
      <c r="AGX1102" s="119"/>
      <c r="AGY1102" s="119"/>
      <c r="AGZ1102" s="119"/>
      <c r="AHA1102" s="119"/>
      <c r="AHB1102" s="119"/>
      <c r="AHC1102" s="119"/>
      <c r="AHD1102" s="119"/>
      <c r="AHE1102" s="119"/>
      <c r="AHF1102" s="119"/>
      <c r="AHG1102" s="119"/>
      <c r="AHH1102" s="119"/>
      <c r="AHI1102" s="119"/>
      <c r="AHJ1102" s="119"/>
      <c r="AHK1102" s="119"/>
      <c r="AHL1102" s="119"/>
      <c r="AHM1102" s="119"/>
      <c r="AHN1102" s="119"/>
      <c r="AHO1102" s="119"/>
      <c r="AHP1102" s="119"/>
      <c r="AHQ1102" s="119"/>
      <c r="AHR1102" s="119"/>
      <c r="AHS1102" s="119"/>
      <c r="AHT1102" s="119"/>
      <c r="AHU1102" s="119"/>
      <c r="AHV1102" s="119"/>
      <c r="AHW1102" s="119"/>
      <c r="AHX1102" s="119"/>
      <c r="AHY1102" s="119"/>
      <c r="AHZ1102" s="119"/>
      <c r="AIA1102" s="119"/>
      <c r="AIB1102" s="119"/>
      <c r="AIC1102" s="119"/>
      <c r="AID1102" s="119"/>
      <c r="AIE1102" s="119"/>
      <c r="AIF1102" s="119"/>
      <c r="AIG1102" s="119"/>
      <c r="AIH1102" s="119"/>
      <c r="AII1102" s="119"/>
      <c r="AIJ1102" s="119"/>
      <c r="AIK1102" s="119"/>
      <c r="AIL1102" s="119"/>
      <c r="AIM1102" s="119"/>
      <c r="AIN1102" s="119"/>
      <c r="AIO1102" s="119"/>
      <c r="AIP1102" s="119"/>
      <c r="AIQ1102" s="119"/>
      <c r="AIR1102" s="119"/>
      <c r="AIS1102" s="119"/>
      <c r="AIT1102" s="119"/>
      <c r="AIU1102" s="119"/>
      <c r="AIV1102" s="119"/>
      <c r="AIW1102" s="119"/>
      <c r="AIX1102" s="119"/>
      <c r="AIY1102" s="119"/>
      <c r="AIZ1102" s="119"/>
      <c r="AJA1102" s="119"/>
      <c r="AJB1102" s="119"/>
      <c r="AJC1102" s="119"/>
      <c r="AJD1102" s="119"/>
      <c r="AJE1102" s="119"/>
      <c r="AJF1102" s="119"/>
      <c r="AJG1102" s="119"/>
      <c r="AJH1102" s="119"/>
      <c r="AJI1102" s="119"/>
      <c r="AJJ1102" s="119"/>
      <c r="AJK1102" s="119"/>
      <c r="AJL1102" s="119"/>
      <c r="AJM1102" s="119"/>
      <c r="AJN1102" s="119"/>
      <c r="AJO1102" s="119"/>
      <c r="AJP1102" s="119"/>
      <c r="AJQ1102" s="119"/>
      <c r="AJR1102" s="119"/>
      <c r="AJS1102" s="119"/>
      <c r="AJT1102" s="119"/>
      <c r="AJU1102" s="119"/>
      <c r="AJV1102" s="119"/>
      <c r="AJW1102" s="119"/>
      <c r="AJX1102" s="119"/>
      <c r="AJY1102" s="119"/>
      <c r="AJZ1102" s="119"/>
      <c r="AKA1102" s="119"/>
      <c r="AKB1102" s="119"/>
      <c r="AKC1102" s="119"/>
      <c r="AKD1102" s="119"/>
      <c r="AKE1102" s="119"/>
      <c r="AKF1102" s="119"/>
      <c r="AKG1102" s="119"/>
      <c r="AKH1102" s="119"/>
      <c r="AKI1102" s="119"/>
      <c r="AKJ1102" s="119"/>
      <c r="AKK1102" s="119"/>
      <c r="AKL1102" s="119"/>
      <c r="AKM1102" s="119"/>
      <c r="AKN1102" s="119"/>
      <c r="AKO1102" s="119"/>
      <c r="AKP1102" s="119"/>
      <c r="AKQ1102" s="119"/>
      <c r="AKR1102" s="119"/>
      <c r="AKS1102" s="119"/>
      <c r="AKT1102" s="119"/>
      <c r="AKU1102" s="119"/>
      <c r="AKV1102" s="119"/>
      <c r="AKW1102" s="119"/>
      <c r="AKX1102" s="119"/>
      <c r="AKY1102" s="119"/>
      <c r="AKZ1102" s="119"/>
      <c r="ALA1102" s="119"/>
      <c r="ALB1102" s="119"/>
      <c r="ALC1102" s="119"/>
      <c r="ALD1102" s="119"/>
      <c r="ALE1102" s="119"/>
      <c r="ALF1102" s="119"/>
      <c r="ALG1102" s="119"/>
      <c r="ALH1102" s="119"/>
      <c r="ALI1102" s="119"/>
      <c r="ALJ1102" s="119"/>
      <c r="ALK1102" s="119"/>
      <c r="ALL1102" s="119"/>
      <c r="ALM1102" s="119"/>
      <c r="ALN1102" s="119"/>
      <c r="ALO1102" s="119"/>
      <c r="ALP1102" s="119"/>
      <c r="ALQ1102" s="119"/>
      <c r="ALR1102" s="119"/>
      <c r="ALS1102" s="119"/>
      <c r="ALT1102" s="119"/>
      <c r="ALU1102" s="119"/>
      <c r="ALV1102" s="119"/>
      <c r="ALW1102" s="119"/>
      <c r="ALX1102" s="119"/>
      <c r="ALY1102" s="119"/>
      <c r="ALZ1102" s="119"/>
      <c r="AMA1102" s="119"/>
      <c r="AMB1102" s="119"/>
      <c r="AMC1102" s="119"/>
      <c r="AMD1102" s="119"/>
      <c r="AME1102" s="119"/>
      <c r="AMF1102" s="119"/>
      <c r="AMG1102" s="119"/>
      <c r="AMH1102" s="119"/>
      <c r="AMI1102" s="119"/>
      <c r="AMJ1102" s="119"/>
    </row>
    <row r="1103" customFormat="false" ht="15" hidden="false" customHeight="false" outlineLevel="0" collapsed="false">
      <c r="A1103" s="118"/>
      <c r="B1103" s="118"/>
      <c r="C1103" s="49" t="n">
        <f aca="false">IF(F1103=F1102,C1102,IF(F1103=(F1102+10),C1102,(C1102+10)))</f>
        <v>2080</v>
      </c>
      <c r="D1103" s="38" t="s">
        <v>407</v>
      </c>
      <c r="E1103" s="51" t="n">
        <f aca="false">IF(C1102=C1103,IF(AND(L1103&lt;&gt;"M",L1103&lt;&gt;"m-up"),E1102+10,E1102),10)</f>
        <v>40</v>
      </c>
      <c r="F1103" s="39" t="n">
        <f aca="false">R1103+(Q1103*60)+(P1103*3600)</f>
        <v>54414</v>
      </c>
      <c r="G1103" s="39" t="str">
        <f aca="false">CONCATENATE(M1103,N1103,O1103)</f>
        <v>2017121</v>
      </c>
      <c r="H1103" s="39" t="n">
        <v>213</v>
      </c>
      <c r="L1103" s="39" t="s">
        <v>0</v>
      </c>
      <c r="M1103" s="39" t="n">
        <v>2017</v>
      </c>
      <c r="N1103" s="39" t="n">
        <v>12</v>
      </c>
      <c r="O1103" s="39" t="n">
        <v>1</v>
      </c>
      <c r="P1103" s="39" t="n">
        <v>15</v>
      </c>
      <c r="Q1103" s="39" t="n">
        <v>6</v>
      </c>
      <c r="R1103" s="39" t="n">
        <v>54</v>
      </c>
      <c r="S1103" s="39" t="n">
        <v>220</v>
      </c>
      <c r="T1103" s="39" t="n">
        <v>1</v>
      </c>
      <c r="U1103" s="39" t="s">
        <v>1</v>
      </c>
      <c r="V1103" s="39" t="s">
        <v>2</v>
      </c>
      <c r="WK1103" s="119"/>
      <c r="WL1103" s="119"/>
      <c r="WM1103" s="119"/>
      <c r="WN1103" s="119"/>
      <c r="WO1103" s="119"/>
      <c r="WP1103" s="119"/>
      <c r="WQ1103" s="119"/>
      <c r="WR1103" s="119"/>
      <c r="WS1103" s="119"/>
      <c r="WT1103" s="119"/>
      <c r="WU1103" s="119"/>
      <c r="WV1103" s="119"/>
      <c r="WW1103" s="119"/>
      <c r="WX1103" s="119"/>
      <c r="WY1103" s="119"/>
      <c r="WZ1103" s="119"/>
      <c r="XA1103" s="119"/>
      <c r="XB1103" s="119"/>
      <c r="XC1103" s="119"/>
      <c r="XD1103" s="119"/>
      <c r="XE1103" s="119"/>
      <c r="XF1103" s="119"/>
      <c r="XG1103" s="119"/>
      <c r="XH1103" s="119"/>
      <c r="XI1103" s="119"/>
      <c r="XJ1103" s="119"/>
      <c r="XK1103" s="119"/>
      <c r="XL1103" s="119"/>
      <c r="XM1103" s="119"/>
      <c r="XN1103" s="119"/>
      <c r="XO1103" s="119"/>
      <c r="XP1103" s="119"/>
      <c r="XQ1103" s="119"/>
      <c r="XR1103" s="119"/>
      <c r="XS1103" s="119"/>
      <c r="XT1103" s="119"/>
      <c r="XU1103" s="119"/>
      <c r="XV1103" s="119"/>
      <c r="XW1103" s="119"/>
      <c r="XX1103" s="119"/>
      <c r="XY1103" s="119"/>
      <c r="XZ1103" s="119"/>
      <c r="YA1103" s="119"/>
      <c r="YB1103" s="119"/>
      <c r="YC1103" s="119"/>
      <c r="YD1103" s="119"/>
      <c r="YE1103" s="119"/>
      <c r="YF1103" s="119"/>
      <c r="YG1103" s="119"/>
      <c r="YH1103" s="119"/>
      <c r="YI1103" s="119"/>
      <c r="YJ1103" s="119"/>
      <c r="YK1103" s="119"/>
      <c r="YL1103" s="119"/>
      <c r="YM1103" s="119"/>
      <c r="YN1103" s="119"/>
      <c r="YO1103" s="119"/>
      <c r="YP1103" s="119"/>
      <c r="YQ1103" s="119"/>
      <c r="YR1103" s="119"/>
      <c r="YS1103" s="119"/>
      <c r="YT1103" s="119"/>
      <c r="YU1103" s="119"/>
      <c r="YV1103" s="119"/>
      <c r="YW1103" s="119"/>
      <c r="YX1103" s="119"/>
      <c r="YY1103" s="119"/>
      <c r="YZ1103" s="119"/>
      <c r="ZA1103" s="119"/>
      <c r="ZB1103" s="119"/>
      <c r="ZC1103" s="119"/>
      <c r="ZD1103" s="119"/>
      <c r="ZE1103" s="119"/>
      <c r="ZF1103" s="119"/>
      <c r="ZG1103" s="119"/>
      <c r="ZH1103" s="119"/>
      <c r="ZI1103" s="119"/>
      <c r="ZJ1103" s="119"/>
      <c r="ZK1103" s="119"/>
      <c r="ZL1103" s="119"/>
      <c r="ZM1103" s="119"/>
      <c r="ZN1103" s="119"/>
      <c r="ZO1103" s="119"/>
      <c r="ZP1103" s="119"/>
      <c r="ZQ1103" s="119"/>
      <c r="ZR1103" s="119"/>
      <c r="ZS1103" s="119"/>
      <c r="ZT1103" s="119"/>
      <c r="ZU1103" s="119"/>
      <c r="ZV1103" s="119"/>
      <c r="ZW1103" s="119"/>
      <c r="ZX1103" s="119"/>
      <c r="ZY1103" s="119"/>
      <c r="ZZ1103" s="119"/>
      <c r="AAA1103" s="119"/>
      <c r="AAB1103" s="119"/>
      <c r="AAC1103" s="119"/>
      <c r="AAD1103" s="119"/>
      <c r="AAE1103" s="119"/>
      <c r="AAF1103" s="119"/>
      <c r="AAG1103" s="119"/>
      <c r="AAH1103" s="119"/>
      <c r="AAI1103" s="119"/>
      <c r="AAJ1103" s="119"/>
      <c r="AAK1103" s="119"/>
      <c r="AAL1103" s="119"/>
      <c r="AAM1103" s="119"/>
      <c r="AAN1103" s="119"/>
      <c r="AAO1103" s="119"/>
      <c r="AAP1103" s="119"/>
      <c r="AAQ1103" s="119"/>
      <c r="AAR1103" s="119"/>
      <c r="AAS1103" s="119"/>
      <c r="AAT1103" s="119"/>
      <c r="AAU1103" s="119"/>
      <c r="AAV1103" s="119"/>
      <c r="AAW1103" s="119"/>
      <c r="AAX1103" s="119"/>
      <c r="AAY1103" s="119"/>
      <c r="AAZ1103" s="119"/>
      <c r="ABA1103" s="119"/>
      <c r="ABB1103" s="119"/>
      <c r="ABC1103" s="119"/>
      <c r="ABD1103" s="119"/>
      <c r="ABE1103" s="119"/>
      <c r="ABF1103" s="119"/>
      <c r="ABG1103" s="119"/>
      <c r="ABH1103" s="119"/>
      <c r="ABI1103" s="119"/>
      <c r="ABJ1103" s="119"/>
      <c r="ABK1103" s="119"/>
      <c r="ABL1103" s="119"/>
      <c r="ABM1103" s="119"/>
      <c r="ABN1103" s="119"/>
      <c r="ABO1103" s="119"/>
      <c r="ABP1103" s="119"/>
      <c r="ABQ1103" s="119"/>
      <c r="ABR1103" s="119"/>
      <c r="ABS1103" s="119"/>
      <c r="ABT1103" s="119"/>
      <c r="ABU1103" s="119"/>
      <c r="ABV1103" s="119"/>
      <c r="ABW1103" s="119"/>
      <c r="ABX1103" s="119"/>
      <c r="ABY1103" s="119"/>
      <c r="ABZ1103" s="119"/>
      <c r="ACA1103" s="119"/>
      <c r="ACB1103" s="119"/>
      <c r="ACC1103" s="119"/>
      <c r="ACD1103" s="119"/>
      <c r="ACE1103" s="119"/>
      <c r="ACF1103" s="119"/>
      <c r="ACG1103" s="119"/>
      <c r="ACH1103" s="119"/>
      <c r="ACI1103" s="119"/>
      <c r="ACJ1103" s="119"/>
      <c r="ACK1103" s="119"/>
      <c r="ACL1103" s="119"/>
      <c r="ACM1103" s="119"/>
      <c r="ACN1103" s="119"/>
      <c r="ACO1103" s="119"/>
      <c r="ACP1103" s="119"/>
      <c r="ACQ1103" s="119"/>
      <c r="ACR1103" s="119"/>
      <c r="ACS1103" s="119"/>
      <c r="ACT1103" s="119"/>
      <c r="ACU1103" s="119"/>
      <c r="ACV1103" s="119"/>
      <c r="ACW1103" s="119"/>
      <c r="ACX1103" s="119"/>
      <c r="ACY1103" s="119"/>
      <c r="ACZ1103" s="119"/>
      <c r="ADA1103" s="119"/>
      <c r="ADB1103" s="119"/>
      <c r="ADC1103" s="119"/>
      <c r="ADD1103" s="119"/>
      <c r="ADE1103" s="119"/>
      <c r="ADF1103" s="119"/>
      <c r="ADG1103" s="119"/>
      <c r="ADH1103" s="119"/>
      <c r="ADI1103" s="119"/>
      <c r="ADJ1103" s="119"/>
      <c r="ADK1103" s="119"/>
      <c r="ADL1103" s="119"/>
      <c r="ADM1103" s="119"/>
      <c r="ADN1103" s="119"/>
      <c r="ADO1103" s="119"/>
      <c r="ADP1103" s="119"/>
      <c r="ADQ1103" s="119"/>
      <c r="ADR1103" s="119"/>
      <c r="ADS1103" s="119"/>
      <c r="ADT1103" s="119"/>
      <c r="ADU1103" s="119"/>
      <c r="ADV1103" s="119"/>
      <c r="ADW1103" s="119"/>
      <c r="ADX1103" s="119"/>
      <c r="ADY1103" s="119"/>
      <c r="ADZ1103" s="119"/>
      <c r="AEA1103" s="119"/>
      <c r="AEB1103" s="119"/>
      <c r="AEC1103" s="119"/>
      <c r="AED1103" s="119"/>
      <c r="AEE1103" s="119"/>
      <c r="AEF1103" s="119"/>
      <c r="AEG1103" s="119"/>
      <c r="AEH1103" s="119"/>
      <c r="AEI1103" s="119"/>
      <c r="AEJ1103" s="119"/>
      <c r="AEK1103" s="119"/>
      <c r="AEL1103" s="119"/>
      <c r="AEM1103" s="119"/>
      <c r="AEN1103" s="119"/>
      <c r="AEO1103" s="119"/>
      <c r="AEP1103" s="119"/>
      <c r="AEQ1103" s="119"/>
      <c r="AER1103" s="119"/>
      <c r="AES1103" s="119"/>
      <c r="AET1103" s="119"/>
      <c r="AEU1103" s="119"/>
      <c r="AEV1103" s="119"/>
      <c r="AEW1103" s="119"/>
      <c r="AEX1103" s="119"/>
      <c r="AEY1103" s="119"/>
      <c r="AEZ1103" s="119"/>
      <c r="AFA1103" s="119"/>
      <c r="AFB1103" s="119"/>
      <c r="AFC1103" s="119"/>
      <c r="AFD1103" s="119"/>
      <c r="AFE1103" s="119"/>
      <c r="AFF1103" s="119"/>
      <c r="AFG1103" s="119"/>
      <c r="AFH1103" s="119"/>
      <c r="AFI1103" s="119"/>
      <c r="AFJ1103" s="119"/>
      <c r="AFK1103" s="119"/>
      <c r="AFL1103" s="119"/>
      <c r="AFM1103" s="119"/>
      <c r="AFN1103" s="119"/>
      <c r="AFO1103" s="119"/>
      <c r="AFP1103" s="119"/>
      <c r="AFQ1103" s="119"/>
      <c r="AFR1103" s="119"/>
      <c r="AFS1103" s="119"/>
      <c r="AFT1103" s="119"/>
      <c r="AFU1103" s="119"/>
      <c r="AFV1103" s="119"/>
      <c r="AFW1103" s="119"/>
      <c r="AFX1103" s="119"/>
      <c r="AFY1103" s="119"/>
      <c r="AFZ1103" s="119"/>
      <c r="AGA1103" s="119"/>
      <c r="AGB1103" s="119"/>
      <c r="AGC1103" s="119"/>
      <c r="AGD1103" s="119"/>
      <c r="AGE1103" s="119"/>
      <c r="AGF1103" s="119"/>
      <c r="AGG1103" s="119"/>
      <c r="AGH1103" s="119"/>
      <c r="AGI1103" s="119"/>
      <c r="AGJ1103" s="119"/>
      <c r="AGK1103" s="119"/>
      <c r="AGL1103" s="119"/>
      <c r="AGM1103" s="119"/>
      <c r="AGN1103" s="119"/>
      <c r="AGO1103" s="119"/>
      <c r="AGP1103" s="119"/>
      <c r="AGQ1103" s="119"/>
      <c r="AGR1103" s="119"/>
      <c r="AGS1103" s="119"/>
      <c r="AGT1103" s="119"/>
      <c r="AGU1103" s="119"/>
      <c r="AGV1103" s="119"/>
      <c r="AGW1103" s="119"/>
      <c r="AGX1103" s="119"/>
      <c r="AGY1103" s="119"/>
      <c r="AGZ1103" s="119"/>
      <c r="AHA1103" s="119"/>
      <c r="AHB1103" s="119"/>
      <c r="AHC1103" s="119"/>
      <c r="AHD1103" s="119"/>
      <c r="AHE1103" s="119"/>
      <c r="AHF1103" s="119"/>
      <c r="AHG1103" s="119"/>
      <c r="AHH1103" s="119"/>
      <c r="AHI1103" s="119"/>
      <c r="AHJ1103" s="119"/>
      <c r="AHK1103" s="119"/>
      <c r="AHL1103" s="119"/>
      <c r="AHM1103" s="119"/>
      <c r="AHN1103" s="119"/>
      <c r="AHO1103" s="119"/>
      <c r="AHP1103" s="119"/>
      <c r="AHQ1103" s="119"/>
      <c r="AHR1103" s="119"/>
      <c r="AHS1103" s="119"/>
      <c r="AHT1103" s="119"/>
      <c r="AHU1103" s="119"/>
      <c r="AHV1103" s="119"/>
      <c r="AHW1103" s="119"/>
      <c r="AHX1103" s="119"/>
      <c r="AHY1103" s="119"/>
      <c r="AHZ1103" s="119"/>
      <c r="AIA1103" s="119"/>
      <c r="AIB1103" s="119"/>
      <c r="AIC1103" s="119"/>
      <c r="AID1103" s="119"/>
      <c r="AIE1103" s="119"/>
      <c r="AIF1103" s="119"/>
      <c r="AIG1103" s="119"/>
      <c r="AIH1103" s="119"/>
      <c r="AII1103" s="119"/>
      <c r="AIJ1103" s="119"/>
      <c r="AIK1103" s="119"/>
      <c r="AIL1103" s="119"/>
      <c r="AIM1103" s="119"/>
      <c r="AIN1103" s="119"/>
      <c r="AIO1103" s="119"/>
      <c r="AIP1103" s="119"/>
      <c r="AIQ1103" s="119"/>
      <c r="AIR1103" s="119"/>
      <c r="AIS1103" s="119"/>
      <c r="AIT1103" s="119"/>
      <c r="AIU1103" s="119"/>
      <c r="AIV1103" s="119"/>
      <c r="AIW1103" s="119"/>
      <c r="AIX1103" s="119"/>
      <c r="AIY1103" s="119"/>
      <c r="AIZ1103" s="119"/>
      <c r="AJA1103" s="119"/>
      <c r="AJB1103" s="119"/>
      <c r="AJC1103" s="119"/>
      <c r="AJD1103" s="119"/>
      <c r="AJE1103" s="119"/>
      <c r="AJF1103" s="119"/>
      <c r="AJG1103" s="119"/>
      <c r="AJH1103" s="119"/>
      <c r="AJI1103" s="119"/>
      <c r="AJJ1103" s="119"/>
      <c r="AJK1103" s="119"/>
      <c r="AJL1103" s="119"/>
      <c r="AJM1103" s="119"/>
      <c r="AJN1103" s="119"/>
      <c r="AJO1103" s="119"/>
      <c r="AJP1103" s="119"/>
      <c r="AJQ1103" s="119"/>
      <c r="AJR1103" s="119"/>
      <c r="AJS1103" s="119"/>
      <c r="AJT1103" s="119"/>
      <c r="AJU1103" s="119"/>
      <c r="AJV1103" s="119"/>
      <c r="AJW1103" s="119"/>
      <c r="AJX1103" s="119"/>
      <c r="AJY1103" s="119"/>
      <c r="AJZ1103" s="119"/>
      <c r="AKA1103" s="119"/>
      <c r="AKB1103" s="119"/>
      <c r="AKC1103" s="119"/>
      <c r="AKD1103" s="119"/>
      <c r="AKE1103" s="119"/>
      <c r="AKF1103" s="119"/>
      <c r="AKG1103" s="119"/>
      <c r="AKH1103" s="119"/>
      <c r="AKI1103" s="119"/>
      <c r="AKJ1103" s="119"/>
      <c r="AKK1103" s="119"/>
      <c r="AKL1103" s="119"/>
      <c r="AKM1103" s="119"/>
      <c r="AKN1103" s="119"/>
      <c r="AKO1103" s="119"/>
      <c r="AKP1103" s="119"/>
      <c r="AKQ1103" s="119"/>
      <c r="AKR1103" s="119"/>
      <c r="AKS1103" s="119"/>
      <c r="AKT1103" s="119"/>
      <c r="AKU1103" s="119"/>
      <c r="AKV1103" s="119"/>
      <c r="AKW1103" s="119"/>
      <c r="AKX1103" s="119"/>
      <c r="AKY1103" s="119"/>
      <c r="AKZ1103" s="119"/>
      <c r="ALA1103" s="119"/>
      <c r="ALB1103" s="119"/>
      <c r="ALC1103" s="119"/>
      <c r="ALD1103" s="119"/>
      <c r="ALE1103" s="119"/>
      <c r="ALF1103" s="119"/>
      <c r="ALG1103" s="119"/>
      <c r="ALH1103" s="119"/>
      <c r="ALI1103" s="119"/>
      <c r="ALJ1103" s="119"/>
      <c r="ALK1103" s="119"/>
      <c r="ALL1103" s="119"/>
      <c r="ALM1103" s="119"/>
      <c r="ALN1103" s="119"/>
      <c r="ALO1103" s="119"/>
      <c r="ALP1103" s="119"/>
      <c r="ALQ1103" s="119"/>
      <c r="ALR1103" s="119"/>
      <c r="ALS1103" s="119"/>
      <c r="ALT1103" s="119"/>
      <c r="ALU1103" s="119"/>
      <c r="ALV1103" s="119"/>
      <c r="ALW1103" s="119"/>
      <c r="ALX1103" s="119"/>
      <c r="ALY1103" s="119"/>
      <c r="ALZ1103" s="119"/>
      <c r="AMA1103" s="119"/>
      <c r="AMB1103" s="119"/>
      <c r="AMC1103" s="119"/>
      <c r="AMD1103" s="119"/>
      <c r="AME1103" s="119"/>
      <c r="AMF1103" s="119"/>
      <c r="AMG1103" s="119"/>
      <c r="AMH1103" s="119"/>
      <c r="AMI1103" s="119"/>
      <c r="AMJ1103" s="119"/>
    </row>
    <row r="1104" customFormat="false" ht="15" hidden="false" customHeight="false" outlineLevel="0" collapsed="false">
      <c r="A1104" s="118"/>
      <c r="B1104" s="118"/>
      <c r="C1104" s="49" t="n">
        <f aca="false">IF(F1104=F1103,C1103,IF(F1104=(F1103+10),C1103,(C1103+10)))</f>
        <v>2090</v>
      </c>
      <c r="D1104" s="80"/>
      <c r="E1104" s="51" t="n">
        <f aca="false">IF(C1103=C1104,IF(AND(L1104&lt;&gt;"M",L1104&lt;&gt;"m-up"),E1103+10,E1103),10)</f>
        <v>10</v>
      </c>
      <c r="F1104" s="53" t="n">
        <f aca="false">R1104+(Q1104*60)+(P1104*3600)</f>
        <v>56339</v>
      </c>
      <c r="G1104" s="53" t="str">
        <f aca="false">CONCATENATE(M1104,N1104,O1104)</f>
        <v>2017121</v>
      </c>
      <c r="H1104" s="53"/>
      <c r="I1104" s="53"/>
      <c r="J1104" s="53"/>
      <c r="K1104" s="53"/>
      <c r="L1104" s="53" t="s">
        <v>9</v>
      </c>
      <c r="M1104" s="53" t="n">
        <v>2017</v>
      </c>
      <c r="N1104" s="53" t="n">
        <v>12</v>
      </c>
      <c r="O1104" s="53" t="n">
        <v>1</v>
      </c>
      <c r="P1104" s="53" t="n">
        <v>15</v>
      </c>
      <c r="Q1104" s="53" t="n">
        <v>38</v>
      </c>
      <c r="R1104" s="53" t="n">
        <v>59</v>
      </c>
      <c r="S1104" s="53" t="n">
        <v>835</v>
      </c>
      <c r="T1104" s="53"/>
      <c r="U1104" s="53" t="s">
        <v>1</v>
      </c>
      <c r="V1104" s="53" t="s">
        <v>2</v>
      </c>
      <c r="W1104" s="53"/>
      <c r="X1104" s="54"/>
      <c r="WK1104" s="119"/>
      <c r="WL1104" s="119"/>
      <c r="WM1104" s="119"/>
      <c r="WN1104" s="119"/>
      <c r="WO1104" s="119"/>
      <c r="WP1104" s="119"/>
      <c r="WQ1104" s="119"/>
      <c r="WR1104" s="119"/>
      <c r="WS1104" s="119"/>
      <c r="WT1104" s="119"/>
      <c r="WU1104" s="119"/>
      <c r="WV1104" s="119"/>
      <c r="WW1104" s="119"/>
      <c r="WX1104" s="119"/>
      <c r="WY1104" s="119"/>
      <c r="WZ1104" s="119"/>
      <c r="XA1104" s="119"/>
      <c r="XB1104" s="119"/>
      <c r="XC1104" s="119"/>
      <c r="XD1104" s="119"/>
      <c r="XE1104" s="119"/>
      <c r="XF1104" s="119"/>
      <c r="XG1104" s="119"/>
      <c r="XH1104" s="119"/>
      <c r="XI1104" s="119"/>
      <c r="XJ1104" s="119"/>
      <c r="XK1104" s="119"/>
      <c r="XL1104" s="119"/>
      <c r="XM1104" s="119"/>
      <c r="XN1104" s="119"/>
      <c r="XO1104" s="119"/>
      <c r="XP1104" s="119"/>
      <c r="XQ1104" s="119"/>
      <c r="XR1104" s="119"/>
      <c r="XS1104" s="119"/>
      <c r="XT1104" s="119"/>
      <c r="XU1104" s="119"/>
      <c r="XV1104" s="119"/>
      <c r="XW1104" s="119"/>
      <c r="XX1104" s="119"/>
      <c r="XY1104" s="119"/>
      <c r="XZ1104" s="119"/>
      <c r="YA1104" s="119"/>
      <c r="YB1104" s="119"/>
      <c r="YC1104" s="119"/>
      <c r="YD1104" s="119"/>
      <c r="YE1104" s="119"/>
      <c r="YF1104" s="119"/>
      <c r="YG1104" s="119"/>
      <c r="YH1104" s="119"/>
      <c r="YI1104" s="119"/>
      <c r="YJ1104" s="119"/>
      <c r="YK1104" s="119"/>
      <c r="YL1104" s="119"/>
      <c r="YM1104" s="119"/>
      <c r="YN1104" s="119"/>
      <c r="YO1104" s="119"/>
      <c r="YP1104" s="119"/>
      <c r="YQ1104" s="119"/>
      <c r="YR1104" s="119"/>
      <c r="YS1104" s="119"/>
      <c r="YT1104" s="119"/>
      <c r="YU1104" s="119"/>
      <c r="YV1104" s="119"/>
      <c r="YW1104" s="119"/>
      <c r="YX1104" s="119"/>
      <c r="YY1104" s="119"/>
      <c r="YZ1104" s="119"/>
      <c r="ZA1104" s="119"/>
      <c r="ZB1104" s="119"/>
      <c r="ZC1104" s="119"/>
      <c r="ZD1104" s="119"/>
      <c r="ZE1104" s="119"/>
      <c r="ZF1104" s="119"/>
      <c r="ZG1104" s="119"/>
      <c r="ZH1104" s="119"/>
      <c r="ZI1104" s="119"/>
      <c r="ZJ1104" s="119"/>
      <c r="ZK1104" s="119"/>
      <c r="ZL1104" s="119"/>
      <c r="ZM1104" s="119"/>
      <c r="ZN1104" s="119"/>
      <c r="ZO1104" s="119"/>
      <c r="ZP1104" s="119"/>
      <c r="ZQ1104" s="119"/>
      <c r="ZR1104" s="119"/>
      <c r="ZS1104" s="119"/>
      <c r="ZT1104" s="119"/>
      <c r="ZU1104" s="119"/>
      <c r="ZV1104" s="119"/>
      <c r="ZW1104" s="119"/>
      <c r="ZX1104" s="119"/>
      <c r="ZY1104" s="119"/>
      <c r="ZZ1104" s="119"/>
      <c r="AAA1104" s="119"/>
      <c r="AAB1104" s="119"/>
      <c r="AAC1104" s="119"/>
      <c r="AAD1104" s="119"/>
      <c r="AAE1104" s="119"/>
      <c r="AAF1104" s="119"/>
      <c r="AAG1104" s="119"/>
      <c r="AAH1104" s="119"/>
      <c r="AAI1104" s="119"/>
      <c r="AAJ1104" s="119"/>
      <c r="AAK1104" s="119"/>
      <c r="AAL1104" s="119"/>
      <c r="AAM1104" s="119"/>
      <c r="AAN1104" s="119"/>
      <c r="AAO1104" s="119"/>
      <c r="AAP1104" s="119"/>
      <c r="AAQ1104" s="119"/>
      <c r="AAR1104" s="119"/>
      <c r="AAS1104" s="119"/>
      <c r="AAT1104" s="119"/>
      <c r="AAU1104" s="119"/>
      <c r="AAV1104" s="119"/>
      <c r="AAW1104" s="119"/>
      <c r="AAX1104" s="119"/>
      <c r="AAY1104" s="119"/>
      <c r="AAZ1104" s="119"/>
      <c r="ABA1104" s="119"/>
      <c r="ABB1104" s="119"/>
      <c r="ABC1104" s="119"/>
      <c r="ABD1104" s="119"/>
      <c r="ABE1104" s="119"/>
      <c r="ABF1104" s="119"/>
      <c r="ABG1104" s="119"/>
      <c r="ABH1104" s="119"/>
      <c r="ABI1104" s="119"/>
      <c r="ABJ1104" s="119"/>
      <c r="ABK1104" s="119"/>
      <c r="ABL1104" s="119"/>
      <c r="ABM1104" s="119"/>
      <c r="ABN1104" s="119"/>
      <c r="ABO1104" s="119"/>
      <c r="ABP1104" s="119"/>
      <c r="ABQ1104" s="119"/>
      <c r="ABR1104" s="119"/>
      <c r="ABS1104" s="119"/>
      <c r="ABT1104" s="119"/>
      <c r="ABU1104" s="119"/>
      <c r="ABV1104" s="119"/>
      <c r="ABW1104" s="119"/>
      <c r="ABX1104" s="119"/>
      <c r="ABY1104" s="119"/>
      <c r="ABZ1104" s="119"/>
      <c r="ACA1104" s="119"/>
      <c r="ACB1104" s="119"/>
      <c r="ACC1104" s="119"/>
      <c r="ACD1104" s="119"/>
      <c r="ACE1104" s="119"/>
      <c r="ACF1104" s="119"/>
      <c r="ACG1104" s="119"/>
      <c r="ACH1104" s="119"/>
      <c r="ACI1104" s="119"/>
      <c r="ACJ1104" s="119"/>
      <c r="ACK1104" s="119"/>
      <c r="ACL1104" s="119"/>
      <c r="ACM1104" s="119"/>
      <c r="ACN1104" s="119"/>
      <c r="ACO1104" s="119"/>
      <c r="ACP1104" s="119"/>
      <c r="ACQ1104" s="119"/>
      <c r="ACR1104" s="119"/>
      <c r="ACS1104" s="119"/>
      <c r="ACT1104" s="119"/>
      <c r="ACU1104" s="119"/>
      <c r="ACV1104" s="119"/>
      <c r="ACW1104" s="119"/>
      <c r="ACX1104" s="119"/>
      <c r="ACY1104" s="119"/>
      <c r="ACZ1104" s="119"/>
      <c r="ADA1104" s="119"/>
      <c r="ADB1104" s="119"/>
      <c r="ADC1104" s="119"/>
      <c r="ADD1104" s="119"/>
      <c r="ADE1104" s="119"/>
      <c r="ADF1104" s="119"/>
      <c r="ADG1104" s="119"/>
      <c r="ADH1104" s="119"/>
      <c r="ADI1104" s="119"/>
      <c r="ADJ1104" s="119"/>
      <c r="ADK1104" s="119"/>
      <c r="ADL1104" s="119"/>
      <c r="ADM1104" s="119"/>
      <c r="ADN1104" s="119"/>
      <c r="ADO1104" s="119"/>
      <c r="ADP1104" s="119"/>
      <c r="ADQ1104" s="119"/>
      <c r="ADR1104" s="119"/>
      <c r="ADS1104" s="119"/>
      <c r="ADT1104" s="119"/>
      <c r="ADU1104" s="119"/>
      <c r="ADV1104" s="119"/>
      <c r="ADW1104" s="119"/>
      <c r="ADX1104" s="119"/>
      <c r="ADY1104" s="119"/>
      <c r="ADZ1104" s="119"/>
      <c r="AEA1104" s="119"/>
      <c r="AEB1104" s="119"/>
      <c r="AEC1104" s="119"/>
      <c r="AED1104" s="119"/>
      <c r="AEE1104" s="119"/>
      <c r="AEF1104" s="119"/>
      <c r="AEG1104" s="119"/>
      <c r="AEH1104" s="119"/>
      <c r="AEI1104" s="119"/>
      <c r="AEJ1104" s="119"/>
      <c r="AEK1104" s="119"/>
      <c r="AEL1104" s="119"/>
      <c r="AEM1104" s="119"/>
      <c r="AEN1104" s="119"/>
      <c r="AEO1104" s="119"/>
      <c r="AEP1104" s="119"/>
      <c r="AEQ1104" s="119"/>
      <c r="AER1104" s="119"/>
      <c r="AES1104" s="119"/>
      <c r="AET1104" s="119"/>
      <c r="AEU1104" s="119"/>
      <c r="AEV1104" s="119"/>
      <c r="AEW1104" s="119"/>
      <c r="AEX1104" s="119"/>
      <c r="AEY1104" s="119"/>
      <c r="AEZ1104" s="119"/>
      <c r="AFA1104" s="119"/>
      <c r="AFB1104" s="119"/>
      <c r="AFC1104" s="119"/>
      <c r="AFD1104" s="119"/>
      <c r="AFE1104" s="119"/>
      <c r="AFF1104" s="119"/>
      <c r="AFG1104" s="119"/>
      <c r="AFH1104" s="119"/>
      <c r="AFI1104" s="119"/>
      <c r="AFJ1104" s="119"/>
      <c r="AFK1104" s="119"/>
      <c r="AFL1104" s="119"/>
      <c r="AFM1104" s="119"/>
      <c r="AFN1104" s="119"/>
      <c r="AFO1104" s="119"/>
      <c r="AFP1104" s="119"/>
      <c r="AFQ1104" s="119"/>
      <c r="AFR1104" s="119"/>
      <c r="AFS1104" s="119"/>
      <c r="AFT1104" s="119"/>
      <c r="AFU1104" s="119"/>
      <c r="AFV1104" s="119"/>
      <c r="AFW1104" s="119"/>
      <c r="AFX1104" s="119"/>
      <c r="AFY1104" s="119"/>
      <c r="AFZ1104" s="119"/>
      <c r="AGA1104" s="119"/>
      <c r="AGB1104" s="119"/>
      <c r="AGC1104" s="119"/>
      <c r="AGD1104" s="119"/>
      <c r="AGE1104" s="119"/>
      <c r="AGF1104" s="119"/>
      <c r="AGG1104" s="119"/>
      <c r="AGH1104" s="119"/>
      <c r="AGI1104" s="119"/>
      <c r="AGJ1104" s="119"/>
      <c r="AGK1104" s="119"/>
      <c r="AGL1104" s="119"/>
      <c r="AGM1104" s="119"/>
      <c r="AGN1104" s="119"/>
      <c r="AGO1104" s="119"/>
      <c r="AGP1104" s="119"/>
      <c r="AGQ1104" s="119"/>
      <c r="AGR1104" s="119"/>
      <c r="AGS1104" s="119"/>
      <c r="AGT1104" s="119"/>
      <c r="AGU1104" s="119"/>
      <c r="AGV1104" s="119"/>
      <c r="AGW1104" s="119"/>
      <c r="AGX1104" s="119"/>
      <c r="AGY1104" s="119"/>
      <c r="AGZ1104" s="119"/>
      <c r="AHA1104" s="119"/>
      <c r="AHB1104" s="119"/>
      <c r="AHC1104" s="119"/>
      <c r="AHD1104" s="119"/>
      <c r="AHE1104" s="119"/>
      <c r="AHF1104" s="119"/>
      <c r="AHG1104" s="119"/>
      <c r="AHH1104" s="119"/>
      <c r="AHI1104" s="119"/>
      <c r="AHJ1104" s="119"/>
      <c r="AHK1104" s="119"/>
      <c r="AHL1104" s="119"/>
      <c r="AHM1104" s="119"/>
      <c r="AHN1104" s="119"/>
      <c r="AHO1104" s="119"/>
      <c r="AHP1104" s="119"/>
      <c r="AHQ1104" s="119"/>
      <c r="AHR1104" s="119"/>
      <c r="AHS1104" s="119"/>
      <c r="AHT1104" s="119"/>
      <c r="AHU1104" s="119"/>
      <c r="AHV1104" s="119"/>
      <c r="AHW1104" s="119"/>
      <c r="AHX1104" s="119"/>
      <c r="AHY1104" s="119"/>
      <c r="AHZ1104" s="119"/>
      <c r="AIA1104" s="119"/>
      <c r="AIB1104" s="119"/>
      <c r="AIC1104" s="119"/>
      <c r="AID1104" s="119"/>
      <c r="AIE1104" s="119"/>
      <c r="AIF1104" s="119"/>
      <c r="AIG1104" s="119"/>
      <c r="AIH1104" s="119"/>
      <c r="AII1104" s="119"/>
      <c r="AIJ1104" s="119"/>
      <c r="AIK1104" s="119"/>
      <c r="AIL1104" s="119"/>
      <c r="AIM1104" s="119"/>
      <c r="AIN1104" s="119"/>
      <c r="AIO1104" s="119"/>
      <c r="AIP1104" s="119"/>
      <c r="AIQ1104" s="119"/>
      <c r="AIR1104" s="119"/>
      <c r="AIS1104" s="119"/>
      <c r="AIT1104" s="119"/>
      <c r="AIU1104" s="119"/>
      <c r="AIV1104" s="119"/>
      <c r="AIW1104" s="119"/>
      <c r="AIX1104" s="119"/>
      <c r="AIY1104" s="119"/>
      <c r="AIZ1104" s="119"/>
      <c r="AJA1104" s="119"/>
      <c r="AJB1104" s="119"/>
      <c r="AJC1104" s="119"/>
      <c r="AJD1104" s="119"/>
      <c r="AJE1104" s="119"/>
      <c r="AJF1104" s="119"/>
      <c r="AJG1104" s="119"/>
      <c r="AJH1104" s="119"/>
      <c r="AJI1104" s="119"/>
      <c r="AJJ1104" s="119"/>
      <c r="AJK1104" s="119"/>
      <c r="AJL1104" s="119"/>
      <c r="AJM1104" s="119"/>
      <c r="AJN1104" s="119"/>
      <c r="AJO1104" s="119"/>
      <c r="AJP1104" s="119"/>
      <c r="AJQ1104" s="119"/>
      <c r="AJR1104" s="119"/>
      <c r="AJS1104" s="119"/>
      <c r="AJT1104" s="119"/>
      <c r="AJU1104" s="119"/>
      <c r="AJV1104" s="119"/>
      <c r="AJW1104" s="119"/>
      <c r="AJX1104" s="119"/>
      <c r="AJY1104" s="119"/>
      <c r="AJZ1104" s="119"/>
      <c r="AKA1104" s="119"/>
      <c r="AKB1104" s="119"/>
      <c r="AKC1104" s="119"/>
      <c r="AKD1104" s="119"/>
      <c r="AKE1104" s="119"/>
      <c r="AKF1104" s="119"/>
      <c r="AKG1104" s="119"/>
      <c r="AKH1104" s="119"/>
      <c r="AKI1104" s="119"/>
      <c r="AKJ1104" s="119"/>
      <c r="AKK1104" s="119"/>
      <c r="AKL1104" s="119"/>
      <c r="AKM1104" s="119"/>
      <c r="AKN1104" s="119"/>
      <c r="AKO1104" s="119"/>
      <c r="AKP1104" s="119"/>
      <c r="AKQ1104" s="119"/>
      <c r="AKR1104" s="119"/>
      <c r="AKS1104" s="119"/>
      <c r="AKT1104" s="119"/>
      <c r="AKU1104" s="119"/>
      <c r="AKV1104" s="119"/>
      <c r="AKW1104" s="119"/>
      <c r="AKX1104" s="119"/>
      <c r="AKY1104" s="119"/>
      <c r="AKZ1104" s="119"/>
      <c r="ALA1104" s="119"/>
      <c r="ALB1104" s="119"/>
      <c r="ALC1104" s="119"/>
      <c r="ALD1104" s="119"/>
      <c r="ALE1104" s="119"/>
      <c r="ALF1104" s="119"/>
      <c r="ALG1104" s="119"/>
      <c r="ALH1104" s="119"/>
      <c r="ALI1104" s="119"/>
      <c r="ALJ1104" s="119"/>
      <c r="ALK1104" s="119"/>
      <c r="ALL1104" s="119"/>
      <c r="ALM1104" s="119"/>
      <c r="ALN1104" s="119"/>
      <c r="ALO1104" s="119"/>
      <c r="ALP1104" s="119"/>
      <c r="ALQ1104" s="119"/>
      <c r="ALR1104" s="119"/>
      <c r="ALS1104" s="119"/>
      <c r="ALT1104" s="119"/>
      <c r="ALU1104" s="119"/>
      <c r="ALV1104" s="119"/>
      <c r="ALW1104" s="119"/>
      <c r="ALX1104" s="119"/>
      <c r="ALY1104" s="119"/>
      <c r="ALZ1104" s="119"/>
      <c r="AMA1104" s="119"/>
      <c r="AMB1104" s="119"/>
      <c r="AMC1104" s="119"/>
      <c r="AMD1104" s="119"/>
      <c r="AME1104" s="119"/>
      <c r="AMF1104" s="119"/>
      <c r="AMG1104" s="119"/>
      <c r="AMH1104" s="119"/>
      <c r="AMI1104" s="119"/>
      <c r="AMJ1104" s="119"/>
    </row>
    <row r="1105" customFormat="false" ht="15" hidden="false" customHeight="false" outlineLevel="0" collapsed="false">
      <c r="A1105" s="118"/>
      <c r="B1105" s="118"/>
      <c r="C1105" s="49" t="n">
        <f aca="false">IF(F1105=F1104,C1104,IF(F1105=(F1104+10),C1104,(C1104+10)))</f>
        <v>2090</v>
      </c>
      <c r="E1105" s="51" t="n">
        <f aca="false">IF(C1104=C1105,IF(AND(L1105&lt;&gt;"M",L1105&lt;&gt;"m-up"),E1104+10,E1104),10)</f>
        <v>20</v>
      </c>
      <c r="F1105" s="39" t="n">
        <f aca="false">R1105+(Q1105*60)+(P1105*3600)</f>
        <v>56339</v>
      </c>
      <c r="G1105" s="39" t="str">
        <f aca="false">CONCATENATE(M1105,N1105,O1105)</f>
        <v>2017121</v>
      </c>
      <c r="H1105" s="39" t="n">
        <v>9</v>
      </c>
      <c r="L1105" s="39" t="s">
        <v>0</v>
      </c>
      <c r="M1105" s="39" t="n">
        <v>2017</v>
      </c>
      <c r="N1105" s="39" t="n">
        <v>12</v>
      </c>
      <c r="O1105" s="39" t="n">
        <v>1</v>
      </c>
      <c r="P1105" s="39" t="n">
        <v>15</v>
      </c>
      <c r="Q1105" s="39" t="n">
        <v>38</v>
      </c>
      <c r="R1105" s="39" t="n">
        <v>59</v>
      </c>
      <c r="S1105" s="39" t="n">
        <v>963</v>
      </c>
      <c r="T1105" s="39" t="n">
        <v>1</v>
      </c>
      <c r="U1105" s="39" t="s">
        <v>1</v>
      </c>
      <c r="V1105" s="39" t="s">
        <v>2</v>
      </c>
      <c r="WK1105" s="119"/>
      <c r="WL1105" s="119"/>
      <c r="WM1105" s="119"/>
      <c r="WN1105" s="119"/>
      <c r="WO1105" s="119"/>
      <c r="WP1105" s="119"/>
      <c r="WQ1105" s="119"/>
      <c r="WR1105" s="119"/>
      <c r="WS1105" s="119"/>
      <c r="WT1105" s="119"/>
      <c r="WU1105" s="119"/>
      <c r="WV1105" s="119"/>
      <c r="WW1105" s="119"/>
      <c r="WX1105" s="119"/>
      <c r="WY1105" s="119"/>
      <c r="WZ1105" s="119"/>
      <c r="XA1105" s="119"/>
      <c r="XB1105" s="119"/>
      <c r="XC1105" s="119"/>
      <c r="XD1105" s="119"/>
      <c r="XE1105" s="119"/>
      <c r="XF1105" s="119"/>
      <c r="XG1105" s="119"/>
      <c r="XH1105" s="119"/>
      <c r="XI1105" s="119"/>
      <c r="XJ1105" s="119"/>
      <c r="XK1105" s="119"/>
      <c r="XL1105" s="119"/>
      <c r="XM1105" s="119"/>
      <c r="XN1105" s="119"/>
      <c r="XO1105" s="119"/>
      <c r="XP1105" s="119"/>
      <c r="XQ1105" s="119"/>
      <c r="XR1105" s="119"/>
      <c r="XS1105" s="119"/>
      <c r="XT1105" s="119"/>
      <c r="XU1105" s="119"/>
      <c r="XV1105" s="119"/>
      <c r="XW1105" s="119"/>
      <c r="XX1105" s="119"/>
      <c r="XY1105" s="119"/>
      <c r="XZ1105" s="119"/>
      <c r="YA1105" s="119"/>
      <c r="YB1105" s="119"/>
      <c r="YC1105" s="119"/>
      <c r="YD1105" s="119"/>
      <c r="YE1105" s="119"/>
      <c r="YF1105" s="119"/>
      <c r="YG1105" s="119"/>
      <c r="YH1105" s="119"/>
      <c r="YI1105" s="119"/>
      <c r="YJ1105" s="119"/>
      <c r="YK1105" s="119"/>
      <c r="YL1105" s="119"/>
      <c r="YM1105" s="119"/>
      <c r="YN1105" s="119"/>
      <c r="YO1105" s="119"/>
      <c r="YP1105" s="119"/>
      <c r="YQ1105" s="119"/>
      <c r="YR1105" s="119"/>
      <c r="YS1105" s="119"/>
      <c r="YT1105" s="119"/>
      <c r="YU1105" s="119"/>
      <c r="YV1105" s="119"/>
      <c r="YW1105" s="119"/>
      <c r="YX1105" s="119"/>
      <c r="YY1105" s="119"/>
      <c r="YZ1105" s="119"/>
      <c r="ZA1105" s="119"/>
      <c r="ZB1105" s="119"/>
      <c r="ZC1105" s="119"/>
      <c r="ZD1105" s="119"/>
      <c r="ZE1105" s="119"/>
      <c r="ZF1105" s="119"/>
      <c r="ZG1105" s="119"/>
      <c r="ZH1105" s="119"/>
      <c r="ZI1105" s="119"/>
      <c r="ZJ1105" s="119"/>
      <c r="ZK1105" s="119"/>
      <c r="ZL1105" s="119"/>
      <c r="ZM1105" s="119"/>
      <c r="ZN1105" s="119"/>
      <c r="ZO1105" s="119"/>
      <c r="ZP1105" s="119"/>
      <c r="ZQ1105" s="119"/>
      <c r="ZR1105" s="119"/>
      <c r="ZS1105" s="119"/>
      <c r="ZT1105" s="119"/>
      <c r="ZU1105" s="119"/>
      <c r="ZV1105" s="119"/>
      <c r="ZW1105" s="119"/>
      <c r="ZX1105" s="119"/>
      <c r="ZY1105" s="119"/>
      <c r="ZZ1105" s="119"/>
      <c r="AAA1105" s="119"/>
      <c r="AAB1105" s="119"/>
      <c r="AAC1105" s="119"/>
      <c r="AAD1105" s="119"/>
      <c r="AAE1105" s="119"/>
      <c r="AAF1105" s="119"/>
      <c r="AAG1105" s="119"/>
      <c r="AAH1105" s="119"/>
      <c r="AAI1105" s="119"/>
      <c r="AAJ1105" s="119"/>
      <c r="AAK1105" s="119"/>
      <c r="AAL1105" s="119"/>
      <c r="AAM1105" s="119"/>
      <c r="AAN1105" s="119"/>
      <c r="AAO1105" s="119"/>
      <c r="AAP1105" s="119"/>
      <c r="AAQ1105" s="119"/>
      <c r="AAR1105" s="119"/>
      <c r="AAS1105" s="119"/>
      <c r="AAT1105" s="119"/>
      <c r="AAU1105" s="119"/>
      <c r="AAV1105" s="119"/>
      <c r="AAW1105" s="119"/>
      <c r="AAX1105" s="119"/>
      <c r="AAY1105" s="119"/>
      <c r="AAZ1105" s="119"/>
      <c r="ABA1105" s="119"/>
      <c r="ABB1105" s="119"/>
      <c r="ABC1105" s="119"/>
      <c r="ABD1105" s="119"/>
      <c r="ABE1105" s="119"/>
      <c r="ABF1105" s="119"/>
      <c r="ABG1105" s="119"/>
      <c r="ABH1105" s="119"/>
      <c r="ABI1105" s="119"/>
      <c r="ABJ1105" s="119"/>
      <c r="ABK1105" s="119"/>
      <c r="ABL1105" s="119"/>
      <c r="ABM1105" s="119"/>
      <c r="ABN1105" s="119"/>
      <c r="ABO1105" s="119"/>
      <c r="ABP1105" s="119"/>
      <c r="ABQ1105" s="119"/>
      <c r="ABR1105" s="119"/>
      <c r="ABS1105" s="119"/>
      <c r="ABT1105" s="119"/>
      <c r="ABU1105" s="119"/>
      <c r="ABV1105" s="119"/>
      <c r="ABW1105" s="119"/>
      <c r="ABX1105" s="119"/>
      <c r="ABY1105" s="119"/>
      <c r="ABZ1105" s="119"/>
      <c r="ACA1105" s="119"/>
      <c r="ACB1105" s="119"/>
      <c r="ACC1105" s="119"/>
      <c r="ACD1105" s="119"/>
      <c r="ACE1105" s="119"/>
      <c r="ACF1105" s="119"/>
      <c r="ACG1105" s="119"/>
      <c r="ACH1105" s="119"/>
      <c r="ACI1105" s="119"/>
      <c r="ACJ1105" s="119"/>
      <c r="ACK1105" s="119"/>
      <c r="ACL1105" s="119"/>
      <c r="ACM1105" s="119"/>
      <c r="ACN1105" s="119"/>
      <c r="ACO1105" s="119"/>
      <c r="ACP1105" s="119"/>
      <c r="ACQ1105" s="119"/>
      <c r="ACR1105" s="119"/>
      <c r="ACS1105" s="119"/>
      <c r="ACT1105" s="119"/>
      <c r="ACU1105" s="119"/>
      <c r="ACV1105" s="119"/>
      <c r="ACW1105" s="119"/>
      <c r="ACX1105" s="119"/>
      <c r="ACY1105" s="119"/>
      <c r="ACZ1105" s="119"/>
      <c r="ADA1105" s="119"/>
      <c r="ADB1105" s="119"/>
      <c r="ADC1105" s="119"/>
      <c r="ADD1105" s="119"/>
      <c r="ADE1105" s="119"/>
      <c r="ADF1105" s="119"/>
      <c r="ADG1105" s="119"/>
      <c r="ADH1105" s="119"/>
      <c r="ADI1105" s="119"/>
      <c r="ADJ1105" s="119"/>
      <c r="ADK1105" s="119"/>
      <c r="ADL1105" s="119"/>
      <c r="ADM1105" s="119"/>
      <c r="ADN1105" s="119"/>
      <c r="ADO1105" s="119"/>
      <c r="ADP1105" s="119"/>
      <c r="ADQ1105" s="119"/>
      <c r="ADR1105" s="119"/>
      <c r="ADS1105" s="119"/>
      <c r="ADT1105" s="119"/>
      <c r="ADU1105" s="119"/>
      <c r="ADV1105" s="119"/>
      <c r="ADW1105" s="119"/>
      <c r="ADX1105" s="119"/>
      <c r="ADY1105" s="119"/>
      <c r="ADZ1105" s="119"/>
      <c r="AEA1105" s="119"/>
      <c r="AEB1105" s="119"/>
      <c r="AEC1105" s="119"/>
      <c r="AED1105" s="119"/>
      <c r="AEE1105" s="119"/>
      <c r="AEF1105" s="119"/>
      <c r="AEG1105" s="119"/>
      <c r="AEH1105" s="119"/>
      <c r="AEI1105" s="119"/>
      <c r="AEJ1105" s="119"/>
      <c r="AEK1105" s="119"/>
      <c r="AEL1105" s="119"/>
      <c r="AEM1105" s="119"/>
      <c r="AEN1105" s="119"/>
      <c r="AEO1105" s="119"/>
      <c r="AEP1105" s="119"/>
      <c r="AEQ1105" s="119"/>
      <c r="AER1105" s="119"/>
      <c r="AES1105" s="119"/>
      <c r="AET1105" s="119"/>
      <c r="AEU1105" s="119"/>
      <c r="AEV1105" s="119"/>
      <c r="AEW1105" s="119"/>
      <c r="AEX1105" s="119"/>
      <c r="AEY1105" s="119"/>
      <c r="AEZ1105" s="119"/>
      <c r="AFA1105" s="119"/>
      <c r="AFB1105" s="119"/>
      <c r="AFC1105" s="119"/>
      <c r="AFD1105" s="119"/>
      <c r="AFE1105" s="119"/>
      <c r="AFF1105" s="119"/>
      <c r="AFG1105" s="119"/>
      <c r="AFH1105" s="119"/>
      <c r="AFI1105" s="119"/>
      <c r="AFJ1105" s="119"/>
      <c r="AFK1105" s="119"/>
      <c r="AFL1105" s="119"/>
      <c r="AFM1105" s="119"/>
      <c r="AFN1105" s="119"/>
      <c r="AFO1105" s="119"/>
      <c r="AFP1105" s="119"/>
      <c r="AFQ1105" s="119"/>
      <c r="AFR1105" s="119"/>
      <c r="AFS1105" s="119"/>
      <c r="AFT1105" s="119"/>
      <c r="AFU1105" s="119"/>
      <c r="AFV1105" s="119"/>
      <c r="AFW1105" s="119"/>
      <c r="AFX1105" s="119"/>
      <c r="AFY1105" s="119"/>
      <c r="AFZ1105" s="119"/>
      <c r="AGA1105" s="119"/>
      <c r="AGB1105" s="119"/>
      <c r="AGC1105" s="119"/>
      <c r="AGD1105" s="119"/>
      <c r="AGE1105" s="119"/>
      <c r="AGF1105" s="119"/>
      <c r="AGG1105" s="119"/>
      <c r="AGH1105" s="119"/>
      <c r="AGI1105" s="119"/>
      <c r="AGJ1105" s="119"/>
      <c r="AGK1105" s="119"/>
      <c r="AGL1105" s="119"/>
      <c r="AGM1105" s="119"/>
      <c r="AGN1105" s="119"/>
      <c r="AGO1105" s="119"/>
      <c r="AGP1105" s="119"/>
      <c r="AGQ1105" s="119"/>
      <c r="AGR1105" s="119"/>
      <c r="AGS1105" s="119"/>
      <c r="AGT1105" s="119"/>
      <c r="AGU1105" s="119"/>
      <c r="AGV1105" s="119"/>
      <c r="AGW1105" s="119"/>
      <c r="AGX1105" s="119"/>
      <c r="AGY1105" s="119"/>
      <c r="AGZ1105" s="119"/>
      <c r="AHA1105" s="119"/>
      <c r="AHB1105" s="119"/>
      <c r="AHC1105" s="119"/>
      <c r="AHD1105" s="119"/>
      <c r="AHE1105" s="119"/>
      <c r="AHF1105" s="119"/>
      <c r="AHG1105" s="119"/>
      <c r="AHH1105" s="119"/>
      <c r="AHI1105" s="119"/>
      <c r="AHJ1105" s="119"/>
      <c r="AHK1105" s="119"/>
      <c r="AHL1105" s="119"/>
      <c r="AHM1105" s="119"/>
      <c r="AHN1105" s="119"/>
      <c r="AHO1105" s="119"/>
      <c r="AHP1105" s="119"/>
      <c r="AHQ1105" s="119"/>
      <c r="AHR1105" s="119"/>
      <c r="AHS1105" s="119"/>
      <c r="AHT1105" s="119"/>
      <c r="AHU1105" s="119"/>
      <c r="AHV1105" s="119"/>
      <c r="AHW1105" s="119"/>
      <c r="AHX1105" s="119"/>
      <c r="AHY1105" s="119"/>
      <c r="AHZ1105" s="119"/>
      <c r="AIA1105" s="119"/>
      <c r="AIB1105" s="119"/>
      <c r="AIC1105" s="119"/>
      <c r="AID1105" s="119"/>
      <c r="AIE1105" s="119"/>
      <c r="AIF1105" s="119"/>
      <c r="AIG1105" s="119"/>
      <c r="AIH1105" s="119"/>
      <c r="AII1105" s="119"/>
      <c r="AIJ1105" s="119"/>
      <c r="AIK1105" s="119"/>
      <c r="AIL1105" s="119"/>
      <c r="AIM1105" s="119"/>
      <c r="AIN1105" s="119"/>
      <c r="AIO1105" s="119"/>
      <c r="AIP1105" s="119"/>
      <c r="AIQ1105" s="119"/>
      <c r="AIR1105" s="119"/>
      <c r="AIS1105" s="119"/>
      <c r="AIT1105" s="119"/>
      <c r="AIU1105" s="119"/>
      <c r="AIV1105" s="119"/>
      <c r="AIW1105" s="119"/>
      <c r="AIX1105" s="119"/>
      <c r="AIY1105" s="119"/>
      <c r="AIZ1105" s="119"/>
      <c r="AJA1105" s="119"/>
      <c r="AJB1105" s="119"/>
      <c r="AJC1105" s="119"/>
      <c r="AJD1105" s="119"/>
      <c r="AJE1105" s="119"/>
      <c r="AJF1105" s="119"/>
      <c r="AJG1105" s="119"/>
      <c r="AJH1105" s="119"/>
      <c r="AJI1105" s="119"/>
      <c r="AJJ1105" s="119"/>
      <c r="AJK1105" s="119"/>
      <c r="AJL1105" s="119"/>
      <c r="AJM1105" s="119"/>
      <c r="AJN1105" s="119"/>
      <c r="AJO1105" s="119"/>
      <c r="AJP1105" s="119"/>
      <c r="AJQ1105" s="119"/>
      <c r="AJR1105" s="119"/>
      <c r="AJS1105" s="119"/>
      <c r="AJT1105" s="119"/>
      <c r="AJU1105" s="119"/>
      <c r="AJV1105" s="119"/>
      <c r="AJW1105" s="119"/>
      <c r="AJX1105" s="119"/>
      <c r="AJY1105" s="119"/>
      <c r="AJZ1105" s="119"/>
      <c r="AKA1105" s="119"/>
      <c r="AKB1105" s="119"/>
      <c r="AKC1105" s="119"/>
      <c r="AKD1105" s="119"/>
      <c r="AKE1105" s="119"/>
      <c r="AKF1105" s="119"/>
      <c r="AKG1105" s="119"/>
      <c r="AKH1105" s="119"/>
      <c r="AKI1105" s="119"/>
      <c r="AKJ1105" s="119"/>
      <c r="AKK1105" s="119"/>
      <c r="AKL1105" s="119"/>
      <c r="AKM1105" s="119"/>
      <c r="AKN1105" s="119"/>
      <c r="AKO1105" s="119"/>
      <c r="AKP1105" s="119"/>
      <c r="AKQ1105" s="119"/>
      <c r="AKR1105" s="119"/>
      <c r="AKS1105" s="119"/>
      <c r="AKT1105" s="119"/>
      <c r="AKU1105" s="119"/>
      <c r="AKV1105" s="119"/>
      <c r="AKW1105" s="119"/>
      <c r="AKX1105" s="119"/>
      <c r="AKY1105" s="119"/>
      <c r="AKZ1105" s="119"/>
      <c r="ALA1105" s="119"/>
      <c r="ALB1105" s="119"/>
      <c r="ALC1105" s="119"/>
      <c r="ALD1105" s="119"/>
      <c r="ALE1105" s="119"/>
      <c r="ALF1105" s="119"/>
      <c r="ALG1105" s="119"/>
      <c r="ALH1105" s="119"/>
      <c r="ALI1105" s="119"/>
      <c r="ALJ1105" s="119"/>
      <c r="ALK1105" s="119"/>
      <c r="ALL1105" s="119"/>
      <c r="ALM1105" s="119"/>
      <c r="ALN1105" s="119"/>
      <c r="ALO1105" s="119"/>
      <c r="ALP1105" s="119"/>
      <c r="ALQ1105" s="119"/>
      <c r="ALR1105" s="119"/>
      <c r="ALS1105" s="119"/>
      <c r="ALT1105" s="119"/>
      <c r="ALU1105" s="119"/>
      <c r="ALV1105" s="119"/>
      <c r="ALW1105" s="119"/>
      <c r="ALX1105" s="119"/>
      <c r="ALY1105" s="119"/>
      <c r="ALZ1105" s="119"/>
      <c r="AMA1105" s="119"/>
      <c r="AMB1105" s="119"/>
      <c r="AMC1105" s="119"/>
      <c r="AMD1105" s="119"/>
      <c r="AME1105" s="119"/>
      <c r="AMF1105" s="119"/>
      <c r="AMG1105" s="119"/>
      <c r="AMH1105" s="119"/>
      <c r="AMI1105" s="119"/>
      <c r="AMJ1105" s="119"/>
    </row>
    <row r="1106" customFormat="false" ht="15" hidden="false" customHeight="false" outlineLevel="0" collapsed="false">
      <c r="A1106" s="118"/>
      <c r="B1106" s="118"/>
      <c r="C1106" s="49" t="n">
        <f aca="false">IF(F1106=F1105,C1105,IF(F1106=(F1105+10),C1105,(C1105+10)))</f>
        <v>2100</v>
      </c>
      <c r="D1106" s="80"/>
      <c r="E1106" s="51" t="n">
        <f aca="false">IF(C1105=C1106,IF(AND(L1106&lt;&gt;"M",L1106&lt;&gt;"m-up"),E1105+10,E1105),10)</f>
        <v>10</v>
      </c>
      <c r="F1106" s="53" t="n">
        <f aca="false">R1106+(Q1106*60)+(P1106*3600)</f>
        <v>56413</v>
      </c>
      <c r="G1106" s="53" t="str">
        <f aca="false">CONCATENATE(M1106,N1106,O1106)</f>
        <v>2017121</v>
      </c>
      <c r="H1106" s="53" t="n">
        <v>3</v>
      </c>
      <c r="I1106" s="53"/>
      <c r="J1106" s="53"/>
      <c r="K1106" s="53"/>
      <c r="L1106" s="53" t="s">
        <v>0</v>
      </c>
      <c r="M1106" s="53" t="n">
        <v>2017</v>
      </c>
      <c r="N1106" s="53" t="n">
        <v>12</v>
      </c>
      <c r="O1106" s="53" t="n">
        <v>1</v>
      </c>
      <c r="P1106" s="53" t="n">
        <v>15</v>
      </c>
      <c r="Q1106" s="53" t="n">
        <v>40</v>
      </c>
      <c r="R1106" s="53" t="n">
        <v>13</v>
      </c>
      <c r="S1106" s="53" t="n">
        <v>75</v>
      </c>
      <c r="T1106" s="53" t="n">
        <v>1</v>
      </c>
      <c r="U1106" s="53" t="s">
        <v>29</v>
      </c>
      <c r="V1106" s="53" t="s">
        <v>2</v>
      </c>
      <c r="W1106" s="53"/>
      <c r="X1106" s="54"/>
      <c r="WK1106" s="119"/>
      <c r="WL1106" s="119"/>
      <c r="WM1106" s="119"/>
      <c r="WN1106" s="119"/>
      <c r="WO1106" s="119"/>
      <c r="WP1106" s="119"/>
      <c r="WQ1106" s="119"/>
      <c r="WR1106" s="119"/>
      <c r="WS1106" s="119"/>
      <c r="WT1106" s="119"/>
      <c r="WU1106" s="119"/>
      <c r="WV1106" s="119"/>
      <c r="WW1106" s="119"/>
      <c r="WX1106" s="119"/>
      <c r="WY1106" s="119"/>
      <c r="WZ1106" s="119"/>
      <c r="XA1106" s="119"/>
      <c r="XB1106" s="119"/>
      <c r="XC1106" s="119"/>
      <c r="XD1106" s="119"/>
      <c r="XE1106" s="119"/>
      <c r="XF1106" s="119"/>
      <c r="XG1106" s="119"/>
      <c r="XH1106" s="119"/>
      <c r="XI1106" s="119"/>
      <c r="XJ1106" s="119"/>
      <c r="XK1106" s="119"/>
      <c r="XL1106" s="119"/>
      <c r="XM1106" s="119"/>
      <c r="XN1106" s="119"/>
      <c r="XO1106" s="119"/>
      <c r="XP1106" s="119"/>
      <c r="XQ1106" s="119"/>
      <c r="XR1106" s="119"/>
      <c r="XS1106" s="119"/>
      <c r="XT1106" s="119"/>
      <c r="XU1106" s="119"/>
      <c r="XV1106" s="119"/>
      <c r="XW1106" s="119"/>
      <c r="XX1106" s="119"/>
      <c r="XY1106" s="119"/>
      <c r="XZ1106" s="119"/>
      <c r="YA1106" s="119"/>
      <c r="YB1106" s="119"/>
      <c r="YC1106" s="119"/>
      <c r="YD1106" s="119"/>
      <c r="YE1106" s="119"/>
      <c r="YF1106" s="119"/>
      <c r="YG1106" s="119"/>
      <c r="YH1106" s="119"/>
      <c r="YI1106" s="119"/>
      <c r="YJ1106" s="119"/>
      <c r="YK1106" s="119"/>
      <c r="YL1106" s="119"/>
      <c r="YM1106" s="119"/>
      <c r="YN1106" s="119"/>
      <c r="YO1106" s="119"/>
      <c r="YP1106" s="119"/>
      <c r="YQ1106" s="119"/>
      <c r="YR1106" s="119"/>
      <c r="YS1106" s="119"/>
      <c r="YT1106" s="119"/>
      <c r="YU1106" s="119"/>
      <c r="YV1106" s="119"/>
      <c r="YW1106" s="119"/>
      <c r="YX1106" s="119"/>
      <c r="YY1106" s="119"/>
      <c r="YZ1106" s="119"/>
      <c r="ZA1106" s="119"/>
      <c r="ZB1106" s="119"/>
      <c r="ZC1106" s="119"/>
      <c r="ZD1106" s="119"/>
      <c r="ZE1106" s="119"/>
      <c r="ZF1106" s="119"/>
      <c r="ZG1106" s="119"/>
      <c r="ZH1106" s="119"/>
      <c r="ZI1106" s="119"/>
      <c r="ZJ1106" s="119"/>
      <c r="ZK1106" s="119"/>
      <c r="ZL1106" s="119"/>
      <c r="ZM1106" s="119"/>
      <c r="ZN1106" s="119"/>
      <c r="ZO1106" s="119"/>
      <c r="ZP1106" s="119"/>
      <c r="ZQ1106" s="119"/>
      <c r="ZR1106" s="119"/>
      <c r="ZS1106" s="119"/>
      <c r="ZT1106" s="119"/>
      <c r="ZU1106" s="119"/>
      <c r="ZV1106" s="119"/>
      <c r="ZW1106" s="119"/>
      <c r="ZX1106" s="119"/>
      <c r="ZY1106" s="119"/>
      <c r="ZZ1106" s="119"/>
      <c r="AAA1106" s="119"/>
      <c r="AAB1106" s="119"/>
      <c r="AAC1106" s="119"/>
      <c r="AAD1106" s="119"/>
      <c r="AAE1106" s="119"/>
      <c r="AAF1106" s="119"/>
      <c r="AAG1106" s="119"/>
      <c r="AAH1106" s="119"/>
      <c r="AAI1106" s="119"/>
      <c r="AAJ1106" s="119"/>
      <c r="AAK1106" s="119"/>
      <c r="AAL1106" s="119"/>
      <c r="AAM1106" s="119"/>
      <c r="AAN1106" s="119"/>
      <c r="AAO1106" s="119"/>
      <c r="AAP1106" s="119"/>
      <c r="AAQ1106" s="119"/>
      <c r="AAR1106" s="119"/>
      <c r="AAS1106" s="119"/>
      <c r="AAT1106" s="119"/>
      <c r="AAU1106" s="119"/>
      <c r="AAV1106" s="119"/>
      <c r="AAW1106" s="119"/>
      <c r="AAX1106" s="119"/>
      <c r="AAY1106" s="119"/>
      <c r="AAZ1106" s="119"/>
      <c r="ABA1106" s="119"/>
      <c r="ABB1106" s="119"/>
      <c r="ABC1106" s="119"/>
      <c r="ABD1106" s="119"/>
      <c r="ABE1106" s="119"/>
      <c r="ABF1106" s="119"/>
      <c r="ABG1106" s="119"/>
      <c r="ABH1106" s="119"/>
      <c r="ABI1106" s="119"/>
      <c r="ABJ1106" s="119"/>
      <c r="ABK1106" s="119"/>
      <c r="ABL1106" s="119"/>
      <c r="ABM1106" s="119"/>
      <c r="ABN1106" s="119"/>
      <c r="ABO1106" s="119"/>
      <c r="ABP1106" s="119"/>
      <c r="ABQ1106" s="119"/>
      <c r="ABR1106" s="119"/>
      <c r="ABS1106" s="119"/>
      <c r="ABT1106" s="119"/>
      <c r="ABU1106" s="119"/>
      <c r="ABV1106" s="119"/>
      <c r="ABW1106" s="119"/>
      <c r="ABX1106" s="119"/>
      <c r="ABY1106" s="119"/>
      <c r="ABZ1106" s="119"/>
      <c r="ACA1106" s="119"/>
      <c r="ACB1106" s="119"/>
      <c r="ACC1106" s="119"/>
      <c r="ACD1106" s="119"/>
      <c r="ACE1106" s="119"/>
      <c r="ACF1106" s="119"/>
      <c r="ACG1106" s="119"/>
      <c r="ACH1106" s="119"/>
      <c r="ACI1106" s="119"/>
      <c r="ACJ1106" s="119"/>
      <c r="ACK1106" s="119"/>
      <c r="ACL1106" s="119"/>
      <c r="ACM1106" s="119"/>
      <c r="ACN1106" s="119"/>
      <c r="ACO1106" s="119"/>
      <c r="ACP1106" s="119"/>
      <c r="ACQ1106" s="119"/>
      <c r="ACR1106" s="119"/>
      <c r="ACS1106" s="119"/>
      <c r="ACT1106" s="119"/>
      <c r="ACU1106" s="119"/>
      <c r="ACV1106" s="119"/>
      <c r="ACW1106" s="119"/>
      <c r="ACX1106" s="119"/>
      <c r="ACY1106" s="119"/>
      <c r="ACZ1106" s="119"/>
      <c r="ADA1106" s="119"/>
      <c r="ADB1106" s="119"/>
      <c r="ADC1106" s="119"/>
      <c r="ADD1106" s="119"/>
      <c r="ADE1106" s="119"/>
      <c r="ADF1106" s="119"/>
      <c r="ADG1106" s="119"/>
      <c r="ADH1106" s="119"/>
      <c r="ADI1106" s="119"/>
      <c r="ADJ1106" s="119"/>
      <c r="ADK1106" s="119"/>
      <c r="ADL1106" s="119"/>
      <c r="ADM1106" s="119"/>
      <c r="ADN1106" s="119"/>
      <c r="ADO1106" s="119"/>
      <c r="ADP1106" s="119"/>
      <c r="ADQ1106" s="119"/>
      <c r="ADR1106" s="119"/>
      <c r="ADS1106" s="119"/>
      <c r="ADT1106" s="119"/>
      <c r="ADU1106" s="119"/>
      <c r="ADV1106" s="119"/>
      <c r="ADW1106" s="119"/>
      <c r="ADX1106" s="119"/>
      <c r="ADY1106" s="119"/>
      <c r="ADZ1106" s="119"/>
      <c r="AEA1106" s="119"/>
      <c r="AEB1106" s="119"/>
      <c r="AEC1106" s="119"/>
      <c r="AED1106" s="119"/>
      <c r="AEE1106" s="119"/>
      <c r="AEF1106" s="119"/>
      <c r="AEG1106" s="119"/>
      <c r="AEH1106" s="119"/>
      <c r="AEI1106" s="119"/>
      <c r="AEJ1106" s="119"/>
      <c r="AEK1106" s="119"/>
      <c r="AEL1106" s="119"/>
      <c r="AEM1106" s="119"/>
      <c r="AEN1106" s="119"/>
      <c r="AEO1106" s="119"/>
      <c r="AEP1106" s="119"/>
      <c r="AEQ1106" s="119"/>
      <c r="AER1106" s="119"/>
      <c r="AES1106" s="119"/>
      <c r="AET1106" s="119"/>
      <c r="AEU1106" s="119"/>
      <c r="AEV1106" s="119"/>
      <c r="AEW1106" s="119"/>
      <c r="AEX1106" s="119"/>
      <c r="AEY1106" s="119"/>
      <c r="AEZ1106" s="119"/>
      <c r="AFA1106" s="119"/>
      <c r="AFB1106" s="119"/>
      <c r="AFC1106" s="119"/>
      <c r="AFD1106" s="119"/>
      <c r="AFE1106" s="119"/>
      <c r="AFF1106" s="119"/>
      <c r="AFG1106" s="119"/>
      <c r="AFH1106" s="119"/>
      <c r="AFI1106" s="119"/>
      <c r="AFJ1106" s="119"/>
      <c r="AFK1106" s="119"/>
      <c r="AFL1106" s="119"/>
      <c r="AFM1106" s="119"/>
      <c r="AFN1106" s="119"/>
      <c r="AFO1106" s="119"/>
      <c r="AFP1106" s="119"/>
      <c r="AFQ1106" s="119"/>
      <c r="AFR1106" s="119"/>
      <c r="AFS1106" s="119"/>
      <c r="AFT1106" s="119"/>
      <c r="AFU1106" s="119"/>
      <c r="AFV1106" s="119"/>
      <c r="AFW1106" s="119"/>
      <c r="AFX1106" s="119"/>
      <c r="AFY1106" s="119"/>
      <c r="AFZ1106" s="119"/>
      <c r="AGA1106" s="119"/>
      <c r="AGB1106" s="119"/>
      <c r="AGC1106" s="119"/>
      <c r="AGD1106" s="119"/>
      <c r="AGE1106" s="119"/>
      <c r="AGF1106" s="119"/>
      <c r="AGG1106" s="119"/>
      <c r="AGH1106" s="119"/>
      <c r="AGI1106" s="119"/>
      <c r="AGJ1106" s="119"/>
      <c r="AGK1106" s="119"/>
      <c r="AGL1106" s="119"/>
      <c r="AGM1106" s="119"/>
      <c r="AGN1106" s="119"/>
      <c r="AGO1106" s="119"/>
      <c r="AGP1106" s="119"/>
      <c r="AGQ1106" s="119"/>
      <c r="AGR1106" s="119"/>
      <c r="AGS1106" s="119"/>
      <c r="AGT1106" s="119"/>
      <c r="AGU1106" s="119"/>
      <c r="AGV1106" s="119"/>
      <c r="AGW1106" s="119"/>
      <c r="AGX1106" s="119"/>
      <c r="AGY1106" s="119"/>
      <c r="AGZ1106" s="119"/>
      <c r="AHA1106" s="119"/>
      <c r="AHB1106" s="119"/>
      <c r="AHC1106" s="119"/>
      <c r="AHD1106" s="119"/>
      <c r="AHE1106" s="119"/>
      <c r="AHF1106" s="119"/>
      <c r="AHG1106" s="119"/>
      <c r="AHH1106" s="119"/>
      <c r="AHI1106" s="119"/>
      <c r="AHJ1106" s="119"/>
      <c r="AHK1106" s="119"/>
      <c r="AHL1106" s="119"/>
      <c r="AHM1106" s="119"/>
      <c r="AHN1106" s="119"/>
      <c r="AHO1106" s="119"/>
      <c r="AHP1106" s="119"/>
      <c r="AHQ1106" s="119"/>
      <c r="AHR1106" s="119"/>
      <c r="AHS1106" s="119"/>
      <c r="AHT1106" s="119"/>
      <c r="AHU1106" s="119"/>
      <c r="AHV1106" s="119"/>
      <c r="AHW1106" s="119"/>
      <c r="AHX1106" s="119"/>
      <c r="AHY1106" s="119"/>
      <c r="AHZ1106" s="119"/>
      <c r="AIA1106" s="119"/>
      <c r="AIB1106" s="119"/>
      <c r="AIC1106" s="119"/>
      <c r="AID1106" s="119"/>
      <c r="AIE1106" s="119"/>
      <c r="AIF1106" s="119"/>
      <c r="AIG1106" s="119"/>
      <c r="AIH1106" s="119"/>
      <c r="AII1106" s="119"/>
      <c r="AIJ1106" s="119"/>
      <c r="AIK1106" s="119"/>
      <c r="AIL1106" s="119"/>
      <c r="AIM1106" s="119"/>
      <c r="AIN1106" s="119"/>
      <c r="AIO1106" s="119"/>
      <c r="AIP1106" s="119"/>
      <c r="AIQ1106" s="119"/>
      <c r="AIR1106" s="119"/>
      <c r="AIS1106" s="119"/>
      <c r="AIT1106" s="119"/>
      <c r="AIU1106" s="119"/>
      <c r="AIV1106" s="119"/>
      <c r="AIW1106" s="119"/>
      <c r="AIX1106" s="119"/>
      <c r="AIY1106" s="119"/>
      <c r="AIZ1106" s="119"/>
      <c r="AJA1106" s="119"/>
      <c r="AJB1106" s="119"/>
      <c r="AJC1106" s="119"/>
      <c r="AJD1106" s="119"/>
      <c r="AJE1106" s="119"/>
      <c r="AJF1106" s="119"/>
      <c r="AJG1106" s="119"/>
      <c r="AJH1106" s="119"/>
      <c r="AJI1106" s="119"/>
      <c r="AJJ1106" s="119"/>
      <c r="AJK1106" s="119"/>
      <c r="AJL1106" s="119"/>
      <c r="AJM1106" s="119"/>
      <c r="AJN1106" s="119"/>
      <c r="AJO1106" s="119"/>
      <c r="AJP1106" s="119"/>
      <c r="AJQ1106" s="119"/>
      <c r="AJR1106" s="119"/>
      <c r="AJS1106" s="119"/>
      <c r="AJT1106" s="119"/>
      <c r="AJU1106" s="119"/>
      <c r="AJV1106" s="119"/>
      <c r="AJW1106" s="119"/>
      <c r="AJX1106" s="119"/>
      <c r="AJY1106" s="119"/>
      <c r="AJZ1106" s="119"/>
      <c r="AKA1106" s="119"/>
      <c r="AKB1106" s="119"/>
      <c r="AKC1106" s="119"/>
      <c r="AKD1106" s="119"/>
      <c r="AKE1106" s="119"/>
      <c r="AKF1106" s="119"/>
      <c r="AKG1106" s="119"/>
      <c r="AKH1106" s="119"/>
      <c r="AKI1106" s="119"/>
      <c r="AKJ1106" s="119"/>
      <c r="AKK1106" s="119"/>
      <c r="AKL1106" s="119"/>
      <c r="AKM1106" s="119"/>
      <c r="AKN1106" s="119"/>
      <c r="AKO1106" s="119"/>
      <c r="AKP1106" s="119"/>
      <c r="AKQ1106" s="119"/>
      <c r="AKR1106" s="119"/>
      <c r="AKS1106" s="119"/>
      <c r="AKT1106" s="119"/>
      <c r="AKU1106" s="119"/>
      <c r="AKV1106" s="119"/>
      <c r="AKW1106" s="119"/>
      <c r="AKX1106" s="119"/>
      <c r="AKY1106" s="119"/>
      <c r="AKZ1106" s="119"/>
      <c r="ALA1106" s="119"/>
      <c r="ALB1106" s="119"/>
      <c r="ALC1106" s="119"/>
      <c r="ALD1106" s="119"/>
      <c r="ALE1106" s="119"/>
      <c r="ALF1106" s="119"/>
      <c r="ALG1106" s="119"/>
      <c r="ALH1106" s="119"/>
      <c r="ALI1106" s="119"/>
      <c r="ALJ1106" s="119"/>
      <c r="ALK1106" s="119"/>
      <c r="ALL1106" s="119"/>
      <c r="ALM1106" s="119"/>
      <c r="ALN1106" s="119"/>
      <c r="ALO1106" s="119"/>
      <c r="ALP1106" s="119"/>
      <c r="ALQ1106" s="119"/>
      <c r="ALR1106" s="119"/>
      <c r="ALS1106" s="119"/>
      <c r="ALT1106" s="119"/>
      <c r="ALU1106" s="119"/>
      <c r="ALV1106" s="119"/>
      <c r="ALW1106" s="119"/>
      <c r="ALX1106" s="119"/>
      <c r="ALY1106" s="119"/>
      <c r="ALZ1106" s="119"/>
      <c r="AMA1106" s="119"/>
      <c r="AMB1106" s="119"/>
      <c r="AMC1106" s="119"/>
      <c r="AMD1106" s="119"/>
      <c r="AME1106" s="119"/>
      <c r="AMF1106" s="119"/>
      <c r="AMG1106" s="119"/>
      <c r="AMH1106" s="119"/>
      <c r="AMI1106" s="119"/>
      <c r="AMJ1106" s="119"/>
    </row>
    <row r="1107" customFormat="false" ht="15" hidden="false" customHeight="false" outlineLevel="0" collapsed="false">
      <c r="A1107" s="118"/>
      <c r="B1107" s="118"/>
      <c r="C1107" s="49" t="n">
        <f aca="false">IF(F1107=F1106,C1106,IF(F1107=(F1106+10),C1106,(C1106+10)))</f>
        <v>2110</v>
      </c>
      <c r="D1107" s="80"/>
      <c r="E1107" s="51" t="n">
        <f aca="false">IF(C1106=C1107,IF(AND(L1107&lt;&gt;"M",L1107&lt;&gt;"m-up"),E1106+10,E1106),10)</f>
        <v>10</v>
      </c>
      <c r="F1107" s="53" t="n">
        <f aca="false">R1107+(Q1107*60)+(P1107*3600)</f>
        <v>67393</v>
      </c>
      <c r="G1107" s="53" t="str">
        <f aca="false">CONCATENATE(M1107,N1107,O1107)</f>
        <v>2017123</v>
      </c>
      <c r="H1107" s="53" t="n">
        <v>90</v>
      </c>
      <c r="I1107" s="53"/>
      <c r="J1107" s="53"/>
      <c r="K1107" s="53"/>
      <c r="L1107" s="53" t="s">
        <v>0</v>
      </c>
      <c r="M1107" s="53" t="n">
        <v>2017</v>
      </c>
      <c r="N1107" s="53" t="n">
        <v>12</v>
      </c>
      <c r="O1107" s="53" t="n">
        <v>3</v>
      </c>
      <c r="P1107" s="53" t="n">
        <v>18</v>
      </c>
      <c r="Q1107" s="53" t="n">
        <v>43</v>
      </c>
      <c r="R1107" s="53" t="n">
        <v>13</v>
      </c>
      <c r="S1107" s="53" t="n">
        <v>817</v>
      </c>
      <c r="T1107" s="53" t="n">
        <v>1</v>
      </c>
      <c r="U1107" s="53" t="s">
        <v>29</v>
      </c>
      <c r="V1107" s="53" t="s">
        <v>2</v>
      </c>
      <c r="W1107" s="53"/>
      <c r="X1107" s="54"/>
      <c r="WK1107" s="119"/>
      <c r="WL1107" s="119"/>
      <c r="WM1107" s="119"/>
      <c r="WN1107" s="119"/>
      <c r="WO1107" s="119"/>
      <c r="WP1107" s="119"/>
      <c r="WQ1107" s="119"/>
      <c r="WR1107" s="119"/>
      <c r="WS1107" s="119"/>
      <c r="WT1107" s="119"/>
      <c r="WU1107" s="119"/>
      <c r="WV1107" s="119"/>
      <c r="WW1107" s="119"/>
      <c r="WX1107" s="119"/>
      <c r="WY1107" s="119"/>
      <c r="WZ1107" s="119"/>
      <c r="XA1107" s="119"/>
      <c r="XB1107" s="119"/>
      <c r="XC1107" s="119"/>
      <c r="XD1107" s="119"/>
      <c r="XE1107" s="119"/>
      <c r="XF1107" s="119"/>
      <c r="XG1107" s="119"/>
      <c r="XH1107" s="119"/>
      <c r="XI1107" s="119"/>
      <c r="XJ1107" s="119"/>
      <c r="XK1107" s="119"/>
      <c r="XL1107" s="119"/>
      <c r="XM1107" s="119"/>
      <c r="XN1107" s="119"/>
      <c r="XO1107" s="119"/>
      <c r="XP1107" s="119"/>
      <c r="XQ1107" s="119"/>
      <c r="XR1107" s="119"/>
      <c r="XS1107" s="119"/>
      <c r="XT1107" s="119"/>
      <c r="XU1107" s="119"/>
      <c r="XV1107" s="119"/>
      <c r="XW1107" s="119"/>
      <c r="XX1107" s="119"/>
      <c r="XY1107" s="119"/>
      <c r="XZ1107" s="119"/>
      <c r="YA1107" s="119"/>
      <c r="YB1107" s="119"/>
      <c r="YC1107" s="119"/>
      <c r="YD1107" s="119"/>
      <c r="YE1107" s="119"/>
      <c r="YF1107" s="119"/>
      <c r="YG1107" s="119"/>
      <c r="YH1107" s="119"/>
      <c r="YI1107" s="119"/>
      <c r="YJ1107" s="119"/>
      <c r="YK1107" s="119"/>
      <c r="YL1107" s="119"/>
      <c r="YM1107" s="119"/>
      <c r="YN1107" s="119"/>
      <c r="YO1107" s="119"/>
      <c r="YP1107" s="119"/>
      <c r="YQ1107" s="119"/>
      <c r="YR1107" s="119"/>
      <c r="YS1107" s="119"/>
      <c r="YT1107" s="119"/>
      <c r="YU1107" s="119"/>
      <c r="YV1107" s="119"/>
      <c r="YW1107" s="119"/>
      <c r="YX1107" s="119"/>
      <c r="YY1107" s="119"/>
      <c r="YZ1107" s="119"/>
      <c r="ZA1107" s="119"/>
      <c r="ZB1107" s="119"/>
      <c r="ZC1107" s="119"/>
      <c r="ZD1107" s="119"/>
      <c r="ZE1107" s="119"/>
      <c r="ZF1107" s="119"/>
      <c r="ZG1107" s="119"/>
      <c r="ZH1107" s="119"/>
      <c r="ZI1107" s="119"/>
      <c r="ZJ1107" s="119"/>
      <c r="ZK1107" s="119"/>
      <c r="ZL1107" s="119"/>
      <c r="ZM1107" s="119"/>
      <c r="ZN1107" s="119"/>
      <c r="ZO1107" s="119"/>
      <c r="ZP1107" s="119"/>
      <c r="ZQ1107" s="119"/>
      <c r="ZR1107" s="119"/>
      <c r="ZS1107" s="119"/>
      <c r="ZT1107" s="119"/>
      <c r="ZU1107" s="119"/>
      <c r="ZV1107" s="119"/>
      <c r="ZW1107" s="119"/>
      <c r="ZX1107" s="119"/>
      <c r="ZY1107" s="119"/>
      <c r="ZZ1107" s="119"/>
      <c r="AAA1107" s="119"/>
      <c r="AAB1107" s="119"/>
      <c r="AAC1107" s="119"/>
      <c r="AAD1107" s="119"/>
      <c r="AAE1107" s="119"/>
      <c r="AAF1107" s="119"/>
      <c r="AAG1107" s="119"/>
      <c r="AAH1107" s="119"/>
      <c r="AAI1107" s="119"/>
      <c r="AAJ1107" s="119"/>
      <c r="AAK1107" s="119"/>
      <c r="AAL1107" s="119"/>
      <c r="AAM1107" s="119"/>
      <c r="AAN1107" s="119"/>
      <c r="AAO1107" s="119"/>
      <c r="AAP1107" s="119"/>
      <c r="AAQ1107" s="119"/>
      <c r="AAR1107" s="119"/>
      <c r="AAS1107" s="119"/>
      <c r="AAT1107" s="119"/>
      <c r="AAU1107" s="119"/>
      <c r="AAV1107" s="119"/>
      <c r="AAW1107" s="119"/>
      <c r="AAX1107" s="119"/>
      <c r="AAY1107" s="119"/>
      <c r="AAZ1107" s="119"/>
      <c r="ABA1107" s="119"/>
      <c r="ABB1107" s="119"/>
      <c r="ABC1107" s="119"/>
      <c r="ABD1107" s="119"/>
      <c r="ABE1107" s="119"/>
      <c r="ABF1107" s="119"/>
      <c r="ABG1107" s="119"/>
      <c r="ABH1107" s="119"/>
      <c r="ABI1107" s="119"/>
      <c r="ABJ1107" s="119"/>
      <c r="ABK1107" s="119"/>
      <c r="ABL1107" s="119"/>
      <c r="ABM1107" s="119"/>
      <c r="ABN1107" s="119"/>
      <c r="ABO1107" s="119"/>
      <c r="ABP1107" s="119"/>
      <c r="ABQ1107" s="119"/>
      <c r="ABR1107" s="119"/>
      <c r="ABS1107" s="119"/>
      <c r="ABT1107" s="119"/>
      <c r="ABU1107" s="119"/>
      <c r="ABV1107" s="119"/>
      <c r="ABW1107" s="119"/>
      <c r="ABX1107" s="119"/>
      <c r="ABY1107" s="119"/>
      <c r="ABZ1107" s="119"/>
      <c r="ACA1107" s="119"/>
      <c r="ACB1107" s="119"/>
      <c r="ACC1107" s="119"/>
      <c r="ACD1107" s="119"/>
      <c r="ACE1107" s="119"/>
      <c r="ACF1107" s="119"/>
      <c r="ACG1107" s="119"/>
      <c r="ACH1107" s="119"/>
      <c r="ACI1107" s="119"/>
      <c r="ACJ1107" s="119"/>
      <c r="ACK1107" s="119"/>
      <c r="ACL1107" s="119"/>
      <c r="ACM1107" s="119"/>
      <c r="ACN1107" s="119"/>
      <c r="ACO1107" s="119"/>
      <c r="ACP1107" s="119"/>
      <c r="ACQ1107" s="119"/>
      <c r="ACR1107" s="119"/>
      <c r="ACS1107" s="119"/>
      <c r="ACT1107" s="119"/>
      <c r="ACU1107" s="119"/>
      <c r="ACV1107" s="119"/>
      <c r="ACW1107" s="119"/>
      <c r="ACX1107" s="119"/>
      <c r="ACY1107" s="119"/>
      <c r="ACZ1107" s="119"/>
      <c r="ADA1107" s="119"/>
      <c r="ADB1107" s="119"/>
      <c r="ADC1107" s="119"/>
      <c r="ADD1107" s="119"/>
      <c r="ADE1107" s="119"/>
      <c r="ADF1107" s="119"/>
      <c r="ADG1107" s="119"/>
      <c r="ADH1107" s="119"/>
      <c r="ADI1107" s="119"/>
      <c r="ADJ1107" s="119"/>
      <c r="ADK1107" s="119"/>
      <c r="ADL1107" s="119"/>
      <c r="ADM1107" s="119"/>
      <c r="ADN1107" s="119"/>
      <c r="ADO1107" s="119"/>
      <c r="ADP1107" s="119"/>
      <c r="ADQ1107" s="119"/>
      <c r="ADR1107" s="119"/>
      <c r="ADS1107" s="119"/>
      <c r="ADT1107" s="119"/>
      <c r="ADU1107" s="119"/>
      <c r="ADV1107" s="119"/>
      <c r="ADW1107" s="119"/>
      <c r="ADX1107" s="119"/>
      <c r="ADY1107" s="119"/>
      <c r="ADZ1107" s="119"/>
      <c r="AEA1107" s="119"/>
      <c r="AEB1107" s="119"/>
      <c r="AEC1107" s="119"/>
      <c r="AED1107" s="119"/>
      <c r="AEE1107" s="119"/>
      <c r="AEF1107" s="119"/>
      <c r="AEG1107" s="119"/>
      <c r="AEH1107" s="119"/>
      <c r="AEI1107" s="119"/>
      <c r="AEJ1107" s="119"/>
      <c r="AEK1107" s="119"/>
      <c r="AEL1107" s="119"/>
      <c r="AEM1107" s="119"/>
      <c r="AEN1107" s="119"/>
      <c r="AEO1107" s="119"/>
      <c r="AEP1107" s="119"/>
      <c r="AEQ1107" s="119"/>
      <c r="AER1107" s="119"/>
      <c r="AES1107" s="119"/>
      <c r="AET1107" s="119"/>
      <c r="AEU1107" s="119"/>
      <c r="AEV1107" s="119"/>
      <c r="AEW1107" s="119"/>
      <c r="AEX1107" s="119"/>
      <c r="AEY1107" s="119"/>
      <c r="AEZ1107" s="119"/>
      <c r="AFA1107" s="119"/>
      <c r="AFB1107" s="119"/>
      <c r="AFC1107" s="119"/>
      <c r="AFD1107" s="119"/>
      <c r="AFE1107" s="119"/>
      <c r="AFF1107" s="119"/>
      <c r="AFG1107" s="119"/>
      <c r="AFH1107" s="119"/>
      <c r="AFI1107" s="119"/>
      <c r="AFJ1107" s="119"/>
      <c r="AFK1107" s="119"/>
      <c r="AFL1107" s="119"/>
      <c r="AFM1107" s="119"/>
      <c r="AFN1107" s="119"/>
      <c r="AFO1107" s="119"/>
      <c r="AFP1107" s="119"/>
      <c r="AFQ1107" s="119"/>
      <c r="AFR1107" s="119"/>
      <c r="AFS1107" s="119"/>
      <c r="AFT1107" s="119"/>
      <c r="AFU1107" s="119"/>
      <c r="AFV1107" s="119"/>
      <c r="AFW1107" s="119"/>
      <c r="AFX1107" s="119"/>
      <c r="AFY1107" s="119"/>
      <c r="AFZ1107" s="119"/>
      <c r="AGA1107" s="119"/>
      <c r="AGB1107" s="119"/>
      <c r="AGC1107" s="119"/>
      <c r="AGD1107" s="119"/>
      <c r="AGE1107" s="119"/>
      <c r="AGF1107" s="119"/>
      <c r="AGG1107" s="119"/>
      <c r="AGH1107" s="119"/>
      <c r="AGI1107" s="119"/>
      <c r="AGJ1107" s="119"/>
      <c r="AGK1107" s="119"/>
      <c r="AGL1107" s="119"/>
      <c r="AGM1107" s="119"/>
      <c r="AGN1107" s="119"/>
      <c r="AGO1107" s="119"/>
      <c r="AGP1107" s="119"/>
      <c r="AGQ1107" s="119"/>
      <c r="AGR1107" s="119"/>
      <c r="AGS1107" s="119"/>
      <c r="AGT1107" s="119"/>
      <c r="AGU1107" s="119"/>
      <c r="AGV1107" s="119"/>
      <c r="AGW1107" s="119"/>
      <c r="AGX1107" s="119"/>
      <c r="AGY1107" s="119"/>
      <c r="AGZ1107" s="119"/>
      <c r="AHA1107" s="119"/>
      <c r="AHB1107" s="119"/>
      <c r="AHC1107" s="119"/>
      <c r="AHD1107" s="119"/>
      <c r="AHE1107" s="119"/>
      <c r="AHF1107" s="119"/>
      <c r="AHG1107" s="119"/>
      <c r="AHH1107" s="119"/>
      <c r="AHI1107" s="119"/>
      <c r="AHJ1107" s="119"/>
      <c r="AHK1107" s="119"/>
      <c r="AHL1107" s="119"/>
      <c r="AHM1107" s="119"/>
      <c r="AHN1107" s="119"/>
      <c r="AHO1107" s="119"/>
      <c r="AHP1107" s="119"/>
      <c r="AHQ1107" s="119"/>
      <c r="AHR1107" s="119"/>
      <c r="AHS1107" s="119"/>
      <c r="AHT1107" s="119"/>
      <c r="AHU1107" s="119"/>
      <c r="AHV1107" s="119"/>
      <c r="AHW1107" s="119"/>
      <c r="AHX1107" s="119"/>
      <c r="AHY1107" s="119"/>
      <c r="AHZ1107" s="119"/>
      <c r="AIA1107" s="119"/>
      <c r="AIB1107" s="119"/>
      <c r="AIC1107" s="119"/>
      <c r="AID1107" s="119"/>
      <c r="AIE1107" s="119"/>
      <c r="AIF1107" s="119"/>
      <c r="AIG1107" s="119"/>
      <c r="AIH1107" s="119"/>
      <c r="AII1107" s="119"/>
      <c r="AIJ1107" s="119"/>
      <c r="AIK1107" s="119"/>
      <c r="AIL1107" s="119"/>
      <c r="AIM1107" s="119"/>
      <c r="AIN1107" s="119"/>
      <c r="AIO1107" s="119"/>
      <c r="AIP1107" s="119"/>
      <c r="AIQ1107" s="119"/>
      <c r="AIR1107" s="119"/>
      <c r="AIS1107" s="119"/>
      <c r="AIT1107" s="119"/>
      <c r="AIU1107" s="119"/>
      <c r="AIV1107" s="119"/>
      <c r="AIW1107" s="119"/>
      <c r="AIX1107" s="119"/>
      <c r="AIY1107" s="119"/>
      <c r="AIZ1107" s="119"/>
      <c r="AJA1107" s="119"/>
      <c r="AJB1107" s="119"/>
      <c r="AJC1107" s="119"/>
      <c r="AJD1107" s="119"/>
      <c r="AJE1107" s="119"/>
      <c r="AJF1107" s="119"/>
      <c r="AJG1107" s="119"/>
      <c r="AJH1107" s="119"/>
      <c r="AJI1107" s="119"/>
      <c r="AJJ1107" s="119"/>
      <c r="AJK1107" s="119"/>
      <c r="AJL1107" s="119"/>
      <c r="AJM1107" s="119"/>
      <c r="AJN1107" s="119"/>
      <c r="AJO1107" s="119"/>
      <c r="AJP1107" s="119"/>
      <c r="AJQ1107" s="119"/>
      <c r="AJR1107" s="119"/>
      <c r="AJS1107" s="119"/>
      <c r="AJT1107" s="119"/>
      <c r="AJU1107" s="119"/>
      <c r="AJV1107" s="119"/>
      <c r="AJW1107" s="119"/>
      <c r="AJX1107" s="119"/>
      <c r="AJY1107" s="119"/>
      <c r="AJZ1107" s="119"/>
      <c r="AKA1107" s="119"/>
      <c r="AKB1107" s="119"/>
      <c r="AKC1107" s="119"/>
      <c r="AKD1107" s="119"/>
      <c r="AKE1107" s="119"/>
      <c r="AKF1107" s="119"/>
      <c r="AKG1107" s="119"/>
      <c r="AKH1107" s="119"/>
      <c r="AKI1107" s="119"/>
      <c r="AKJ1107" s="119"/>
      <c r="AKK1107" s="119"/>
      <c r="AKL1107" s="119"/>
      <c r="AKM1107" s="119"/>
      <c r="AKN1107" s="119"/>
      <c r="AKO1107" s="119"/>
      <c r="AKP1107" s="119"/>
      <c r="AKQ1107" s="119"/>
      <c r="AKR1107" s="119"/>
      <c r="AKS1107" s="119"/>
      <c r="AKT1107" s="119"/>
      <c r="AKU1107" s="119"/>
      <c r="AKV1107" s="119"/>
      <c r="AKW1107" s="119"/>
      <c r="AKX1107" s="119"/>
      <c r="AKY1107" s="119"/>
      <c r="AKZ1107" s="119"/>
      <c r="ALA1107" s="119"/>
      <c r="ALB1107" s="119"/>
      <c r="ALC1107" s="119"/>
      <c r="ALD1107" s="119"/>
      <c r="ALE1107" s="119"/>
      <c r="ALF1107" s="119"/>
      <c r="ALG1107" s="119"/>
      <c r="ALH1107" s="119"/>
      <c r="ALI1107" s="119"/>
      <c r="ALJ1107" s="119"/>
      <c r="ALK1107" s="119"/>
      <c r="ALL1107" s="119"/>
      <c r="ALM1107" s="119"/>
      <c r="ALN1107" s="119"/>
      <c r="ALO1107" s="119"/>
      <c r="ALP1107" s="119"/>
      <c r="ALQ1107" s="119"/>
      <c r="ALR1107" s="119"/>
      <c r="ALS1107" s="119"/>
      <c r="ALT1107" s="119"/>
      <c r="ALU1107" s="119"/>
      <c r="ALV1107" s="119"/>
      <c r="ALW1107" s="119"/>
      <c r="ALX1107" s="119"/>
      <c r="ALY1107" s="119"/>
      <c r="ALZ1107" s="119"/>
      <c r="AMA1107" s="119"/>
      <c r="AMB1107" s="119"/>
      <c r="AMC1107" s="119"/>
      <c r="AMD1107" s="119"/>
      <c r="AME1107" s="119"/>
      <c r="AMF1107" s="119"/>
      <c r="AMG1107" s="119"/>
      <c r="AMH1107" s="119"/>
      <c r="AMI1107" s="119"/>
      <c r="AMJ1107" s="119"/>
    </row>
    <row r="1108" s="94" customFormat="true" ht="15" hidden="false" customHeight="false" outlineLevel="0" collapsed="false">
      <c r="A1108" s="115"/>
      <c r="B1108" s="115"/>
      <c r="C1108" s="49" t="n">
        <f aca="false">IF(F1108=F1107,C1107,IF(F1108=(F1107+10),C1107,(C1107+10)))</f>
        <v>2120</v>
      </c>
      <c r="D1108" s="125" t="s">
        <v>408</v>
      </c>
      <c r="E1108" s="51" t="n">
        <f aca="false">IF(C1107=C1108,IF(AND(L1108&lt;&gt;"M",L1108&lt;&gt;"m-up"),E1107+10,E1107),10)</f>
        <v>10</v>
      </c>
      <c r="F1108" s="110" t="n">
        <f aca="false">R1108+(Q1108*60)+(P1108*3600)</f>
        <v>67939</v>
      </c>
      <c r="G1108" s="110" t="str">
        <f aca="false">CONCATENATE(M1108,N1108,O1108)</f>
        <v>2017123</v>
      </c>
      <c r="H1108" s="110" t="n">
        <v>567</v>
      </c>
      <c r="I1108" s="110"/>
      <c r="J1108" s="110"/>
      <c r="K1108" s="110"/>
      <c r="L1108" s="110" t="s">
        <v>0</v>
      </c>
      <c r="M1108" s="110" t="n">
        <v>2017</v>
      </c>
      <c r="N1108" s="110" t="n">
        <v>12</v>
      </c>
      <c r="O1108" s="110" t="n">
        <v>3</v>
      </c>
      <c r="P1108" s="110" t="n">
        <v>18</v>
      </c>
      <c r="Q1108" s="110" t="n">
        <v>52</v>
      </c>
      <c r="R1108" s="110" t="n">
        <v>19</v>
      </c>
      <c r="S1108" s="110" t="n">
        <v>800</v>
      </c>
      <c r="T1108" s="110" t="n">
        <v>1</v>
      </c>
      <c r="U1108" s="110" t="s">
        <v>29</v>
      </c>
      <c r="V1108" s="110" t="s">
        <v>2</v>
      </c>
      <c r="W1108" s="110"/>
      <c r="X1108" s="126" t="s">
        <v>409</v>
      </c>
      <c r="Y1108" s="98" t="s">
        <v>410</v>
      </c>
      <c r="Z1108" s="98" t="s">
        <v>411</v>
      </c>
      <c r="AA1108" s="98" t="s">
        <v>412</v>
      </c>
      <c r="AB1108" s="98" t="n">
        <v>40</v>
      </c>
      <c r="AC1108" s="98"/>
      <c r="AD1108" s="40"/>
      <c r="AE1108" s="40"/>
      <c r="AF1108" s="40"/>
      <c r="AG1108" s="40"/>
      <c r="AH1108" s="40"/>
      <c r="AI1108" s="40"/>
      <c r="AJ1108" s="40"/>
      <c r="AK1108" s="40"/>
      <c r="AL1108" s="40"/>
      <c r="AM1108" s="40"/>
      <c r="AN1108" s="40"/>
      <c r="AO1108" s="40"/>
      <c r="AP1108" s="40"/>
      <c r="AQ1108" s="40"/>
      <c r="AR1108" s="40"/>
      <c r="AS1108" s="40"/>
      <c r="AT1108" s="40"/>
      <c r="AU1108" s="40"/>
      <c r="AV1108" s="40"/>
      <c r="AW1108" s="40"/>
      <c r="AX1108" s="40"/>
      <c r="AY1108" s="40"/>
      <c r="AZ1108" s="40"/>
      <c r="BA1108" s="40"/>
      <c r="BB1108" s="40"/>
      <c r="BC1108" s="40"/>
      <c r="BD1108" s="40"/>
      <c r="BE1108" s="40"/>
      <c r="BF1108" s="40"/>
      <c r="BG1108" s="40"/>
      <c r="BH1108" s="40"/>
      <c r="BI1108" s="40"/>
      <c r="BJ1108" s="40"/>
      <c r="BK1108" s="40"/>
      <c r="BL1108" s="40"/>
      <c r="BM1108" s="40"/>
      <c r="BN1108" s="40"/>
      <c r="BO1108" s="40"/>
      <c r="BP1108" s="40"/>
      <c r="BQ1108" s="40"/>
      <c r="BR1108" s="40"/>
      <c r="BS1108" s="40"/>
      <c r="BT1108" s="40"/>
      <c r="BU1108" s="40"/>
      <c r="BV1108" s="40"/>
      <c r="BW1108" s="40"/>
      <c r="BX1108" s="40"/>
      <c r="BY1108" s="40"/>
      <c r="BZ1108" s="40"/>
      <c r="CA1108" s="40"/>
      <c r="CB1108" s="40"/>
      <c r="CC1108" s="40"/>
      <c r="CD1108" s="40"/>
      <c r="CE1108" s="40"/>
      <c r="CF1108" s="40"/>
      <c r="CG1108" s="40"/>
      <c r="CH1108" s="40"/>
      <c r="CI1108" s="40"/>
      <c r="CJ1108" s="40"/>
      <c r="CK1108" s="40"/>
      <c r="CL1108" s="40"/>
      <c r="CM1108" s="40"/>
      <c r="CN1108" s="40"/>
      <c r="CO1108" s="40"/>
      <c r="CP1108" s="40"/>
      <c r="CQ1108" s="40"/>
      <c r="CR1108" s="40"/>
      <c r="CS1108" s="40"/>
      <c r="CT1108" s="40"/>
      <c r="CU1108" s="40"/>
      <c r="CV1108" s="40"/>
      <c r="CW1108" s="40"/>
      <c r="CX1108" s="40"/>
      <c r="CY1108" s="40"/>
      <c r="CZ1108" s="40"/>
      <c r="DA1108" s="40"/>
      <c r="DB1108" s="40"/>
      <c r="DC1108" s="40"/>
      <c r="DD1108" s="40"/>
      <c r="DE1108" s="40"/>
      <c r="DF1108" s="40"/>
      <c r="DG1108" s="40"/>
      <c r="DH1108" s="40"/>
      <c r="DI1108" s="40"/>
      <c r="DJ1108" s="40"/>
      <c r="DK1108" s="40"/>
      <c r="DL1108" s="40"/>
      <c r="DM1108" s="40"/>
      <c r="DN1108" s="40"/>
      <c r="DO1108" s="40"/>
      <c r="DP1108" s="40"/>
      <c r="DQ1108" s="40"/>
      <c r="DR1108" s="40"/>
      <c r="DS1108" s="40"/>
      <c r="DT1108" s="40"/>
      <c r="DU1108" s="40"/>
      <c r="DV1108" s="40"/>
      <c r="DW1108" s="40"/>
      <c r="DX1108" s="40"/>
      <c r="DY1108" s="40"/>
      <c r="DZ1108" s="40"/>
      <c r="EA1108" s="40"/>
      <c r="EB1108" s="40"/>
      <c r="EC1108" s="40"/>
      <c r="ED1108" s="40"/>
      <c r="EE1108" s="40"/>
      <c r="EF1108" s="40"/>
      <c r="EG1108" s="40"/>
      <c r="EH1108" s="40"/>
      <c r="EI1108" s="40"/>
      <c r="EJ1108" s="40"/>
      <c r="EK1108" s="40"/>
      <c r="EL1108" s="40"/>
      <c r="EM1108" s="40"/>
      <c r="EN1108" s="40"/>
      <c r="EO1108" s="40"/>
      <c r="EP1108" s="40"/>
      <c r="EQ1108" s="40"/>
      <c r="ER1108" s="40"/>
      <c r="ES1108" s="40"/>
      <c r="ET1108" s="40"/>
      <c r="EU1108" s="40"/>
      <c r="EV1108" s="40"/>
      <c r="EW1108" s="40"/>
      <c r="EX1108" s="40"/>
      <c r="EY1108" s="40"/>
      <c r="EZ1108" s="40"/>
      <c r="FA1108" s="40"/>
      <c r="FB1108" s="40"/>
      <c r="FC1108" s="40"/>
      <c r="FD1108" s="40"/>
      <c r="FE1108" s="40"/>
      <c r="FF1108" s="40"/>
      <c r="FG1108" s="40"/>
      <c r="FH1108" s="40"/>
      <c r="FI1108" s="40"/>
      <c r="FJ1108" s="40"/>
      <c r="FK1108" s="40"/>
      <c r="FL1108" s="40"/>
      <c r="FM1108" s="40"/>
      <c r="FN1108" s="40"/>
      <c r="FO1108" s="40"/>
      <c r="FP1108" s="40"/>
      <c r="FQ1108" s="40"/>
      <c r="FR1108" s="40"/>
      <c r="FS1108" s="40"/>
      <c r="FT1108" s="40"/>
      <c r="FU1108" s="40"/>
      <c r="FV1108" s="40"/>
      <c r="FW1108" s="40"/>
      <c r="FX1108" s="40"/>
      <c r="FY1108" s="40"/>
      <c r="FZ1108" s="40"/>
      <c r="GA1108" s="40"/>
      <c r="GB1108" s="40"/>
      <c r="GC1108" s="40"/>
      <c r="GD1108" s="40"/>
      <c r="GE1108" s="40"/>
      <c r="GF1108" s="40"/>
      <c r="GG1108" s="40"/>
      <c r="GH1108" s="40"/>
      <c r="GI1108" s="40"/>
      <c r="GJ1108" s="40"/>
      <c r="GK1108" s="40"/>
      <c r="GL1108" s="40"/>
      <c r="GM1108" s="40"/>
      <c r="GN1108" s="40"/>
      <c r="GO1108" s="40"/>
      <c r="GP1108" s="40"/>
      <c r="GQ1108" s="40"/>
      <c r="GR1108" s="40"/>
      <c r="GS1108" s="40"/>
      <c r="GT1108" s="40"/>
      <c r="GU1108" s="40"/>
      <c r="GV1108" s="40"/>
      <c r="GW1108" s="40"/>
      <c r="GX1108" s="40"/>
      <c r="GY1108" s="40"/>
      <c r="GZ1108" s="40"/>
      <c r="HA1108" s="40"/>
      <c r="HB1108" s="40"/>
      <c r="HC1108" s="40"/>
      <c r="HD1108" s="40"/>
      <c r="HE1108" s="40"/>
      <c r="HF1108" s="40"/>
      <c r="HG1108" s="40"/>
      <c r="HH1108" s="40"/>
      <c r="HI1108" s="40"/>
      <c r="HJ1108" s="40"/>
      <c r="HK1108" s="40"/>
      <c r="HL1108" s="40"/>
      <c r="HM1108" s="40"/>
      <c r="HN1108" s="40"/>
      <c r="HO1108" s="40"/>
      <c r="HP1108" s="40"/>
      <c r="HQ1108" s="40"/>
      <c r="HR1108" s="40"/>
      <c r="HS1108" s="40"/>
      <c r="HT1108" s="40"/>
      <c r="HU1108" s="40"/>
      <c r="HV1108" s="40"/>
      <c r="HW1108" s="40"/>
      <c r="HX1108" s="40"/>
      <c r="HY1108" s="40"/>
      <c r="HZ1108" s="40"/>
      <c r="IA1108" s="40"/>
      <c r="IB1108" s="40"/>
      <c r="IC1108" s="40"/>
      <c r="ID1108" s="40"/>
      <c r="IE1108" s="40"/>
      <c r="IF1108" s="40"/>
      <c r="IG1108" s="40"/>
      <c r="IH1108" s="40"/>
      <c r="II1108" s="40"/>
      <c r="IJ1108" s="40"/>
      <c r="IK1108" s="40"/>
      <c r="IL1108" s="40"/>
      <c r="IM1108" s="40"/>
      <c r="IN1108" s="40"/>
      <c r="IO1108" s="40"/>
      <c r="IP1108" s="40"/>
      <c r="IQ1108" s="40"/>
      <c r="IR1108" s="40"/>
      <c r="IS1108" s="40"/>
      <c r="IT1108" s="40"/>
      <c r="IU1108" s="40"/>
      <c r="IV1108" s="40"/>
      <c r="IW1108" s="40"/>
      <c r="IX1108" s="40"/>
      <c r="IY1108" s="40"/>
      <c r="IZ1108" s="40"/>
      <c r="JA1108" s="40"/>
      <c r="JB1108" s="40"/>
      <c r="JC1108" s="40"/>
      <c r="JD1108" s="40"/>
      <c r="JE1108" s="40"/>
      <c r="JF1108" s="40"/>
      <c r="JG1108" s="40"/>
      <c r="JH1108" s="40"/>
      <c r="JI1108" s="40"/>
      <c r="JJ1108" s="40"/>
      <c r="JK1108" s="40"/>
      <c r="JL1108" s="40"/>
      <c r="JM1108" s="40"/>
      <c r="JN1108" s="40"/>
      <c r="JO1108" s="40"/>
      <c r="JP1108" s="40"/>
      <c r="JQ1108" s="40"/>
      <c r="JR1108" s="40"/>
      <c r="JS1108" s="40"/>
      <c r="JT1108" s="40"/>
      <c r="JU1108" s="40"/>
      <c r="JV1108" s="40"/>
      <c r="JW1108" s="40"/>
      <c r="JX1108" s="40"/>
      <c r="JY1108" s="40"/>
      <c r="JZ1108" s="40"/>
      <c r="KA1108" s="40"/>
      <c r="KB1108" s="40"/>
      <c r="KC1108" s="40"/>
    </row>
    <row r="1109" customFormat="false" ht="15" hidden="false" customHeight="false" outlineLevel="0" collapsed="false">
      <c r="A1109" s="118"/>
      <c r="B1109" s="118"/>
      <c r="C1109" s="49" t="n">
        <f aca="false">IF(F1109=F1108,C1108,IF(F1109=(F1108+10),C1108,(C1108+10)))</f>
        <v>2120</v>
      </c>
      <c r="D1109" s="38" t="s">
        <v>408</v>
      </c>
      <c r="E1109" s="51" t="n">
        <f aca="false">IF(C1108=C1109,IF(AND(L1109&lt;&gt;"M",L1109&lt;&gt;"m-up"),E1108+10,E1108),10)</f>
        <v>20</v>
      </c>
      <c r="F1109" s="39" t="n">
        <f aca="false">R1109+(Q1109*60)+(P1109*3600)</f>
        <v>67939</v>
      </c>
      <c r="G1109" s="39" t="str">
        <f aca="false">CONCATENATE(M1109,N1109,O1109)</f>
        <v>2017123</v>
      </c>
      <c r="H1109" s="39" t="n">
        <v>729</v>
      </c>
      <c r="L1109" s="39" t="s">
        <v>17</v>
      </c>
      <c r="M1109" s="39" t="n">
        <v>2017</v>
      </c>
      <c r="N1109" s="39" t="n">
        <v>12</v>
      </c>
      <c r="O1109" s="39" t="n">
        <v>3</v>
      </c>
      <c r="P1109" s="39" t="n">
        <v>18</v>
      </c>
      <c r="Q1109" s="39" t="n">
        <v>52</v>
      </c>
      <c r="R1109" s="39" t="n">
        <v>19</v>
      </c>
      <c r="S1109" s="39" t="n">
        <v>826</v>
      </c>
      <c r="T1109" s="39" t="n">
        <v>2</v>
      </c>
      <c r="U1109" s="39" t="s">
        <v>1</v>
      </c>
      <c r="V1109" s="39" t="s">
        <v>2</v>
      </c>
      <c r="X1109" s="40" t="s">
        <v>78</v>
      </c>
      <c r="WK1109" s="119"/>
      <c r="WL1109" s="119"/>
      <c r="WM1109" s="119"/>
      <c r="WN1109" s="119"/>
      <c r="WO1109" s="119"/>
      <c r="WP1109" s="119"/>
      <c r="WQ1109" s="119"/>
      <c r="WR1109" s="119"/>
      <c r="WS1109" s="119"/>
      <c r="WT1109" s="119"/>
      <c r="WU1109" s="119"/>
      <c r="WV1109" s="119"/>
      <c r="WW1109" s="119"/>
      <c r="WX1109" s="119"/>
      <c r="WY1109" s="119"/>
      <c r="WZ1109" s="119"/>
      <c r="XA1109" s="119"/>
      <c r="XB1109" s="119"/>
      <c r="XC1109" s="119"/>
      <c r="XD1109" s="119"/>
      <c r="XE1109" s="119"/>
      <c r="XF1109" s="119"/>
      <c r="XG1109" s="119"/>
      <c r="XH1109" s="119"/>
      <c r="XI1109" s="119"/>
      <c r="XJ1109" s="119"/>
      <c r="XK1109" s="119"/>
      <c r="XL1109" s="119"/>
      <c r="XM1109" s="119"/>
      <c r="XN1109" s="119"/>
      <c r="XO1109" s="119"/>
      <c r="XP1109" s="119"/>
      <c r="XQ1109" s="119"/>
      <c r="XR1109" s="119"/>
      <c r="XS1109" s="119"/>
      <c r="XT1109" s="119"/>
      <c r="XU1109" s="119"/>
      <c r="XV1109" s="119"/>
      <c r="XW1109" s="119"/>
      <c r="XX1109" s="119"/>
      <c r="XY1109" s="119"/>
      <c r="XZ1109" s="119"/>
      <c r="YA1109" s="119"/>
      <c r="YB1109" s="119"/>
      <c r="YC1109" s="119"/>
      <c r="YD1109" s="119"/>
      <c r="YE1109" s="119"/>
      <c r="YF1109" s="119"/>
      <c r="YG1109" s="119"/>
      <c r="YH1109" s="119"/>
      <c r="YI1109" s="119"/>
      <c r="YJ1109" s="119"/>
      <c r="YK1109" s="119"/>
      <c r="YL1109" s="119"/>
      <c r="YM1109" s="119"/>
      <c r="YN1109" s="119"/>
      <c r="YO1109" s="119"/>
      <c r="YP1109" s="119"/>
      <c r="YQ1109" s="119"/>
      <c r="YR1109" s="119"/>
      <c r="YS1109" s="119"/>
      <c r="YT1109" s="119"/>
      <c r="YU1109" s="119"/>
      <c r="YV1109" s="119"/>
      <c r="YW1109" s="119"/>
      <c r="YX1109" s="119"/>
      <c r="YY1109" s="119"/>
      <c r="YZ1109" s="119"/>
      <c r="ZA1109" s="119"/>
      <c r="ZB1109" s="119"/>
      <c r="ZC1109" s="119"/>
      <c r="ZD1109" s="119"/>
      <c r="ZE1109" s="119"/>
      <c r="ZF1109" s="119"/>
      <c r="ZG1109" s="119"/>
      <c r="ZH1109" s="119"/>
      <c r="ZI1109" s="119"/>
      <c r="ZJ1109" s="119"/>
      <c r="ZK1109" s="119"/>
      <c r="ZL1109" s="119"/>
      <c r="ZM1109" s="119"/>
      <c r="ZN1109" s="119"/>
      <c r="ZO1109" s="119"/>
      <c r="ZP1109" s="119"/>
      <c r="ZQ1109" s="119"/>
      <c r="ZR1109" s="119"/>
      <c r="ZS1109" s="119"/>
      <c r="ZT1109" s="119"/>
      <c r="ZU1109" s="119"/>
      <c r="ZV1109" s="119"/>
      <c r="ZW1109" s="119"/>
      <c r="ZX1109" s="119"/>
      <c r="ZY1109" s="119"/>
      <c r="ZZ1109" s="119"/>
      <c r="AAA1109" s="119"/>
      <c r="AAB1109" s="119"/>
      <c r="AAC1109" s="119"/>
      <c r="AAD1109" s="119"/>
      <c r="AAE1109" s="119"/>
      <c r="AAF1109" s="119"/>
      <c r="AAG1109" s="119"/>
      <c r="AAH1109" s="119"/>
      <c r="AAI1109" s="119"/>
      <c r="AAJ1109" s="119"/>
      <c r="AAK1109" s="119"/>
      <c r="AAL1109" s="119"/>
      <c r="AAM1109" s="119"/>
      <c r="AAN1109" s="119"/>
      <c r="AAO1109" s="119"/>
      <c r="AAP1109" s="119"/>
      <c r="AAQ1109" s="119"/>
      <c r="AAR1109" s="119"/>
      <c r="AAS1109" s="119"/>
      <c r="AAT1109" s="119"/>
      <c r="AAU1109" s="119"/>
      <c r="AAV1109" s="119"/>
      <c r="AAW1109" s="119"/>
      <c r="AAX1109" s="119"/>
      <c r="AAY1109" s="119"/>
      <c r="AAZ1109" s="119"/>
      <c r="ABA1109" s="119"/>
      <c r="ABB1109" s="119"/>
      <c r="ABC1109" s="119"/>
      <c r="ABD1109" s="119"/>
      <c r="ABE1109" s="119"/>
      <c r="ABF1109" s="119"/>
      <c r="ABG1109" s="119"/>
      <c r="ABH1109" s="119"/>
      <c r="ABI1109" s="119"/>
      <c r="ABJ1109" s="119"/>
      <c r="ABK1109" s="119"/>
      <c r="ABL1109" s="119"/>
      <c r="ABM1109" s="119"/>
      <c r="ABN1109" s="119"/>
      <c r="ABO1109" s="119"/>
      <c r="ABP1109" s="119"/>
      <c r="ABQ1109" s="119"/>
      <c r="ABR1109" s="119"/>
      <c r="ABS1109" s="119"/>
      <c r="ABT1109" s="119"/>
      <c r="ABU1109" s="119"/>
      <c r="ABV1109" s="119"/>
      <c r="ABW1109" s="119"/>
      <c r="ABX1109" s="119"/>
      <c r="ABY1109" s="119"/>
      <c r="ABZ1109" s="119"/>
      <c r="ACA1109" s="119"/>
      <c r="ACB1109" s="119"/>
      <c r="ACC1109" s="119"/>
      <c r="ACD1109" s="119"/>
      <c r="ACE1109" s="119"/>
      <c r="ACF1109" s="119"/>
      <c r="ACG1109" s="119"/>
      <c r="ACH1109" s="119"/>
      <c r="ACI1109" s="119"/>
      <c r="ACJ1109" s="119"/>
      <c r="ACK1109" s="119"/>
      <c r="ACL1109" s="119"/>
      <c r="ACM1109" s="119"/>
      <c r="ACN1109" s="119"/>
      <c r="ACO1109" s="119"/>
      <c r="ACP1109" s="119"/>
      <c r="ACQ1109" s="119"/>
      <c r="ACR1109" s="119"/>
      <c r="ACS1109" s="119"/>
      <c r="ACT1109" s="119"/>
      <c r="ACU1109" s="119"/>
      <c r="ACV1109" s="119"/>
      <c r="ACW1109" s="119"/>
      <c r="ACX1109" s="119"/>
      <c r="ACY1109" s="119"/>
      <c r="ACZ1109" s="119"/>
      <c r="ADA1109" s="119"/>
      <c r="ADB1109" s="119"/>
      <c r="ADC1109" s="119"/>
      <c r="ADD1109" s="119"/>
      <c r="ADE1109" s="119"/>
      <c r="ADF1109" s="119"/>
      <c r="ADG1109" s="119"/>
      <c r="ADH1109" s="119"/>
      <c r="ADI1109" s="119"/>
      <c r="ADJ1109" s="119"/>
      <c r="ADK1109" s="119"/>
      <c r="ADL1109" s="119"/>
      <c r="ADM1109" s="119"/>
      <c r="ADN1109" s="119"/>
      <c r="ADO1109" s="119"/>
      <c r="ADP1109" s="119"/>
      <c r="ADQ1109" s="119"/>
      <c r="ADR1109" s="119"/>
      <c r="ADS1109" s="119"/>
      <c r="ADT1109" s="119"/>
      <c r="ADU1109" s="119"/>
      <c r="ADV1109" s="119"/>
      <c r="ADW1109" s="119"/>
      <c r="ADX1109" s="119"/>
      <c r="ADY1109" s="119"/>
      <c r="ADZ1109" s="119"/>
      <c r="AEA1109" s="119"/>
      <c r="AEB1109" s="119"/>
      <c r="AEC1109" s="119"/>
      <c r="AED1109" s="119"/>
      <c r="AEE1109" s="119"/>
      <c r="AEF1109" s="119"/>
      <c r="AEG1109" s="119"/>
      <c r="AEH1109" s="119"/>
      <c r="AEI1109" s="119"/>
      <c r="AEJ1109" s="119"/>
      <c r="AEK1109" s="119"/>
      <c r="AEL1109" s="119"/>
      <c r="AEM1109" s="119"/>
      <c r="AEN1109" s="119"/>
      <c r="AEO1109" s="119"/>
      <c r="AEP1109" s="119"/>
      <c r="AEQ1109" s="119"/>
      <c r="AER1109" s="119"/>
      <c r="AES1109" s="119"/>
      <c r="AET1109" s="119"/>
      <c r="AEU1109" s="119"/>
      <c r="AEV1109" s="119"/>
      <c r="AEW1109" s="119"/>
      <c r="AEX1109" s="119"/>
      <c r="AEY1109" s="119"/>
      <c r="AEZ1109" s="119"/>
      <c r="AFA1109" s="119"/>
      <c r="AFB1109" s="119"/>
      <c r="AFC1109" s="119"/>
      <c r="AFD1109" s="119"/>
      <c r="AFE1109" s="119"/>
      <c r="AFF1109" s="119"/>
      <c r="AFG1109" s="119"/>
      <c r="AFH1109" s="119"/>
      <c r="AFI1109" s="119"/>
      <c r="AFJ1109" s="119"/>
      <c r="AFK1109" s="119"/>
      <c r="AFL1109" s="119"/>
      <c r="AFM1109" s="119"/>
      <c r="AFN1109" s="119"/>
      <c r="AFO1109" s="119"/>
      <c r="AFP1109" s="119"/>
      <c r="AFQ1109" s="119"/>
      <c r="AFR1109" s="119"/>
      <c r="AFS1109" s="119"/>
      <c r="AFT1109" s="119"/>
      <c r="AFU1109" s="119"/>
      <c r="AFV1109" s="119"/>
      <c r="AFW1109" s="119"/>
      <c r="AFX1109" s="119"/>
      <c r="AFY1109" s="119"/>
      <c r="AFZ1109" s="119"/>
      <c r="AGA1109" s="119"/>
      <c r="AGB1109" s="119"/>
      <c r="AGC1109" s="119"/>
      <c r="AGD1109" s="119"/>
      <c r="AGE1109" s="119"/>
      <c r="AGF1109" s="119"/>
      <c r="AGG1109" s="119"/>
      <c r="AGH1109" s="119"/>
      <c r="AGI1109" s="119"/>
      <c r="AGJ1109" s="119"/>
      <c r="AGK1109" s="119"/>
      <c r="AGL1109" s="119"/>
      <c r="AGM1109" s="119"/>
      <c r="AGN1109" s="119"/>
      <c r="AGO1109" s="119"/>
      <c r="AGP1109" s="119"/>
      <c r="AGQ1109" s="119"/>
      <c r="AGR1109" s="119"/>
      <c r="AGS1109" s="119"/>
      <c r="AGT1109" s="119"/>
      <c r="AGU1109" s="119"/>
      <c r="AGV1109" s="119"/>
      <c r="AGW1109" s="119"/>
      <c r="AGX1109" s="119"/>
      <c r="AGY1109" s="119"/>
      <c r="AGZ1109" s="119"/>
      <c r="AHA1109" s="119"/>
      <c r="AHB1109" s="119"/>
      <c r="AHC1109" s="119"/>
      <c r="AHD1109" s="119"/>
      <c r="AHE1109" s="119"/>
      <c r="AHF1109" s="119"/>
      <c r="AHG1109" s="119"/>
      <c r="AHH1109" s="119"/>
      <c r="AHI1109" s="119"/>
      <c r="AHJ1109" s="119"/>
      <c r="AHK1109" s="119"/>
      <c r="AHL1109" s="119"/>
      <c r="AHM1109" s="119"/>
      <c r="AHN1109" s="119"/>
      <c r="AHO1109" s="119"/>
      <c r="AHP1109" s="119"/>
      <c r="AHQ1109" s="119"/>
      <c r="AHR1109" s="119"/>
      <c r="AHS1109" s="119"/>
      <c r="AHT1109" s="119"/>
      <c r="AHU1109" s="119"/>
      <c r="AHV1109" s="119"/>
      <c r="AHW1109" s="119"/>
      <c r="AHX1109" s="119"/>
      <c r="AHY1109" s="119"/>
      <c r="AHZ1109" s="119"/>
      <c r="AIA1109" s="119"/>
      <c r="AIB1109" s="119"/>
      <c r="AIC1109" s="119"/>
      <c r="AID1109" s="119"/>
      <c r="AIE1109" s="119"/>
      <c r="AIF1109" s="119"/>
      <c r="AIG1109" s="119"/>
      <c r="AIH1109" s="119"/>
      <c r="AII1109" s="119"/>
      <c r="AIJ1109" s="119"/>
      <c r="AIK1109" s="119"/>
      <c r="AIL1109" s="119"/>
      <c r="AIM1109" s="119"/>
      <c r="AIN1109" s="119"/>
      <c r="AIO1109" s="119"/>
      <c r="AIP1109" s="119"/>
      <c r="AIQ1109" s="119"/>
      <c r="AIR1109" s="119"/>
      <c r="AIS1109" s="119"/>
      <c r="AIT1109" s="119"/>
      <c r="AIU1109" s="119"/>
      <c r="AIV1109" s="119"/>
      <c r="AIW1109" s="119"/>
      <c r="AIX1109" s="119"/>
      <c r="AIY1109" s="119"/>
      <c r="AIZ1109" s="119"/>
      <c r="AJA1109" s="119"/>
      <c r="AJB1109" s="119"/>
      <c r="AJC1109" s="119"/>
      <c r="AJD1109" s="119"/>
      <c r="AJE1109" s="119"/>
      <c r="AJF1109" s="119"/>
      <c r="AJG1109" s="119"/>
      <c r="AJH1109" s="119"/>
      <c r="AJI1109" s="119"/>
      <c r="AJJ1109" s="119"/>
      <c r="AJK1109" s="119"/>
      <c r="AJL1109" s="119"/>
      <c r="AJM1109" s="119"/>
      <c r="AJN1109" s="119"/>
      <c r="AJO1109" s="119"/>
      <c r="AJP1109" s="119"/>
      <c r="AJQ1109" s="119"/>
      <c r="AJR1109" s="119"/>
      <c r="AJS1109" s="119"/>
      <c r="AJT1109" s="119"/>
      <c r="AJU1109" s="119"/>
      <c r="AJV1109" s="119"/>
      <c r="AJW1109" s="119"/>
      <c r="AJX1109" s="119"/>
      <c r="AJY1109" s="119"/>
      <c r="AJZ1109" s="119"/>
      <c r="AKA1109" s="119"/>
      <c r="AKB1109" s="119"/>
      <c r="AKC1109" s="119"/>
      <c r="AKD1109" s="119"/>
      <c r="AKE1109" s="119"/>
      <c r="AKF1109" s="119"/>
      <c r="AKG1109" s="119"/>
      <c r="AKH1109" s="119"/>
      <c r="AKI1109" s="119"/>
      <c r="AKJ1109" s="119"/>
      <c r="AKK1109" s="119"/>
      <c r="AKL1109" s="119"/>
      <c r="AKM1109" s="119"/>
      <c r="AKN1109" s="119"/>
      <c r="AKO1109" s="119"/>
      <c r="AKP1109" s="119"/>
      <c r="AKQ1109" s="119"/>
      <c r="AKR1109" s="119"/>
      <c r="AKS1109" s="119"/>
      <c r="AKT1109" s="119"/>
      <c r="AKU1109" s="119"/>
      <c r="AKV1109" s="119"/>
      <c r="AKW1109" s="119"/>
      <c r="AKX1109" s="119"/>
      <c r="AKY1109" s="119"/>
      <c r="AKZ1109" s="119"/>
      <c r="ALA1109" s="119"/>
      <c r="ALB1109" s="119"/>
      <c r="ALC1109" s="119"/>
      <c r="ALD1109" s="119"/>
      <c r="ALE1109" s="119"/>
      <c r="ALF1109" s="119"/>
      <c r="ALG1109" s="119"/>
      <c r="ALH1109" s="119"/>
      <c r="ALI1109" s="119"/>
      <c r="ALJ1109" s="119"/>
      <c r="ALK1109" s="119"/>
      <c r="ALL1109" s="119"/>
      <c r="ALM1109" s="119"/>
      <c r="ALN1109" s="119"/>
      <c r="ALO1109" s="119"/>
      <c r="ALP1109" s="119"/>
      <c r="ALQ1109" s="119"/>
      <c r="ALR1109" s="119"/>
      <c r="ALS1109" s="119"/>
      <c r="ALT1109" s="119"/>
      <c r="ALU1109" s="119"/>
      <c r="ALV1109" s="119"/>
      <c r="ALW1109" s="119"/>
      <c r="ALX1109" s="119"/>
      <c r="ALY1109" s="119"/>
      <c r="ALZ1109" s="119"/>
      <c r="AMA1109" s="119"/>
      <c r="AMB1109" s="119"/>
      <c r="AMC1109" s="119"/>
      <c r="AMD1109" s="119"/>
      <c r="AME1109" s="119"/>
      <c r="AMF1109" s="119"/>
      <c r="AMG1109" s="119"/>
      <c r="AMH1109" s="119"/>
      <c r="AMI1109" s="119"/>
      <c r="AMJ1109" s="119"/>
    </row>
    <row r="1110" customFormat="false" ht="15" hidden="false" customHeight="false" outlineLevel="0" collapsed="false">
      <c r="A1110" s="118"/>
      <c r="B1110" s="118"/>
      <c r="C1110" s="49" t="n">
        <f aca="false">IF(F1110=F1109,C1109,IF(F1110=(F1109+10),C1109,(C1109+10)))</f>
        <v>2120</v>
      </c>
      <c r="D1110" s="38" t="s">
        <v>408</v>
      </c>
      <c r="E1110" s="51" t="n">
        <f aca="false">IF(C1109=C1110,IF(AND(L1110&lt;&gt;"M",L1110&lt;&gt;"m-up"),E1109+10,E1109),10)</f>
        <v>30</v>
      </c>
      <c r="F1110" s="39" t="n">
        <f aca="false">R1110+(Q1110*60)+(P1110*3600)</f>
        <v>67939</v>
      </c>
      <c r="G1110" s="39" t="str">
        <f aca="false">CONCATENATE(M1110,N1110,O1110)</f>
        <v>2017123</v>
      </c>
      <c r="H1110" s="39" t="n">
        <v>0</v>
      </c>
      <c r="L1110" s="39" t="s">
        <v>413</v>
      </c>
      <c r="M1110" s="39" t="n">
        <v>2017</v>
      </c>
      <c r="N1110" s="39" t="n">
        <v>12</v>
      </c>
      <c r="O1110" s="39" t="n">
        <v>3</v>
      </c>
      <c r="P1110" s="39" t="n">
        <v>18</v>
      </c>
      <c r="Q1110" s="39" t="n">
        <v>52</v>
      </c>
      <c r="R1110" s="39" t="n">
        <v>19</v>
      </c>
      <c r="S1110" s="39" t="n">
        <v>949</v>
      </c>
      <c r="T1110" s="39" t="n">
        <v>2</v>
      </c>
      <c r="U1110" s="39" t="s">
        <v>1</v>
      </c>
      <c r="V1110" s="39" t="s">
        <v>2</v>
      </c>
      <c r="WK1110" s="119"/>
      <c r="WL1110" s="119"/>
      <c r="WM1110" s="119"/>
      <c r="WN1110" s="119"/>
      <c r="WO1110" s="119"/>
      <c r="WP1110" s="119"/>
      <c r="WQ1110" s="119"/>
      <c r="WR1110" s="119"/>
      <c r="WS1110" s="119"/>
      <c r="WT1110" s="119"/>
      <c r="WU1110" s="119"/>
      <c r="WV1110" s="119"/>
      <c r="WW1110" s="119"/>
      <c r="WX1110" s="119"/>
      <c r="WY1110" s="119"/>
      <c r="WZ1110" s="119"/>
      <c r="XA1110" s="119"/>
      <c r="XB1110" s="119"/>
      <c r="XC1110" s="119"/>
      <c r="XD1110" s="119"/>
      <c r="XE1110" s="119"/>
      <c r="XF1110" s="119"/>
      <c r="XG1110" s="119"/>
      <c r="XH1110" s="119"/>
      <c r="XI1110" s="119"/>
      <c r="XJ1110" s="119"/>
      <c r="XK1110" s="119"/>
      <c r="XL1110" s="119"/>
      <c r="XM1110" s="119"/>
      <c r="XN1110" s="119"/>
      <c r="XO1110" s="119"/>
      <c r="XP1110" s="119"/>
      <c r="XQ1110" s="119"/>
      <c r="XR1110" s="119"/>
      <c r="XS1110" s="119"/>
      <c r="XT1110" s="119"/>
      <c r="XU1110" s="119"/>
      <c r="XV1110" s="119"/>
      <c r="XW1110" s="119"/>
      <c r="XX1110" s="119"/>
      <c r="XY1110" s="119"/>
      <c r="XZ1110" s="119"/>
      <c r="YA1110" s="119"/>
      <c r="YB1110" s="119"/>
      <c r="YC1110" s="119"/>
      <c r="YD1110" s="119"/>
      <c r="YE1110" s="119"/>
      <c r="YF1110" s="119"/>
      <c r="YG1110" s="119"/>
      <c r="YH1110" s="119"/>
      <c r="YI1110" s="119"/>
      <c r="YJ1110" s="119"/>
      <c r="YK1110" s="119"/>
      <c r="YL1110" s="119"/>
      <c r="YM1110" s="119"/>
      <c r="YN1110" s="119"/>
      <c r="YO1110" s="119"/>
      <c r="YP1110" s="119"/>
      <c r="YQ1110" s="119"/>
      <c r="YR1110" s="119"/>
      <c r="YS1110" s="119"/>
      <c r="YT1110" s="119"/>
      <c r="YU1110" s="119"/>
      <c r="YV1110" s="119"/>
      <c r="YW1110" s="119"/>
      <c r="YX1110" s="119"/>
      <c r="YY1110" s="119"/>
      <c r="YZ1110" s="119"/>
      <c r="ZA1110" s="119"/>
      <c r="ZB1110" s="119"/>
      <c r="ZC1110" s="119"/>
      <c r="ZD1110" s="119"/>
      <c r="ZE1110" s="119"/>
      <c r="ZF1110" s="119"/>
      <c r="ZG1110" s="119"/>
      <c r="ZH1110" s="119"/>
      <c r="ZI1110" s="119"/>
      <c r="ZJ1110" s="119"/>
      <c r="ZK1110" s="119"/>
      <c r="ZL1110" s="119"/>
      <c r="ZM1110" s="119"/>
      <c r="ZN1110" s="119"/>
      <c r="ZO1110" s="119"/>
      <c r="ZP1110" s="119"/>
      <c r="ZQ1110" s="119"/>
      <c r="ZR1110" s="119"/>
      <c r="ZS1110" s="119"/>
      <c r="ZT1110" s="119"/>
      <c r="ZU1110" s="119"/>
      <c r="ZV1110" s="119"/>
      <c r="ZW1110" s="119"/>
      <c r="ZX1110" s="119"/>
      <c r="ZY1110" s="119"/>
      <c r="ZZ1110" s="119"/>
      <c r="AAA1110" s="119"/>
      <c r="AAB1110" s="119"/>
      <c r="AAC1110" s="119"/>
      <c r="AAD1110" s="119"/>
      <c r="AAE1110" s="119"/>
      <c r="AAF1110" s="119"/>
      <c r="AAG1110" s="119"/>
      <c r="AAH1110" s="119"/>
      <c r="AAI1110" s="119"/>
      <c r="AAJ1110" s="119"/>
      <c r="AAK1110" s="119"/>
      <c r="AAL1110" s="119"/>
      <c r="AAM1110" s="119"/>
      <c r="AAN1110" s="119"/>
      <c r="AAO1110" s="119"/>
      <c r="AAP1110" s="119"/>
      <c r="AAQ1110" s="119"/>
      <c r="AAR1110" s="119"/>
      <c r="AAS1110" s="119"/>
      <c r="AAT1110" s="119"/>
      <c r="AAU1110" s="119"/>
      <c r="AAV1110" s="119"/>
      <c r="AAW1110" s="119"/>
      <c r="AAX1110" s="119"/>
      <c r="AAY1110" s="119"/>
      <c r="AAZ1110" s="119"/>
      <c r="ABA1110" s="119"/>
      <c r="ABB1110" s="119"/>
      <c r="ABC1110" s="119"/>
      <c r="ABD1110" s="119"/>
      <c r="ABE1110" s="119"/>
      <c r="ABF1110" s="119"/>
      <c r="ABG1110" s="119"/>
      <c r="ABH1110" s="119"/>
      <c r="ABI1110" s="119"/>
      <c r="ABJ1110" s="119"/>
      <c r="ABK1110" s="119"/>
      <c r="ABL1110" s="119"/>
      <c r="ABM1110" s="119"/>
      <c r="ABN1110" s="119"/>
      <c r="ABO1110" s="119"/>
      <c r="ABP1110" s="119"/>
      <c r="ABQ1110" s="119"/>
      <c r="ABR1110" s="119"/>
      <c r="ABS1110" s="119"/>
      <c r="ABT1110" s="119"/>
      <c r="ABU1110" s="119"/>
      <c r="ABV1110" s="119"/>
      <c r="ABW1110" s="119"/>
      <c r="ABX1110" s="119"/>
      <c r="ABY1110" s="119"/>
      <c r="ABZ1110" s="119"/>
      <c r="ACA1110" s="119"/>
      <c r="ACB1110" s="119"/>
      <c r="ACC1110" s="119"/>
      <c r="ACD1110" s="119"/>
      <c r="ACE1110" s="119"/>
      <c r="ACF1110" s="119"/>
      <c r="ACG1110" s="119"/>
      <c r="ACH1110" s="119"/>
      <c r="ACI1110" s="119"/>
      <c r="ACJ1110" s="119"/>
      <c r="ACK1110" s="119"/>
      <c r="ACL1110" s="119"/>
      <c r="ACM1110" s="119"/>
      <c r="ACN1110" s="119"/>
      <c r="ACO1110" s="119"/>
      <c r="ACP1110" s="119"/>
      <c r="ACQ1110" s="119"/>
      <c r="ACR1110" s="119"/>
      <c r="ACS1110" s="119"/>
      <c r="ACT1110" s="119"/>
      <c r="ACU1110" s="119"/>
      <c r="ACV1110" s="119"/>
      <c r="ACW1110" s="119"/>
      <c r="ACX1110" s="119"/>
      <c r="ACY1110" s="119"/>
      <c r="ACZ1110" s="119"/>
      <c r="ADA1110" s="119"/>
      <c r="ADB1110" s="119"/>
      <c r="ADC1110" s="119"/>
      <c r="ADD1110" s="119"/>
      <c r="ADE1110" s="119"/>
      <c r="ADF1110" s="119"/>
      <c r="ADG1110" s="119"/>
      <c r="ADH1110" s="119"/>
      <c r="ADI1110" s="119"/>
      <c r="ADJ1110" s="119"/>
      <c r="ADK1110" s="119"/>
      <c r="ADL1110" s="119"/>
      <c r="ADM1110" s="119"/>
      <c r="ADN1110" s="119"/>
      <c r="ADO1110" s="119"/>
      <c r="ADP1110" s="119"/>
      <c r="ADQ1110" s="119"/>
      <c r="ADR1110" s="119"/>
      <c r="ADS1110" s="119"/>
      <c r="ADT1110" s="119"/>
      <c r="ADU1110" s="119"/>
      <c r="ADV1110" s="119"/>
      <c r="ADW1110" s="119"/>
      <c r="ADX1110" s="119"/>
      <c r="ADY1110" s="119"/>
      <c r="ADZ1110" s="119"/>
      <c r="AEA1110" s="119"/>
      <c r="AEB1110" s="119"/>
      <c r="AEC1110" s="119"/>
      <c r="AED1110" s="119"/>
      <c r="AEE1110" s="119"/>
      <c r="AEF1110" s="119"/>
      <c r="AEG1110" s="119"/>
      <c r="AEH1110" s="119"/>
      <c r="AEI1110" s="119"/>
      <c r="AEJ1110" s="119"/>
      <c r="AEK1110" s="119"/>
      <c r="AEL1110" s="119"/>
      <c r="AEM1110" s="119"/>
      <c r="AEN1110" s="119"/>
      <c r="AEO1110" s="119"/>
      <c r="AEP1110" s="119"/>
      <c r="AEQ1110" s="119"/>
      <c r="AER1110" s="119"/>
      <c r="AES1110" s="119"/>
      <c r="AET1110" s="119"/>
      <c r="AEU1110" s="119"/>
      <c r="AEV1110" s="119"/>
      <c r="AEW1110" s="119"/>
      <c r="AEX1110" s="119"/>
      <c r="AEY1110" s="119"/>
      <c r="AEZ1110" s="119"/>
      <c r="AFA1110" s="119"/>
      <c r="AFB1110" s="119"/>
      <c r="AFC1110" s="119"/>
      <c r="AFD1110" s="119"/>
      <c r="AFE1110" s="119"/>
      <c r="AFF1110" s="119"/>
      <c r="AFG1110" s="119"/>
      <c r="AFH1110" s="119"/>
      <c r="AFI1110" s="119"/>
      <c r="AFJ1110" s="119"/>
      <c r="AFK1110" s="119"/>
      <c r="AFL1110" s="119"/>
      <c r="AFM1110" s="119"/>
      <c r="AFN1110" s="119"/>
      <c r="AFO1110" s="119"/>
      <c r="AFP1110" s="119"/>
      <c r="AFQ1110" s="119"/>
      <c r="AFR1110" s="119"/>
      <c r="AFS1110" s="119"/>
      <c r="AFT1110" s="119"/>
      <c r="AFU1110" s="119"/>
      <c r="AFV1110" s="119"/>
      <c r="AFW1110" s="119"/>
      <c r="AFX1110" s="119"/>
      <c r="AFY1110" s="119"/>
      <c r="AFZ1110" s="119"/>
      <c r="AGA1110" s="119"/>
      <c r="AGB1110" s="119"/>
      <c r="AGC1110" s="119"/>
      <c r="AGD1110" s="119"/>
      <c r="AGE1110" s="119"/>
      <c r="AGF1110" s="119"/>
      <c r="AGG1110" s="119"/>
      <c r="AGH1110" s="119"/>
      <c r="AGI1110" s="119"/>
      <c r="AGJ1110" s="119"/>
      <c r="AGK1110" s="119"/>
      <c r="AGL1110" s="119"/>
      <c r="AGM1110" s="119"/>
      <c r="AGN1110" s="119"/>
      <c r="AGO1110" s="119"/>
      <c r="AGP1110" s="119"/>
      <c r="AGQ1110" s="119"/>
      <c r="AGR1110" s="119"/>
      <c r="AGS1110" s="119"/>
      <c r="AGT1110" s="119"/>
      <c r="AGU1110" s="119"/>
      <c r="AGV1110" s="119"/>
      <c r="AGW1110" s="119"/>
      <c r="AGX1110" s="119"/>
      <c r="AGY1110" s="119"/>
      <c r="AGZ1110" s="119"/>
      <c r="AHA1110" s="119"/>
      <c r="AHB1110" s="119"/>
      <c r="AHC1110" s="119"/>
      <c r="AHD1110" s="119"/>
      <c r="AHE1110" s="119"/>
      <c r="AHF1110" s="119"/>
      <c r="AHG1110" s="119"/>
      <c r="AHH1110" s="119"/>
      <c r="AHI1110" s="119"/>
      <c r="AHJ1110" s="119"/>
      <c r="AHK1110" s="119"/>
      <c r="AHL1110" s="119"/>
      <c r="AHM1110" s="119"/>
      <c r="AHN1110" s="119"/>
      <c r="AHO1110" s="119"/>
      <c r="AHP1110" s="119"/>
      <c r="AHQ1110" s="119"/>
      <c r="AHR1110" s="119"/>
      <c r="AHS1110" s="119"/>
      <c r="AHT1110" s="119"/>
      <c r="AHU1110" s="119"/>
      <c r="AHV1110" s="119"/>
      <c r="AHW1110" s="119"/>
      <c r="AHX1110" s="119"/>
      <c r="AHY1110" s="119"/>
      <c r="AHZ1110" s="119"/>
      <c r="AIA1110" s="119"/>
      <c r="AIB1110" s="119"/>
      <c r="AIC1110" s="119"/>
      <c r="AID1110" s="119"/>
      <c r="AIE1110" s="119"/>
      <c r="AIF1110" s="119"/>
      <c r="AIG1110" s="119"/>
      <c r="AIH1110" s="119"/>
      <c r="AII1110" s="119"/>
      <c r="AIJ1110" s="119"/>
      <c r="AIK1110" s="119"/>
      <c r="AIL1110" s="119"/>
      <c r="AIM1110" s="119"/>
      <c r="AIN1110" s="119"/>
      <c r="AIO1110" s="119"/>
      <c r="AIP1110" s="119"/>
      <c r="AIQ1110" s="119"/>
      <c r="AIR1110" s="119"/>
      <c r="AIS1110" s="119"/>
      <c r="AIT1110" s="119"/>
      <c r="AIU1110" s="119"/>
      <c r="AIV1110" s="119"/>
      <c r="AIW1110" s="119"/>
      <c r="AIX1110" s="119"/>
      <c r="AIY1110" s="119"/>
      <c r="AIZ1110" s="119"/>
      <c r="AJA1110" s="119"/>
      <c r="AJB1110" s="119"/>
      <c r="AJC1110" s="119"/>
      <c r="AJD1110" s="119"/>
      <c r="AJE1110" s="119"/>
      <c r="AJF1110" s="119"/>
      <c r="AJG1110" s="119"/>
      <c r="AJH1110" s="119"/>
      <c r="AJI1110" s="119"/>
      <c r="AJJ1110" s="119"/>
      <c r="AJK1110" s="119"/>
      <c r="AJL1110" s="119"/>
      <c r="AJM1110" s="119"/>
      <c r="AJN1110" s="119"/>
      <c r="AJO1110" s="119"/>
      <c r="AJP1110" s="119"/>
      <c r="AJQ1110" s="119"/>
      <c r="AJR1110" s="119"/>
      <c r="AJS1110" s="119"/>
      <c r="AJT1110" s="119"/>
      <c r="AJU1110" s="119"/>
      <c r="AJV1110" s="119"/>
      <c r="AJW1110" s="119"/>
      <c r="AJX1110" s="119"/>
      <c r="AJY1110" s="119"/>
      <c r="AJZ1110" s="119"/>
      <c r="AKA1110" s="119"/>
      <c r="AKB1110" s="119"/>
      <c r="AKC1110" s="119"/>
      <c r="AKD1110" s="119"/>
      <c r="AKE1110" s="119"/>
      <c r="AKF1110" s="119"/>
      <c r="AKG1110" s="119"/>
      <c r="AKH1110" s="119"/>
      <c r="AKI1110" s="119"/>
      <c r="AKJ1110" s="119"/>
      <c r="AKK1110" s="119"/>
      <c r="AKL1110" s="119"/>
      <c r="AKM1110" s="119"/>
      <c r="AKN1110" s="119"/>
      <c r="AKO1110" s="119"/>
      <c r="AKP1110" s="119"/>
      <c r="AKQ1110" s="119"/>
      <c r="AKR1110" s="119"/>
      <c r="AKS1110" s="119"/>
      <c r="AKT1110" s="119"/>
      <c r="AKU1110" s="119"/>
      <c r="AKV1110" s="119"/>
      <c r="AKW1110" s="119"/>
      <c r="AKX1110" s="119"/>
      <c r="AKY1110" s="119"/>
      <c r="AKZ1110" s="119"/>
      <c r="ALA1110" s="119"/>
      <c r="ALB1110" s="119"/>
      <c r="ALC1110" s="119"/>
      <c r="ALD1110" s="119"/>
      <c r="ALE1110" s="119"/>
      <c r="ALF1110" s="119"/>
      <c r="ALG1110" s="119"/>
      <c r="ALH1110" s="119"/>
      <c r="ALI1110" s="119"/>
      <c r="ALJ1110" s="119"/>
      <c r="ALK1110" s="119"/>
      <c r="ALL1110" s="119"/>
      <c r="ALM1110" s="119"/>
      <c r="ALN1110" s="119"/>
      <c r="ALO1110" s="119"/>
      <c r="ALP1110" s="119"/>
      <c r="ALQ1110" s="119"/>
      <c r="ALR1110" s="119"/>
      <c r="ALS1110" s="119"/>
      <c r="ALT1110" s="119"/>
      <c r="ALU1110" s="119"/>
      <c r="ALV1110" s="119"/>
      <c r="ALW1110" s="119"/>
      <c r="ALX1110" s="119"/>
      <c r="ALY1110" s="119"/>
      <c r="ALZ1110" s="119"/>
      <c r="AMA1110" s="119"/>
      <c r="AMB1110" s="119"/>
      <c r="AMC1110" s="119"/>
      <c r="AMD1110" s="119"/>
      <c r="AME1110" s="119"/>
      <c r="AMF1110" s="119"/>
      <c r="AMG1110" s="119"/>
      <c r="AMH1110" s="119"/>
      <c r="AMI1110" s="119"/>
      <c r="AMJ1110" s="119"/>
    </row>
    <row r="1111" customFormat="false" ht="15" hidden="false" customHeight="false" outlineLevel="0" collapsed="false">
      <c r="A1111" s="118"/>
      <c r="B1111" s="118"/>
      <c r="C1111" s="49" t="n">
        <f aca="false">IF(F1111=F1110,C1110,IF(F1111=(F1110+10),C1110,(C1110+10)))</f>
        <v>2120</v>
      </c>
      <c r="D1111" s="38" t="s">
        <v>408</v>
      </c>
      <c r="E1111" s="51" t="n">
        <f aca="false">IF(C1110=C1111,IF(AND(L1111&lt;&gt;"M",L1111&lt;&gt;"m-up"),E1110+10,E1110),10)</f>
        <v>30</v>
      </c>
      <c r="F1111" s="39" t="n">
        <f aca="false">R1111+(Q1111*60)+(P1111*3600)</f>
        <v>67939</v>
      </c>
      <c r="G1111" s="39" t="str">
        <f aca="false">CONCATENATE(M1111,N1111,O1111)</f>
        <v>2017123</v>
      </c>
      <c r="H1111" s="39" t="n">
        <v>0</v>
      </c>
      <c r="L1111" s="79" t="s">
        <v>21</v>
      </c>
      <c r="M1111" s="39" t="n">
        <v>2017</v>
      </c>
      <c r="N1111" s="39" t="n">
        <v>12</v>
      </c>
      <c r="O1111" s="39" t="n">
        <v>3</v>
      </c>
      <c r="P1111" s="39" t="n">
        <v>18</v>
      </c>
      <c r="Q1111" s="39" t="n">
        <v>52</v>
      </c>
      <c r="R1111" s="39" t="n">
        <v>19</v>
      </c>
      <c r="S1111" s="39" t="n">
        <v>955</v>
      </c>
      <c r="T1111" s="39" t="n">
        <v>2</v>
      </c>
      <c r="U1111" s="39" t="s">
        <v>1</v>
      </c>
      <c r="V1111" s="39" t="s">
        <v>2</v>
      </c>
      <c r="WK1111" s="119"/>
      <c r="WL1111" s="119"/>
      <c r="WM1111" s="119"/>
      <c r="WN1111" s="119"/>
      <c r="WO1111" s="119"/>
      <c r="WP1111" s="119"/>
      <c r="WQ1111" s="119"/>
      <c r="WR1111" s="119"/>
      <c r="WS1111" s="119"/>
      <c r="WT1111" s="119"/>
      <c r="WU1111" s="119"/>
      <c r="WV1111" s="119"/>
      <c r="WW1111" s="119"/>
      <c r="WX1111" s="119"/>
      <c r="WY1111" s="119"/>
      <c r="WZ1111" s="119"/>
      <c r="XA1111" s="119"/>
      <c r="XB1111" s="119"/>
      <c r="XC1111" s="119"/>
      <c r="XD1111" s="119"/>
      <c r="XE1111" s="119"/>
      <c r="XF1111" s="119"/>
      <c r="XG1111" s="119"/>
      <c r="XH1111" s="119"/>
      <c r="XI1111" s="119"/>
      <c r="XJ1111" s="119"/>
      <c r="XK1111" s="119"/>
      <c r="XL1111" s="119"/>
      <c r="XM1111" s="119"/>
      <c r="XN1111" s="119"/>
      <c r="XO1111" s="119"/>
      <c r="XP1111" s="119"/>
      <c r="XQ1111" s="119"/>
      <c r="XR1111" s="119"/>
      <c r="XS1111" s="119"/>
      <c r="XT1111" s="119"/>
      <c r="XU1111" s="119"/>
      <c r="XV1111" s="119"/>
      <c r="XW1111" s="119"/>
      <c r="XX1111" s="119"/>
      <c r="XY1111" s="119"/>
      <c r="XZ1111" s="119"/>
      <c r="YA1111" s="119"/>
      <c r="YB1111" s="119"/>
      <c r="YC1111" s="119"/>
      <c r="YD1111" s="119"/>
      <c r="YE1111" s="119"/>
      <c r="YF1111" s="119"/>
      <c r="YG1111" s="119"/>
      <c r="YH1111" s="119"/>
      <c r="YI1111" s="119"/>
      <c r="YJ1111" s="119"/>
      <c r="YK1111" s="119"/>
      <c r="YL1111" s="119"/>
      <c r="YM1111" s="119"/>
      <c r="YN1111" s="119"/>
      <c r="YO1111" s="119"/>
      <c r="YP1111" s="119"/>
      <c r="YQ1111" s="119"/>
      <c r="YR1111" s="119"/>
      <c r="YS1111" s="119"/>
      <c r="YT1111" s="119"/>
      <c r="YU1111" s="119"/>
      <c r="YV1111" s="119"/>
      <c r="YW1111" s="119"/>
      <c r="YX1111" s="119"/>
      <c r="YY1111" s="119"/>
      <c r="YZ1111" s="119"/>
      <c r="ZA1111" s="119"/>
      <c r="ZB1111" s="119"/>
      <c r="ZC1111" s="119"/>
      <c r="ZD1111" s="119"/>
      <c r="ZE1111" s="119"/>
      <c r="ZF1111" s="119"/>
      <c r="ZG1111" s="119"/>
      <c r="ZH1111" s="119"/>
      <c r="ZI1111" s="119"/>
      <c r="ZJ1111" s="119"/>
      <c r="ZK1111" s="119"/>
      <c r="ZL1111" s="119"/>
      <c r="ZM1111" s="119"/>
      <c r="ZN1111" s="119"/>
      <c r="ZO1111" s="119"/>
      <c r="ZP1111" s="119"/>
      <c r="ZQ1111" s="119"/>
      <c r="ZR1111" s="119"/>
      <c r="ZS1111" s="119"/>
      <c r="ZT1111" s="119"/>
      <c r="ZU1111" s="119"/>
      <c r="ZV1111" s="119"/>
      <c r="ZW1111" s="119"/>
      <c r="ZX1111" s="119"/>
      <c r="ZY1111" s="119"/>
      <c r="ZZ1111" s="119"/>
      <c r="AAA1111" s="119"/>
      <c r="AAB1111" s="119"/>
      <c r="AAC1111" s="119"/>
      <c r="AAD1111" s="119"/>
      <c r="AAE1111" s="119"/>
      <c r="AAF1111" s="119"/>
      <c r="AAG1111" s="119"/>
      <c r="AAH1111" s="119"/>
      <c r="AAI1111" s="119"/>
      <c r="AAJ1111" s="119"/>
      <c r="AAK1111" s="119"/>
      <c r="AAL1111" s="119"/>
      <c r="AAM1111" s="119"/>
      <c r="AAN1111" s="119"/>
      <c r="AAO1111" s="119"/>
      <c r="AAP1111" s="119"/>
      <c r="AAQ1111" s="119"/>
      <c r="AAR1111" s="119"/>
      <c r="AAS1111" s="119"/>
      <c r="AAT1111" s="119"/>
      <c r="AAU1111" s="119"/>
      <c r="AAV1111" s="119"/>
      <c r="AAW1111" s="119"/>
      <c r="AAX1111" s="119"/>
      <c r="AAY1111" s="119"/>
      <c r="AAZ1111" s="119"/>
      <c r="ABA1111" s="119"/>
      <c r="ABB1111" s="119"/>
      <c r="ABC1111" s="119"/>
      <c r="ABD1111" s="119"/>
      <c r="ABE1111" s="119"/>
      <c r="ABF1111" s="119"/>
      <c r="ABG1111" s="119"/>
      <c r="ABH1111" s="119"/>
      <c r="ABI1111" s="119"/>
      <c r="ABJ1111" s="119"/>
      <c r="ABK1111" s="119"/>
      <c r="ABL1111" s="119"/>
      <c r="ABM1111" s="119"/>
      <c r="ABN1111" s="119"/>
      <c r="ABO1111" s="119"/>
      <c r="ABP1111" s="119"/>
      <c r="ABQ1111" s="119"/>
      <c r="ABR1111" s="119"/>
      <c r="ABS1111" s="119"/>
      <c r="ABT1111" s="119"/>
      <c r="ABU1111" s="119"/>
      <c r="ABV1111" s="119"/>
      <c r="ABW1111" s="119"/>
      <c r="ABX1111" s="119"/>
      <c r="ABY1111" s="119"/>
      <c r="ABZ1111" s="119"/>
      <c r="ACA1111" s="119"/>
      <c r="ACB1111" s="119"/>
      <c r="ACC1111" s="119"/>
      <c r="ACD1111" s="119"/>
      <c r="ACE1111" s="119"/>
      <c r="ACF1111" s="119"/>
      <c r="ACG1111" s="119"/>
      <c r="ACH1111" s="119"/>
      <c r="ACI1111" s="119"/>
      <c r="ACJ1111" s="119"/>
      <c r="ACK1111" s="119"/>
      <c r="ACL1111" s="119"/>
      <c r="ACM1111" s="119"/>
      <c r="ACN1111" s="119"/>
      <c r="ACO1111" s="119"/>
      <c r="ACP1111" s="119"/>
      <c r="ACQ1111" s="119"/>
      <c r="ACR1111" s="119"/>
      <c r="ACS1111" s="119"/>
      <c r="ACT1111" s="119"/>
      <c r="ACU1111" s="119"/>
      <c r="ACV1111" s="119"/>
      <c r="ACW1111" s="119"/>
      <c r="ACX1111" s="119"/>
      <c r="ACY1111" s="119"/>
      <c r="ACZ1111" s="119"/>
      <c r="ADA1111" s="119"/>
      <c r="ADB1111" s="119"/>
      <c r="ADC1111" s="119"/>
      <c r="ADD1111" s="119"/>
      <c r="ADE1111" s="119"/>
      <c r="ADF1111" s="119"/>
      <c r="ADG1111" s="119"/>
      <c r="ADH1111" s="119"/>
      <c r="ADI1111" s="119"/>
      <c r="ADJ1111" s="119"/>
      <c r="ADK1111" s="119"/>
      <c r="ADL1111" s="119"/>
      <c r="ADM1111" s="119"/>
      <c r="ADN1111" s="119"/>
      <c r="ADO1111" s="119"/>
      <c r="ADP1111" s="119"/>
      <c r="ADQ1111" s="119"/>
      <c r="ADR1111" s="119"/>
      <c r="ADS1111" s="119"/>
      <c r="ADT1111" s="119"/>
      <c r="ADU1111" s="119"/>
      <c r="ADV1111" s="119"/>
      <c r="ADW1111" s="119"/>
      <c r="ADX1111" s="119"/>
      <c r="ADY1111" s="119"/>
      <c r="ADZ1111" s="119"/>
      <c r="AEA1111" s="119"/>
      <c r="AEB1111" s="119"/>
      <c r="AEC1111" s="119"/>
      <c r="AED1111" s="119"/>
      <c r="AEE1111" s="119"/>
      <c r="AEF1111" s="119"/>
      <c r="AEG1111" s="119"/>
      <c r="AEH1111" s="119"/>
      <c r="AEI1111" s="119"/>
      <c r="AEJ1111" s="119"/>
      <c r="AEK1111" s="119"/>
      <c r="AEL1111" s="119"/>
      <c r="AEM1111" s="119"/>
      <c r="AEN1111" s="119"/>
      <c r="AEO1111" s="119"/>
      <c r="AEP1111" s="119"/>
      <c r="AEQ1111" s="119"/>
      <c r="AER1111" s="119"/>
      <c r="AES1111" s="119"/>
      <c r="AET1111" s="119"/>
      <c r="AEU1111" s="119"/>
      <c r="AEV1111" s="119"/>
      <c r="AEW1111" s="119"/>
      <c r="AEX1111" s="119"/>
      <c r="AEY1111" s="119"/>
      <c r="AEZ1111" s="119"/>
      <c r="AFA1111" s="119"/>
      <c r="AFB1111" s="119"/>
      <c r="AFC1111" s="119"/>
      <c r="AFD1111" s="119"/>
      <c r="AFE1111" s="119"/>
      <c r="AFF1111" s="119"/>
      <c r="AFG1111" s="119"/>
      <c r="AFH1111" s="119"/>
      <c r="AFI1111" s="119"/>
      <c r="AFJ1111" s="119"/>
      <c r="AFK1111" s="119"/>
      <c r="AFL1111" s="119"/>
      <c r="AFM1111" s="119"/>
      <c r="AFN1111" s="119"/>
      <c r="AFO1111" s="119"/>
      <c r="AFP1111" s="119"/>
      <c r="AFQ1111" s="119"/>
      <c r="AFR1111" s="119"/>
      <c r="AFS1111" s="119"/>
      <c r="AFT1111" s="119"/>
      <c r="AFU1111" s="119"/>
      <c r="AFV1111" s="119"/>
      <c r="AFW1111" s="119"/>
      <c r="AFX1111" s="119"/>
      <c r="AFY1111" s="119"/>
      <c r="AFZ1111" s="119"/>
      <c r="AGA1111" s="119"/>
      <c r="AGB1111" s="119"/>
      <c r="AGC1111" s="119"/>
      <c r="AGD1111" s="119"/>
      <c r="AGE1111" s="119"/>
      <c r="AGF1111" s="119"/>
      <c r="AGG1111" s="119"/>
      <c r="AGH1111" s="119"/>
      <c r="AGI1111" s="119"/>
      <c r="AGJ1111" s="119"/>
      <c r="AGK1111" s="119"/>
      <c r="AGL1111" s="119"/>
      <c r="AGM1111" s="119"/>
      <c r="AGN1111" s="119"/>
      <c r="AGO1111" s="119"/>
      <c r="AGP1111" s="119"/>
      <c r="AGQ1111" s="119"/>
      <c r="AGR1111" s="119"/>
      <c r="AGS1111" s="119"/>
      <c r="AGT1111" s="119"/>
      <c r="AGU1111" s="119"/>
      <c r="AGV1111" s="119"/>
      <c r="AGW1111" s="119"/>
      <c r="AGX1111" s="119"/>
      <c r="AGY1111" s="119"/>
      <c r="AGZ1111" s="119"/>
      <c r="AHA1111" s="119"/>
      <c r="AHB1111" s="119"/>
      <c r="AHC1111" s="119"/>
      <c r="AHD1111" s="119"/>
      <c r="AHE1111" s="119"/>
      <c r="AHF1111" s="119"/>
      <c r="AHG1111" s="119"/>
      <c r="AHH1111" s="119"/>
      <c r="AHI1111" s="119"/>
      <c r="AHJ1111" s="119"/>
      <c r="AHK1111" s="119"/>
      <c r="AHL1111" s="119"/>
      <c r="AHM1111" s="119"/>
      <c r="AHN1111" s="119"/>
      <c r="AHO1111" s="119"/>
      <c r="AHP1111" s="119"/>
      <c r="AHQ1111" s="119"/>
      <c r="AHR1111" s="119"/>
      <c r="AHS1111" s="119"/>
      <c r="AHT1111" s="119"/>
      <c r="AHU1111" s="119"/>
      <c r="AHV1111" s="119"/>
      <c r="AHW1111" s="119"/>
      <c r="AHX1111" s="119"/>
      <c r="AHY1111" s="119"/>
      <c r="AHZ1111" s="119"/>
      <c r="AIA1111" s="119"/>
      <c r="AIB1111" s="119"/>
      <c r="AIC1111" s="119"/>
      <c r="AID1111" s="119"/>
      <c r="AIE1111" s="119"/>
      <c r="AIF1111" s="119"/>
      <c r="AIG1111" s="119"/>
      <c r="AIH1111" s="119"/>
      <c r="AII1111" s="119"/>
      <c r="AIJ1111" s="119"/>
      <c r="AIK1111" s="119"/>
      <c r="AIL1111" s="119"/>
      <c r="AIM1111" s="119"/>
      <c r="AIN1111" s="119"/>
      <c r="AIO1111" s="119"/>
      <c r="AIP1111" s="119"/>
      <c r="AIQ1111" s="119"/>
      <c r="AIR1111" s="119"/>
      <c r="AIS1111" s="119"/>
      <c r="AIT1111" s="119"/>
      <c r="AIU1111" s="119"/>
      <c r="AIV1111" s="119"/>
      <c r="AIW1111" s="119"/>
      <c r="AIX1111" s="119"/>
      <c r="AIY1111" s="119"/>
      <c r="AIZ1111" s="119"/>
      <c r="AJA1111" s="119"/>
      <c r="AJB1111" s="119"/>
      <c r="AJC1111" s="119"/>
      <c r="AJD1111" s="119"/>
      <c r="AJE1111" s="119"/>
      <c r="AJF1111" s="119"/>
      <c r="AJG1111" s="119"/>
      <c r="AJH1111" s="119"/>
      <c r="AJI1111" s="119"/>
      <c r="AJJ1111" s="119"/>
      <c r="AJK1111" s="119"/>
      <c r="AJL1111" s="119"/>
      <c r="AJM1111" s="119"/>
      <c r="AJN1111" s="119"/>
      <c r="AJO1111" s="119"/>
      <c r="AJP1111" s="119"/>
      <c r="AJQ1111" s="119"/>
      <c r="AJR1111" s="119"/>
      <c r="AJS1111" s="119"/>
      <c r="AJT1111" s="119"/>
      <c r="AJU1111" s="119"/>
      <c r="AJV1111" s="119"/>
      <c r="AJW1111" s="119"/>
      <c r="AJX1111" s="119"/>
      <c r="AJY1111" s="119"/>
      <c r="AJZ1111" s="119"/>
      <c r="AKA1111" s="119"/>
      <c r="AKB1111" s="119"/>
      <c r="AKC1111" s="119"/>
      <c r="AKD1111" s="119"/>
      <c r="AKE1111" s="119"/>
      <c r="AKF1111" s="119"/>
      <c r="AKG1111" s="119"/>
      <c r="AKH1111" s="119"/>
      <c r="AKI1111" s="119"/>
      <c r="AKJ1111" s="119"/>
      <c r="AKK1111" s="119"/>
      <c r="AKL1111" s="119"/>
      <c r="AKM1111" s="119"/>
      <c r="AKN1111" s="119"/>
      <c r="AKO1111" s="119"/>
      <c r="AKP1111" s="119"/>
      <c r="AKQ1111" s="119"/>
      <c r="AKR1111" s="119"/>
      <c r="AKS1111" s="119"/>
      <c r="AKT1111" s="119"/>
      <c r="AKU1111" s="119"/>
      <c r="AKV1111" s="119"/>
      <c r="AKW1111" s="119"/>
      <c r="AKX1111" s="119"/>
      <c r="AKY1111" s="119"/>
      <c r="AKZ1111" s="119"/>
      <c r="ALA1111" s="119"/>
      <c r="ALB1111" s="119"/>
      <c r="ALC1111" s="119"/>
      <c r="ALD1111" s="119"/>
      <c r="ALE1111" s="119"/>
      <c r="ALF1111" s="119"/>
      <c r="ALG1111" s="119"/>
      <c r="ALH1111" s="119"/>
      <c r="ALI1111" s="119"/>
      <c r="ALJ1111" s="119"/>
      <c r="ALK1111" s="119"/>
      <c r="ALL1111" s="119"/>
      <c r="ALM1111" s="119"/>
      <c r="ALN1111" s="119"/>
      <c r="ALO1111" s="119"/>
      <c r="ALP1111" s="119"/>
      <c r="ALQ1111" s="119"/>
      <c r="ALR1111" s="119"/>
      <c r="ALS1111" s="119"/>
      <c r="ALT1111" s="119"/>
      <c r="ALU1111" s="119"/>
      <c r="ALV1111" s="119"/>
      <c r="ALW1111" s="119"/>
      <c r="ALX1111" s="119"/>
      <c r="ALY1111" s="119"/>
      <c r="ALZ1111" s="119"/>
      <c r="AMA1111" s="119"/>
      <c r="AMB1111" s="119"/>
      <c r="AMC1111" s="119"/>
      <c r="AMD1111" s="119"/>
      <c r="AME1111" s="119"/>
      <c r="AMF1111" s="119"/>
      <c r="AMG1111" s="119"/>
      <c r="AMH1111" s="119"/>
      <c r="AMI1111" s="119"/>
      <c r="AMJ1111" s="119"/>
    </row>
    <row r="1112" customFormat="false" ht="15" hidden="false" customHeight="false" outlineLevel="0" collapsed="false">
      <c r="A1112" s="118"/>
      <c r="B1112" s="118"/>
      <c r="C1112" s="49" t="n">
        <f aca="false">IF(F1112=F1111,C1111,IF(F1112=(F1111+10),C1111,(C1111+10)))</f>
        <v>2120</v>
      </c>
      <c r="D1112" s="38" t="s">
        <v>408</v>
      </c>
      <c r="E1112" s="51" t="n">
        <f aca="false">IF(C1111=C1112,IF(AND(L1112&lt;&gt;"M",L1112&lt;&gt;"m-up"),E1111+10,E1111),10)</f>
        <v>30</v>
      </c>
      <c r="F1112" s="39" t="n">
        <f aca="false">R1112+(Q1112*60)+(P1112*3600)</f>
        <v>67939</v>
      </c>
      <c r="G1112" s="39" t="str">
        <f aca="false">CONCATENATE(M1112,N1112,O1112)</f>
        <v>2017123</v>
      </c>
      <c r="H1112" s="39" t="n">
        <v>0</v>
      </c>
      <c r="L1112" s="79" t="s">
        <v>21</v>
      </c>
      <c r="M1112" s="39" t="n">
        <v>2017</v>
      </c>
      <c r="N1112" s="39" t="n">
        <v>12</v>
      </c>
      <c r="O1112" s="39" t="n">
        <v>3</v>
      </c>
      <c r="P1112" s="39" t="n">
        <v>18</v>
      </c>
      <c r="Q1112" s="39" t="n">
        <v>52</v>
      </c>
      <c r="R1112" s="39" t="n">
        <v>19</v>
      </c>
      <c r="S1112" s="39" t="n">
        <v>959</v>
      </c>
      <c r="T1112" s="39" t="n">
        <v>2</v>
      </c>
      <c r="U1112" s="39" t="s">
        <v>1</v>
      </c>
      <c r="V1112" s="39" t="s">
        <v>2</v>
      </c>
      <c r="WK1112" s="119"/>
      <c r="WL1112" s="119"/>
      <c r="WM1112" s="119"/>
      <c r="WN1112" s="119"/>
      <c r="WO1112" s="119"/>
      <c r="WP1112" s="119"/>
      <c r="WQ1112" s="119"/>
      <c r="WR1112" s="119"/>
      <c r="WS1112" s="119"/>
      <c r="WT1112" s="119"/>
      <c r="WU1112" s="119"/>
      <c r="WV1112" s="119"/>
      <c r="WW1112" s="119"/>
      <c r="WX1112" s="119"/>
      <c r="WY1112" s="119"/>
      <c r="WZ1112" s="119"/>
      <c r="XA1112" s="119"/>
      <c r="XB1112" s="119"/>
      <c r="XC1112" s="119"/>
      <c r="XD1112" s="119"/>
      <c r="XE1112" s="119"/>
      <c r="XF1112" s="119"/>
      <c r="XG1112" s="119"/>
      <c r="XH1112" s="119"/>
      <c r="XI1112" s="119"/>
      <c r="XJ1112" s="119"/>
      <c r="XK1112" s="119"/>
      <c r="XL1112" s="119"/>
      <c r="XM1112" s="119"/>
      <c r="XN1112" s="119"/>
      <c r="XO1112" s="119"/>
      <c r="XP1112" s="119"/>
      <c r="XQ1112" s="119"/>
      <c r="XR1112" s="119"/>
      <c r="XS1112" s="119"/>
      <c r="XT1112" s="119"/>
      <c r="XU1112" s="119"/>
      <c r="XV1112" s="119"/>
      <c r="XW1112" s="119"/>
      <c r="XX1112" s="119"/>
      <c r="XY1112" s="119"/>
      <c r="XZ1112" s="119"/>
      <c r="YA1112" s="119"/>
      <c r="YB1112" s="119"/>
      <c r="YC1112" s="119"/>
      <c r="YD1112" s="119"/>
      <c r="YE1112" s="119"/>
      <c r="YF1112" s="119"/>
      <c r="YG1112" s="119"/>
      <c r="YH1112" s="119"/>
      <c r="YI1112" s="119"/>
      <c r="YJ1112" s="119"/>
      <c r="YK1112" s="119"/>
      <c r="YL1112" s="119"/>
      <c r="YM1112" s="119"/>
      <c r="YN1112" s="119"/>
      <c r="YO1112" s="119"/>
      <c r="YP1112" s="119"/>
      <c r="YQ1112" s="119"/>
      <c r="YR1112" s="119"/>
      <c r="YS1112" s="119"/>
      <c r="YT1112" s="119"/>
      <c r="YU1112" s="119"/>
      <c r="YV1112" s="119"/>
      <c r="YW1112" s="119"/>
      <c r="YX1112" s="119"/>
      <c r="YY1112" s="119"/>
      <c r="YZ1112" s="119"/>
      <c r="ZA1112" s="119"/>
      <c r="ZB1112" s="119"/>
      <c r="ZC1112" s="119"/>
      <c r="ZD1112" s="119"/>
      <c r="ZE1112" s="119"/>
      <c r="ZF1112" s="119"/>
      <c r="ZG1112" s="119"/>
      <c r="ZH1112" s="119"/>
      <c r="ZI1112" s="119"/>
      <c r="ZJ1112" s="119"/>
      <c r="ZK1112" s="119"/>
      <c r="ZL1112" s="119"/>
      <c r="ZM1112" s="119"/>
      <c r="ZN1112" s="119"/>
      <c r="ZO1112" s="119"/>
      <c r="ZP1112" s="119"/>
      <c r="ZQ1112" s="119"/>
      <c r="ZR1112" s="119"/>
      <c r="ZS1112" s="119"/>
      <c r="ZT1112" s="119"/>
      <c r="ZU1112" s="119"/>
      <c r="ZV1112" s="119"/>
      <c r="ZW1112" s="119"/>
      <c r="ZX1112" s="119"/>
      <c r="ZY1112" s="119"/>
      <c r="ZZ1112" s="119"/>
      <c r="AAA1112" s="119"/>
      <c r="AAB1112" s="119"/>
      <c r="AAC1112" s="119"/>
      <c r="AAD1112" s="119"/>
      <c r="AAE1112" s="119"/>
      <c r="AAF1112" s="119"/>
      <c r="AAG1112" s="119"/>
      <c r="AAH1112" s="119"/>
      <c r="AAI1112" s="119"/>
      <c r="AAJ1112" s="119"/>
      <c r="AAK1112" s="119"/>
      <c r="AAL1112" s="119"/>
      <c r="AAM1112" s="119"/>
      <c r="AAN1112" s="119"/>
      <c r="AAO1112" s="119"/>
      <c r="AAP1112" s="119"/>
      <c r="AAQ1112" s="119"/>
      <c r="AAR1112" s="119"/>
      <c r="AAS1112" s="119"/>
      <c r="AAT1112" s="119"/>
      <c r="AAU1112" s="119"/>
      <c r="AAV1112" s="119"/>
      <c r="AAW1112" s="119"/>
      <c r="AAX1112" s="119"/>
      <c r="AAY1112" s="119"/>
      <c r="AAZ1112" s="119"/>
      <c r="ABA1112" s="119"/>
      <c r="ABB1112" s="119"/>
      <c r="ABC1112" s="119"/>
      <c r="ABD1112" s="119"/>
      <c r="ABE1112" s="119"/>
      <c r="ABF1112" s="119"/>
      <c r="ABG1112" s="119"/>
      <c r="ABH1112" s="119"/>
      <c r="ABI1112" s="119"/>
      <c r="ABJ1112" s="119"/>
      <c r="ABK1112" s="119"/>
      <c r="ABL1112" s="119"/>
      <c r="ABM1112" s="119"/>
      <c r="ABN1112" s="119"/>
      <c r="ABO1112" s="119"/>
      <c r="ABP1112" s="119"/>
      <c r="ABQ1112" s="119"/>
      <c r="ABR1112" s="119"/>
      <c r="ABS1112" s="119"/>
      <c r="ABT1112" s="119"/>
      <c r="ABU1112" s="119"/>
      <c r="ABV1112" s="119"/>
      <c r="ABW1112" s="119"/>
      <c r="ABX1112" s="119"/>
      <c r="ABY1112" s="119"/>
      <c r="ABZ1112" s="119"/>
      <c r="ACA1112" s="119"/>
      <c r="ACB1112" s="119"/>
      <c r="ACC1112" s="119"/>
      <c r="ACD1112" s="119"/>
      <c r="ACE1112" s="119"/>
      <c r="ACF1112" s="119"/>
      <c r="ACG1112" s="119"/>
      <c r="ACH1112" s="119"/>
      <c r="ACI1112" s="119"/>
      <c r="ACJ1112" s="119"/>
      <c r="ACK1112" s="119"/>
      <c r="ACL1112" s="119"/>
      <c r="ACM1112" s="119"/>
      <c r="ACN1112" s="119"/>
      <c r="ACO1112" s="119"/>
      <c r="ACP1112" s="119"/>
      <c r="ACQ1112" s="119"/>
      <c r="ACR1112" s="119"/>
      <c r="ACS1112" s="119"/>
      <c r="ACT1112" s="119"/>
      <c r="ACU1112" s="119"/>
      <c r="ACV1112" s="119"/>
      <c r="ACW1112" s="119"/>
      <c r="ACX1112" s="119"/>
      <c r="ACY1112" s="119"/>
      <c r="ACZ1112" s="119"/>
      <c r="ADA1112" s="119"/>
      <c r="ADB1112" s="119"/>
      <c r="ADC1112" s="119"/>
      <c r="ADD1112" s="119"/>
      <c r="ADE1112" s="119"/>
      <c r="ADF1112" s="119"/>
      <c r="ADG1112" s="119"/>
      <c r="ADH1112" s="119"/>
      <c r="ADI1112" s="119"/>
      <c r="ADJ1112" s="119"/>
      <c r="ADK1112" s="119"/>
      <c r="ADL1112" s="119"/>
      <c r="ADM1112" s="119"/>
      <c r="ADN1112" s="119"/>
      <c r="ADO1112" s="119"/>
      <c r="ADP1112" s="119"/>
      <c r="ADQ1112" s="119"/>
      <c r="ADR1112" s="119"/>
      <c r="ADS1112" s="119"/>
      <c r="ADT1112" s="119"/>
      <c r="ADU1112" s="119"/>
      <c r="ADV1112" s="119"/>
      <c r="ADW1112" s="119"/>
      <c r="ADX1112" s="119"/>
      <c r="ADY1112" s="119"/>
      <c r="ADZ1112" s="119"/>
      <c r="AEA1112" s="119"/>
      <c r="AEB1112" s="119"/>
      <c r="AEC1112" s="119"/>
      <c r="AED1112" s="119"/>
      <c r="AEE1112" s="119"/>
      <c r="AEF1112" s="119"/>
      <c r="AEG1112" s="119"/>
      <c r="AEH1112" s="119"/>
      <c r="AEI1112" s="119"/>
      <c r="AEJ1112" s="119"/>
      <c r="AEK1112" s="119"/>
      <c r="AEL1112" s="119"/>
      <c r="AEM1112" s="119"/>
      <c r="AEN1112" s="119"/>
      <c r="AEO1112" s="119"/>
      <c r="AEP1112" s="119"/>
      <c r="AEQ1112" s="119"/>
      <c r="AER1112" s="119"/>
      <c r="AES1112" s="119"/>
      <c r="AET1112" s="119"/>
      <c r="AEU1112" s="119"/>
      <c r="AEV1112" s="119"/>
      <c r="AEW1112" s="119"/>
      <c r="AEX1112" s="119"/>
      <c r="AEY1112" s="119"/>
      <c r="AEZ1112" s="119"/>
      <c r="AFA1112" s="119"/>
      <c r="AFB1112" s="119"/>
      <c r="AFC1112" s="119"/>
      <c r="AFD1112" s="119"/>
      <c r="AFE1112" s="119"/>
      <c r="AFF1112" s="119"/>
      <c r="AFG1112" s="119"/>
      <c r="AFH1112" s="119"/>
      <c r="AFI1112" s="119"/>
      <c r="AFJ1112" s="119"/>
      <c r="AFK1112" s="119"/>
      <c r="AFL1112" s="119"/>
      <c r="AFM1112" s="119"/>
      <c r="AFN1112" s="119"/>
      <c r="AFO1112" s="119"/>
      <c r="AFP1112" s="119"/>
      <c r="AFQ1112" s="119"/>
      <c r="AFR1112" s="119"/>
      <c r="AFS1112" s="119"/>
      <c r="AFT1112" s="119"/>
      <c r="AFU1112" s="119"/>
      <c r="AFV1112" s="119"/>
      <c r="AFW1112" s="119"/>
      <c r="AFX1112" s="119"/>
      <c r="AFY1112" s="119"/>
      <c r="AFZ1112" s="119"/>
      <c r="AGA1112" s="119"/>
      <c r="AGB1112" s="119"/>
      <c r="AGC1112" s="119"/>
      <c r="AGD1112" s="119"/>
      <c r="AGE1112" s="119"/>
      <c r="AGF1112" s="119"/>
      <c r="AGG1112" s="119"/>
      <c r="AGH1112" s="119"/>
      <c r="AGI1112" s="119"/>
      <c r="AGJ1112" s="119"/>
      <c r="AGK1112" s="119"/>
      <c r="AGL1112" s="119"/>
      <c r="AGM1112" s="119"/>
      <c r="AGN1112" s="119"/>
      <c r="AGO1112" s="119"/>
      <c r="AGP1112" s="119"/>
      <c r="AGQ1112" s="119"/>
      <c r="AGR1112" s="119"/>
      <c r="AGS1112" s="119"/>
      <c r="AGT1112" s="119"/>
      <c r="AGU1112" s="119"/>
      <c r="AGV1112" s="119"/>
      <c r="AGW1112" s="119"/>
      <c r="AGX1112" s="119"/>
      <c r="AGY1112" s="119"/>
      <c r="AGZ1112" s="119"/>
      <c r="AHA1112" s="119"/>
      <c r="AHB1112" s="119"/>
      <c r="AHC1112" s="119"/>
      <c r="AHD1112" s="119"/>
      <c r="AHE1112" s="119"/>
      <c r="AHF1112" s="119"/>
      <c r="AHG1112" s="119"/>
      <c r="AHH1112" s="119"/>
      <c r="AHI1112" s="119"/>
      <c r="AHJ1112" s="119"/>
      <c r="AHK1112" s="119"/>
      <c r="AHL1112" s="119"/>
      <c r="AHM1112" s="119"/>
      <c r="AHN1112" s="119"/>
      <c r="AHO1112" s="119"/>
      <c r="AHP1112" s="119"/>
      <c r="AHQ1112" s="119"/>
      <c r="AHR1112" s="119"/>
      <c r="AHS1112" s="119"/>
      <c r="AHT1112" s="119"/>
      <c r="AHU1112" s="119"/>
      <c r="AHV1112" s="119"/>
      <c r="AHW1112" s="119"/>
      <c r="AHX1112" s="119"/>
      <c r="AHY1112" s="119"/>
      <c r="AHZ1112" s="119"/>
      <c r="AIA1112" s="119"/>
      <c r="AIB1112" s="119"/>
      <c r="AIC1112" s="119"/>
      <c r="AID1112" s="119"/>
      <c r="AIE1112" s="119"/>
      <c r="AIF1112" s="119"/>
      <c r="AIG1112" s="119"/>
      <c r="AIH1112" s="119"/>
      <c r="AII1112" s="119"/>
      <c r="AIJ1112" s="119"/>
      <c r="AIK1112" s="119"/>
      <c r="AIL1112" s="119"/>
      <c r="AIM1112" s="119"/>
      <c r="AIN1112" s="119"/>
      <c r="AIO1112" s="119"/>
      <c r="AIP1112" s="119"/>
      <c r="AIQ1112" s="119"/>
      <c r="AIR1112" s="119"/>
      <c r="AIS1112" s="119"/>
      <c r="AIT1112" s="119"/>
      <c r="AIU1112" s="119"/>
      <c r="AIV1112" s="119"/>
      <c r="AIW1112" s="119"/>
      <c r="AIX1112" s="119"/>
      <c r="AIY1112" s="119"/>
      <c r="AIZ1112" s="119"/>
      <c r="AJA1112" s="119"/>
      <c r="AJB1112" s="119"/>
      <c r="AJC1112" s="119"/>
      <c r="AJD1112" s="119"/>
      <c r="AJE1112" s="119"/>
      <c r="AJF1112" s="119"/>
      <c r="AJG1112" s="119"/>
      <c r="AJH1112" s="119"/>
      <c r="AJI1112" s="119"/>
      <c r="AJJ1112" s="119"/>
      <c r="AJK1112" s="119"/>
      <c r="AJL1112" s="119"/>
      <c r="AJM1112" s="119"/>
      <c r="AJN1112" s="119"/>
      <c r="AJO1112" s="119"/>
      <c r="AJP1112" s="119"/>
      <c r="AJQ1112" s="119"/>
      <c r="AJR1112" s="119"/>
      <c r="AJS1112" s="119"/>
      <c r="AJT1112" s="119"/>
      <c r="AJU1112" s="119"/>
      <c r="AJV1112" s="119"/>
      <c r="AJW1112" s="119"/>
      <c r="AJX1112" s="119"/>
      <c r="AJY1112" s="119"/>
      <c r="AJZ1112" s="119"/>
      <c r="AKA1112" s="119"/>
      <c r="AKB1112" s="119"/>
      <c r="AKC1112" s="119"/>
      <c r="AKD1112" s="119"/>
      <c r="AKE1112" s="119"/>
      <c r="AKF1112" s="119"/>
      <c r="AKG1112" s="119"/>
      <c r="AKH1112" s="119"/>
      <c r="AKI1112" s="119"/>
      <c r="AKJ1112" s="119"/>
      <c r="AKK1112" s="119"/>
      <c r="AKL1112" s="119"/>
      <c r="AKM1112" s="119"/>
      <c r="AKN1112" s="119"/>
      <c r="AKO1112" s="119"/>
      <c r="AKP1112" s="119"/>
      <c r="AKQ1112" s="119"/>
      <c r="AKR1112" s="119"/>
      <c r="AKS1112" s="119"/>
      <c r="AKT1112" s="119"/>
      <c r="AKU1112" s="119"/>
      <c r="AKV1112" s="119"/>
      <c r="AKW1112" s="119"/>
      <c r="AKX1112" s="119"/>
      <c r="AKY1112" s="119"/>
      <c r="AKZ1112" s="119"/>
      <c r="ALA1112" s="119"/>
      <c r="ALB1112" s="119"/>
      <c r="ALC1112" s="119"/>
      <c r="ALD1112" s="119"/>
      <c r="ALE1112" s="119"/>
      <c r="ALF1112" s="119"/>
      <c r="ALG1112" s="119"/>
      <c r="ALH1112" s="119"/>
      <c r="ALI1112" s="119"/>
      <c r="ALJ1112" s="119"/>
      <c r="ALK1112" s="119"/>
      <c r="ALL1112" s="119"/>
      <c r="ALM1112" s="119"/>
      <c r="ALN1112" s="119"/>
      <c r="ALO1112" s="119"/>
      <c r="ALP1112" s="119"/>
      <c r="ALQ1112" s="119"/>
      <c r="ALR1112" s="119"/>
      <c r="ALS1112" s="119"/>
      <c r="ALT1112" s="119"/>
      <c r="ALU1112" s="119"/>
      <c r="ALV1112" s="119"/>
      <c r="ALW1112" s="119"/>
      <c r="ALX1112" s="119"/>
      <c r="ALY1112" s="119"/>
      <c r="ALZ1112" s="119"/>
      <c r="AMA1112" s="119"/>
      <c r="AMB1112" s="119"/>
      <c r="AMC1112" s="119"/>
      <c r="AMD1112" s="119"/>
      <c r="AME1112" s="119"/>
      <c r="AMF1112" s="119"/>
      <c r="AMG1112" s="119"/>
      <c r="AMH1112" s="119"/>
      <c r="AMI1112" s="119"/>
      <c r="AMJ1112" s="119"/>
    </row>
    <row r="1113" customFormat="false" ht="15" hidden="false" customHeight="false" outlineLevel="0" collapsed="false">
      <c r="A1113" s="118"/>
      <c r="B1113" s="118"/>
      <c r="C1113" s="49" t="n">
        <f aca="false">IF(F1113=F1112,C1112,IF(F1113=(F1112+10),C1112,(C1112+10)))</f>
        <v>2120</v>
      </c>
      <c r="D1113" s="38" t="s">
        <v>408</v>
      </c>
      <c r="E1113" s="51" t="n">
        <f aca="false">IF(C1112=C1113,IF(AND(L1113&lt;&gt;"M",L1113&lt;&gt;"m-up"),E1112+10,E1112),10)</f>
        <v>30</v>
      </c>
      <c r="F1113" s="39" t="n">
        <f aca="false">R1113+(Q1113*60)+(P1113*3600)</f>
        <v>67939</v>
      </c>
      <c r="G1113" s="39" t="str">
        <f aca="false">CONCATENATE(M1113,N1113,O1113)</f>
        <v>2017123</v>
      </c>
      <c r="H1113" s="39" t="n">
        <v>0</v>
      </c>
      <c r="L1113" s="79" t="s">
        <v>21</v>
      </c>
      <c r="M1113" s="39" t="n">
        <v>2017</v>
      </c>
      <c r="N1113" s="39" t="n">
        <v>12</v>
      </c>
      <c r="O1113" s="39" t="n">
        <v>3</v>
      </c>
      <c r="P1113" s="39" t="n">
        <v>18</v>
      </c>
      <c r="Q1113" s="39" t="n">
        <v>52</v>
      </c>
      <c r="R1113" s="39" t="n">
        <v>19</v>
      </c>
      <c r="S1113" s="39" t="n">
        <v>965</v>
      </c>
      <c r="T1113" s="39" t="n">
        <v>2</v>
      </c>
      <c r="U1113" s="39" t="s">
        <v>1</v>
      </c>
      <c r="V1113" s="39" t="s">
        <v>2</v>
      </c>
      <c r="WK1113" s="119"/>
      <c r="WL1113" s="119"/>
      <c r="WM1113" s="119"/>
      <c r="WN1113" s="119"/>
      <c r="WO1113" s="119"/>
      <c r="WP1113" s="119"/>
      <c r="WQ1113" s="119"/>
      <c r="WR1113" s="119"/>
      <c r="WS1113" s="119"/>
      <c r="WT1113" s="119"/>
      <c r="WU1113" s="119"/>
      <c r="WV1113" s="119"/>
      <c r="WW1113" s="119"/>
      <c r="WX1113" s="119"/>
      <c r="WY1113" s="119"/>
      <c r="WZ1113" s="119"/>
      <c r="XA1113" s="119"/>
      <c r="XB1113" s="119"/>
      <c r="XC1113" s="119"/>
      <c r="XD1113" s="119"/>
      <c r="XE1113" s="119"/>
      <c r="XF1113" s="119"/>
      <c r="XG1113" s="119"/>
      <c r="XH1113" s="119"/>
      <c r="XI1113" s="119"/>
      <c r="XJ1113" s="119"/>
      <c r="XK1113" s="119"/>
      <c r="XL1113" s="119"/>
      <c r="XM1113" s="119"/>
      <c r="XN1113" s="119"/>
      <c r="XO1113" s="119"/>
      <c r="XP1113" s="119"/>
      <c r="XQ1113" s="119"/>
      <c r="XR1113" s="119"/>
      <c r="XS1113" s="119"/>
      <c r="XT1113" s="119"/>
      <c r="XU1113" s="119"/>
      <c r="XV1113" s="119"/>
      <c r="XW1113" s="119"/>
      <c r="XX1113" s="119"/>
      <c r="XY1113" s="119"/>
      <c r="XZ1113" s="119"/>
      <c r="YA1113" s="119"/>
      <c r="YB1113" s="119"/>
      <c r="YC1113" s="119"/>
      <c r="YD1113" s="119"/>
      <c r="YE1113" s="119"/>
      <c r="YF1113" s="119"/>
      <c r="YG1113" s="119"/>
      <c r="YH1113" s="119"/>
      <c r="YI1113" s="119"/>
      <c r="YJ1113" s="119"/>
      <c r="YK1113" s="119"/>
      <c r="YL1113" s="119"/>
      <c r="YM1113" s="119"/>
      <c r="YN1113" s="119"/>
      <c r="YO1113" s="119"/>
      <c r="YP1113" s="119"/>
      <c r="YQ1113" s="119"/>
      <c r="YR1113" s="119"/>
      <c r="YS1113" s="119"/>
      <c r="YT1113" s="119"/>
      <c r="YU1113" s="119"/>
      <c r="YV1113" s="119"/>
      <c r="YW1113" s="119"/>
      <c r="YX1113" s="119"/>
      <c r="YY1113" s="119"/>
      <c r="YZ1113" s="119"/>
      <c r="ZA1113" s="119"/>
      <c r="ZB1113" s="119"/>
      <c r="ZC1113" s="119"/>
      <c r="ZD1113" s="119"/>
      <c r="ZE1113" s="119"/>
      <c r="ZF1113" s="119"/>
      <c r="ZG1113" s="119"/>
      <c r="ZH1113" s="119"/>
      <c r="ZI1113" s="119"/>
      <c r="ZJ1113" s="119"/>
      <c r="ZK1113" s="119"/>
      <c r="ZL1113" s="119"/>
      <c r="ZM1113" s="119"/>
      <c r="ZN1113" s="119"/>
      <c r="ZO1113" s="119"/>
      <c r="ZP1113" s="119"/>
      <c r="ZQ1113" s="119"/>
      <c r="ZR1113" s="119"/>
      <c r="ZS1113" s="119"/>
      <c r="ZT1113" s="119"/>
      <c r="ZU1113" s="119"/>
      <c r="ZV1113" s="119"/>
      <c r="ZW1113" s="119"/>
      <c r="ZX1113" s="119"/>
      <c r="ZY1113" s="119"/>
      <c r="ZZ1113" s="119"/>
      <c r="AAA1113" s="119"/>
      <c r="AAB1113" s="119"/>
      <c r="AAC1113" s="119"/>
      <c r="AAD1113" s="119"/>
      <c r="AAE1113" s="119"/>
      <c r="AAF1113" s="119"/>
      <c r="AAG1113" s="119"/>
      <c r="AAH1113" s="119"/>
      <c r="AAI1113" s="119"/>
      <c r="AAJ1113" s="119"/>
      <c r="AAK1113" s="119"/>
      <c r="AAL1113" s="119"/>
      <c r="AAM1113" s="119"/>
      <c r="AAN1113" s="119"/>
      <c r="AAO1113" s="119"/>
      <c r="AAP1113" s="119"/>
      <c r="AAQ1113" s="119"/>
      <c r="AAR1113" s="119"/>
      <c r="AAS1113" s="119"/>
      <c r="AAT1113" s="119"/>
      <c r="AAU1113" s="119"/>
      <c r="AAV1113" s="119"/>
      <c r="AAW1113" s="119"/>
      <c r="AAX1113" s="119"/>
      <c r="AAY1113" s="119"/>
      <c r="AAZ1113" s="119"/>
      <c r="ABA1113" s="119"/>
      <c r="ABB1113" s="119"/>
      <c r="ABC1113" s="119"/>
      <c r="ABD1113" s="119"/>
      <c r="ABE1113" s="119"/>
      <c r="ABF1113" s="119"/>
      <c r="ABG1113" s="119"/>
      <c r="ABH1113" s="119"/>
      <c r="ABI1113" s="119"/>
      <c r="ABJ1113" s="119"/>
      <c r="ABK1113" s="119"/>
      <c r="ABL1113" s="119"/>
      <c r="ABM1113" s="119"/>
      <c r="ABN1113" s="119"/>
      <c r="ABO1113" s="119"/>
      <c r="ABP1113" s="119"/>
      <c r="ABQ1113" s="119"/>
      <c r="ABR1113" s="119"/>
      <c r="ABS1113" s="119"/>
      <c r="ABT1113" s="119"/>
      <c r="ABU1113" s="119"/>
      <c r="ABV1113" s="119"/>
      <c r="ABW1113" s="119"/>
      <c r="ABX1113" s="119"/>
      <c r="ABY1113" s="119"/>
      <c r="ABZ1113" s="119"/>
      <c r="ACA1113" s="119"/>
      <c r="ACB1113" s="119"/>
      <c r="ACC1113" s="119"/>
      <c r="ACD1113" s="119"/>
      <c r="ACE1113" s="119"/>
      <c r="ACF1113" s="119"/>
      <c r="ACG1113" s="119"/>
      <c r="ACH1113" s="119"/>
      <c r="ACI1113" s="119"/>
      <c r="ACJ1113" s="119"/>
      <c r="ACK1113" s="119"/>
      <c r="ACL1113" s="119"/>
      <c r="ACM1113" s="119"/>
      <c r="ACN1113" s="119"/>
      <c r="ACO1113" s="119"/>
      <c r="ACP1113" s="119"/>
      <c r="ACQ1113" s="119"/>
      <c r="ACR1113" s="119"/>
      <c r="ACS1113" s="119"/>
      <c r="ACT1113" s="119"/>
      <c r="ACU1113" s="119"/>
      <c r="ACV1113" s="119"/>
      <c r="ACW1113" s="119"/>
      <c r="ACX1113" s="119"/>
      <c r="ACY1113" s="119"/>
      <c r="ACZ1113" s="119"/>
      <c r="ADA1113" s="119"/>
      <c r="ADB1113" s="119"/>
      <c r="ADC1113" s="119"/>
      <c r="ADD1113" s="119"/>
      <c r="ADE1113" s="119"/>
      <c r="ADF1113" s="119"/>
      <c r="ADG1113" s="119"/>
      <c r="ADH1113" s="119"/>
      <c r="ADI1113" s="119"/>
      <c r="ADJ1113" s="119"/>
      <c r="ADK1113" s="119"/>
      <c r="ADL1113" s="119"/>
      <c r="ADM1113" s="119"/>
      <c r="ADN1113" s="119"/>
      <c r="ADO1113" s="119"/>
      <c r="ADP1113" s="119"/>
      <c r="ADQ1113" s="119"/>
      <c r="ADR1113" s="119"/>
      <c r="ADS1113" s="119"/>
      <c r="ADT1113" s="119"/>
      <c r="ADU1113" s="119"/>
      <c r="ADV1113" s="119"/>
      <c r="ADW1113" s="119"/>
      <c r="ADX1113" s="119"/>
      <c r="ADY1113" s="119"/>
      <c r="ADZ1113" s="119"/>
      <c r="AEA1113" s="119"/>
      <c r="AEB1113" s="119"/>
      <c r="AEC1113" s="119"/>
      <c r="AED1113" s="119"/>
      <c r="AEE1113" s="119"/>
      <c r="AEF1113" s="119"/>
      <c r="AEG1113" s="119"/>
      <c r="AEH1113" s="119"/>
      <c r="AEI1113" s="119"/>
      <c r="AEJ1113" s="119"/>
      <c r="AEK1113" s="119"/>
      <c r="AEL1113" s="119"/>
      <c r="AEM1113" s="119"/>
      <c r="AEN1113" s="119"/>
      <c r="AEO1113" s="119"/>
      <c r="AEP1113" s="119"/>
      <c r="AEQ1113" s="119"/>
      <c r="AER1113" s="119"/>
      <c r="AES1113" s="119"/>
      <c r="AET1113" s="119"/>
      <c r="AEU1113" s="119"/>
      <c r="AEV1113" s="119"/>
      <c r="AEW1113" s="119"/>
      <c r="AEX1113" s="119"/>
      <c r="AEY1113" s="119"/>
      <c r="AEZ1113" s="119"/>
      <c r="AFA1113" s="119"/>
      <c r="AFB1113" s="119"/>
      <c r="AFC1113" s="119"/>
      <c r="AFD1113" s="119"/>
      <c r="AFE1113" s="119"/>
      <c r="AFF1113" s="119"/>
      <c r="AFG1113" s="119"/>
      <c r="AFH1113" s="119"/>
      <c r="AFI1113" s="119"/>
      <c r="AFJ1113" s="119"/>
      <c r="AFK1113" s="119"/>
      <c r="AFL1113" s="119"/>
      <c r="AFM1113" s="119"/>
      <c r="AFN1113" s="119"/>
      <c r="AFO1113" s="119"/>
      <c r="AFP1113" s="119"/>
      <c r="AFQ1113" s="119"/>
      <c r="AFR1113" s="119"/>
      <c r="AFS1113" s="119"/>
      <c r="AFT1113" s="119"/>
      <c r="AFU1113" s="119"/>
      <c r="AFV1113" s="119"/>
      <c r="AFW1113" s="119"/>
      <c r="AFX1113" s="119"/>
      <c r="AFY1113" s="119"/>
      <c r="AFZ1113" s="119"/>
      <c r="AGA1113" s="119"/>
      <c r="AGB1113" s="119"/>
      <c r="AGC1113" s="119"/>
      <c r="AGD1113" s="119"/>
      <c r="AGE1113" s="119"/>
      <c r="AGF1113" s="119"/>
      <c r="AGG1113" s="119"/>
      <c r="AGH1113" s="119"/>
      <c r="AGI1113" s="119"/>
      <c r="AGJ1113" s="119"/>
      <c r="AGK1113" s="119"/>
      <c r="AGL1113" s="119"/>
      <c r="AGM1113" s="119"/>
      <c r="AGN1113" s="119"/>
      <c r="AGO1113" s="119"/>
      <c r="AGP1113" s="119"/>
      <c r="AGQ1113" s="119"/>
      <c r="AGR1113" s="119"/>
      <c r="AGS1113" s="119"/>
      <c r="AGT1113" s="119"/>
      <c r="AGU1113" s="119"/>
      <c r="AGV1113" s="119"/>
      <c r="AGW1113" s="119"/>
      <c r="AGX1113" s="119"/>
      <c r="AGY1113" s="119"/>
      <c r="AGZ1113" s="119"/>
      <c r="AHA1113" s="119"/>
      <c r="AHB1113" s="119"/>
      <c r="AHC1113" s="119"/>
      <c r="AHD1113" s="119"/>
      <c r="AHE1113" s="119"/>
      <c r="AHF1113" s="119"/>
      <c r="AHG1113" s="119"/>
      <c r="AHH1113" s="119"/>
      <c r="AHI1113" s="119"/>
      <c r="AHJ1113" s="119"/>
      <c r="AHK1113" s="119"/>
      <c r="AHL1113" s="119"/>
      <c r="AHM1113" s="119"/>
      <c r="AHN1113" s="119"/>
      <c r="AHO1113" s="119"/>
      <c r="AHP1113" s="119"/>
      <c r="AHQ1113" s="119"/>
      <c r="AHR1113" s="119"/>
      <c r="AHS1113" s="119"/>
      <c r="AHT1113" s="119"/>
      <c r="AHU1113" s="119"/>
      <c r="AHV1113" s="119"/>
      <c r="AHW1113" s="119"/>
      <c r="AHX1113" s="119"/>
      <c r="AHY1113" s="119"/>
      <c r="AHZ1113" s="119"/>
      <c r="AIA1113" s="119"/>
      <c r="AIB1113" s="119"/>
      <c r="AIC1113" s="119"/>
      <c r="AID1113" s="119"/>
      <c r="AIE1113" s="119"/>
      <c r="AIF1113" s="119"/>
      <c r="AIG1113" s="119"/>
      <c r="AIH1113" s="119"/>
      <c r="AII1113" s="119"/>
      <c r="AIJ1113" s="119"/>
      <c r="AIK1113" s="119"/>
      <c r="AIL1113" s="119"/>
      <c r="AIM1113" s="119"/>
      <c r="AIN1113" s="119"/>
      <c r="AIO1113" s="119"/>
      <c r="AIP1113" s="119"/>
      <c r="AIQ1113" s="119"/>
      <c r="AIR1113" s="119"/>
      <c r="AIS1113" s="119"/>
      <c r="AIT1113" s="119"/>
      <c r="AIU1113" s="119"/>
      <c r="AIV1113" s="119"/>
      <c r="AIW1113" s="119"/>
      <c r="AIX1113" s="119"/>
      <c r="AIY1113" s="119"/>
      <c r="AIZ1113" s="119"/>
      <c r="AJA1113" s="119"/>
      <c r="AJB1113" s="119"/>
      <c r="AJC1113" s="119"/>
      <c r="AJD1113" s="119"/>
      <c r="AJE1113" s="119"/>
      <c r="AJF1113" s="119"/>
      <c r="AJG1113" s="119"/>
      <c r="AJH1113" s="119"/>
      <c r="AJI1113" s="119"/>
      <c r="AJJ1113" s="119"/>
      <c r="AJK1113" s="119"/>
      <c r="AJL1113" s="119"/>
      <c r="AJM1113" s="119"/>
      <c r="AJN1113" s="119"/>
      <c r="AJO1113" s="119"/>
      <c r="AJP1113" s="119"/>
      <c r="AJQ1113" s="119"/>
      <c r="AJR1113" s="119"/>
      <c r="AJS1113" s="119"/>
      <c r="AJT1113" s="119"/>
      <c r="AJU1113" s="119"/>
      <c r="AJV1113" s="119"/>
      <c r="AJW1113" s="119"/>
      <c r="AJX1113" s="119"/>
      <c r="AJY1113" s="119"/>
      <c r="AJZ1113" s="119"/>
      <c r="AKA1113" s="119"/>
      <c r="AKB1113" s="119"/>
      <c r="AKC1113" s="119"/>
      <c r="AKD1113" s="119"/>
      <c r="AKE1113" s="119"/>
      <c r="AKF1113" s="119"/>
      <c r="AKG1113" s="119"/>
      <c r="AKH1113" s="119"/>
      <c r="AKI1113" s="119"/>
      <c r="AKJ1113" s="119"/>
      <c r="AKK1113" s="119"/>
      <c r="AKL1113" s="119"/>
      <c r="AKM1113" s="119"/>
      <c r="AKN1113" s="119"/>
      <c r="AKO1113" s="119"/>
      <c r="AKP1113" s="119"/>
      <c r="AKQ1113" s="119"/>
      <c r="AKR1113" s="119"/>
      <c r="AKS1113" s="119"/>
      <c r="AKT1113" s="119"/>
      <c r="AKU1113" s="119"/>
      <c r="AKV1113" s="119"/>
      <c r="AKW1113" s="119"/>
      <c r="AKX1113" s="119"/>
      <c r="AKY1113" s="119"/>
      <c r="AKZ1113" s="119"/>
      <c r="ALA1113" s="119"/>
      <c r="ALB1113" s="119"/>
      <c r="ALC1113" s="119"/>
      <c r="ALD1113" s="119"/>
      <c r="ALE1113" s="119"/>
      <c r="ALF1113" s="119"/>
      <c r="ALG1113" s="119"/>
      <c r="ALH1113" s="119"/>
      <c r="ALI1113" s="119"/>
      <c r="ALJ1113" s="119"/>
      <c r="ALK1113" s="119"/>
      <c r="ALL1113" s="119"/>
      <c r="ALM1113" s="119"/>
      <c r="ALN1113" s="119"/>
      <c r="ALO1113" s="119"/>
      <c r="ALP1113" s="119"/>
      <c r="ALQ1113" s="119"/>
      <c r="ALR1113" s="119"/>
      <c r="ALS1113" s="119"/>
      <c r="ALT1113" s="119"/>
      <c r="ALU1113" s="119"/>
      <c r="ALV1113" s="119"/>
      <c r="ALW1113" s="119"/>
      <c r="ALX1113" s="119"/>
      <c r="ALY1113" s="119"/>
      <c r="ALZ1113" s="119"/>
      <c r="AMA1113" s="119"/>
      <c r="AMB1113" s="119"/>
      <c r="AMC1113" s="119"/>
      <c r="AMD1113" s="119"/>
      <c r="AME1113" s="119"/>
      <c r="AMF1113" s="119"/>
      <c r="AMG1113" s="119"/>
      <c r="AMH1113" s="119"/>
      <c r="AMI1113" s="119"/>
      <c r="AMJ1113" s="119"/>
    </row>
    <row r="1114" customFormat="false" ht="15" hidden="false" customHeight="false" outlineLevel="0" collapsed="false">
      <c r="A1114" s="118"/>
      <c r="B1114" s="118"/>
      <c r="C1114" s="49" t="n">
        <f aca="false">IF(F1114=F1113,C1113,IF(F1114=(F1113+10),C1113,(C1113+10)))</f>
        <v>2120</v>
      </c>
      <c r="D1114" s="38" t="s">
        <v>408</v>
      </c>
      <c r="E1114" s="51" t="n">
        <f aca="false">IF(C1113=C1114,IF(AND(L1114&lt;&gt;"M",L1114&lt;&gt;"m-up"),E1113+10,E1113),10)</f>
        <v>30</v>
      </c>
      <c r="F1114" s="39" t="n">
        <f aca="false">R1114+(Q1114*60)+(P1114*3600)</f>
        <v>67939</v>
      </c>
      <c r="G1114" s="39" t="str">
        <f aca="false">CONCATENATE(M1114,N1114,O1114)</f>
        <v>2017123</v>
      </c>
      <c r="H1114" s="39" t="n">
        <v>0</v>
      </c>
      <c r="L1114" s="79" t="s">
        <v>21</v>
      </c>
      <c r="M1114" s="39" t="n">
        <v>2017</v>
      </c>
      <c r="N1114" s="39" t="n">
        <v>12</v>
      </c>
      <c r="O1114" s="39" t="n">
        <v>3</v>
      </c>
      <c r="P1114" s="39" t="n">
        <v>18</v>
      </c>
      <c r="Q1114" s="39" t="n">
        <v>52</v>
      </c>
      <c r="R1114" s="39" t="n">
        <v>19</v>
      </c>
      <c r="S1114" s="39" t="n">
        <v>972</v>
      </c>
      <c r="T1114" s="39" t="n">
        <v>2</v>
      </c>
      <c r="U1114" s="39" t="s">
        <v>1</v>
      </c>
      <c r="V1114" s="39" t="s">
        <v>2</v>
      </c>
      <c r="WK1114" s="119"/>
      <c r="WL1114" s="119"/>
      <c r="WM1114" s="119"/>
      <c r="WN1114" s="119"/>
      <c r="WO1114" s="119"/>
      <c r="WP1114" s="119"/>
      <c r="WQ1114" s="119"/>
      <c r="WR1114" s="119"/>
      <c r="WS1114" s="119"/>
      <c r="WT1114" s="119"/>
      <c r="WU1114" s="119"/>
      <c r="WV1114" s="119"/>
      <c r="WW1114" s="119"/>
      <c r="WX1114" s="119"/>
      <c r="WY1114" s="119"/>
      <c r="WZ1114" s="119"/>
      <c r="XA1114" s="119"/>
      <c r="XB1114" s="119"/>
      <c r="XC1114" s="119"/>
      <c r="XD1114" s="119"/>
      <c r="XE1114" s="119"/>
      <c r="XF1114" s="119"/>
      <c r="XG1114" s="119"/>
      <c r="XH1114" s="119"/>
      <c r="XI1114" s="119"/>
      <c r="XJ1114" s="119"/>
      <c r="XK1114" s="119"/>
      <c r="XL1114" s="119"/>
      <c r="XM1114" s="119"/>
      <c r="XN1114" s="119"/>
      <c r="XO1114" s="119"/>
      <c r="XP1114" s="119"/>
      <c r="XQ1114" s="119"/>
      <c r="XR1114" s="119"/>
      <c r="XS1114" s="119"/>
      <c r="XT1114" s="119"/>
      <c r="XU1114" s="119"/>
      <c r="XV1114" s="119"/>
      <c r="XW1114" s="119"/>
      <c r="XX1114" s="119"/>
      <c r="XY1114" s="119"/>
      <c r="XZ1114" s="119"/>
      <c r="YA1114" s="119"/>
      <c r="YB1114" s="119"/>
      <c r="YC1114" s="119"/>
      <c r="YD1114" s="119"/>
      <c r="YE1114" s="119"/>
      <c r="YF1114" s="119"/>
      <c r="YG1114" s="119"/>
      <c r="YH1114" s="119"/>
      <c r="YI1114" s="119"/>
      <c r="YJ1114" s="119"/>
      <c r="YK1114" s="119"/>
      <c r="YL1114" s="119"/>
      <c r="YM1114" s="119"/>
      <c r="YN1114" s="119"/>
      <c r="YO1114" s="119"/>
      <c r="YP1114" s="119"/>
      <c r="YQ1114" s="119"/>
      <c r="YR1114" s="119"/>
      <c r="YS1114" s="119"/>
      <c r="YT1114" s="119"/>
      <c r="YU1114" s="119"/>
      <c r="YV1114" s="119"/>
      <c r="YW1114" s="119"/>
      <c r="YX1114" s="119"/>
      <c r="YY1114" s="119"/>
      <c r="YZ1114" s="119"/>
      <c r="ZA1114" s="119"/>
      <c r="ZB1114" s="119"/>
      <c r="ZC1114" s="119"/>
      <c r="ZD1114" s="119"/>
      <c r="ZE1114" s="119"/>
      <c r="ZF1114" s="119"/>
      <c r="ZG1114" s="119"/>
      <c r="ZH1114" s="119"/>
      <c r="ZI1114" s="119"/>
      <c r="ZJ1114" s="119"/>
      <c r="ZK1114" s="119"/>
      <c r="ZL1114" s="119"/>
      <c r="ZM1114" s="119"/>
      <c r="ZN1114" s="119"/>
      <c r="ZO1114" s="119"/>
      <c r="ZP1114" s="119"/>
      <c r="ZQ1114" s="119"/>
      <c r="ZR1114" s="119"/>
      <c r="ZS1114" s="119"/>
      <c r="ZT1114" s="119"/>
      <c r="ZU1114" s="119"/>
      <c r="ZV1114" s="119"/>
      <c r="ZW1114" s="119"/>
      <c r="ZX1114" s="119"/>
      <c r="ZY1114" s="119"/>
      <c r="ZZ1114" s="119"/>
      <c r="AAA1114" s="119"/>
      <c r="AAB1114" s="119"/>
      <c r="AAC1114" s="119"/>
      <c r="AAD1114" s="119"/>
      <c r="AAE1114" s="119"/>
      <c r="AAF1114" s="119"/>
      <c r="AAG1114" s="119"/>
      <c r="AAH1114" s="119"/>
      <c r="AAI1114" s="119"/>
      <c r="AAJ1114" s="119"/>
      <c r="AAK1114" s="119"/>
      <c r="AAL1114" s="119"/>
      <c r="AAM1114" s="119"/>
      <c r="AAN1114" s="119"/>
      <c r="AAO1114" s="119"/>
      <c r="AAP1114" s="119"/>
      <c r="AAQ1114" s="119"/>
      <c r="AAR1114" s="119"/>
      <c r="AAS1114" s="119"/>
      <c r="AAT1114" s="119"/>
      <c r="AAU1114" s="119"/>
      <c r="AAV1114" s="119"/>
      <c r="AAW1114" s="119"/>
      <c r="AAX1114" s="119"/>
      <c r="AAY1114" s="119"/>
      <c r="AAZ1114" s="119"/>
      <c r="ABA1114" s="119"/>
      <c r="ABB1114" s="119"/>
      <c r="ABC1114" s="119"/>
      <c r="ABD1114" s="119"/>
      <c r="ABE1114" s="119"/>
      <c r="ABF1114" s="119"/>
      <c r="ABG1114" s="119"/>
      <c r="ABH1114" s="119"/>
      <c r="ABI1114" s="119"/>
      <c r="ABJ1114" s="119"/>
      <c r="ABK1114" s="119"/>
      <c r="ABL1114" s="119"/>
      <c r="ABM1114" s="119"/>
      <c r="ABN1114" s="119"/>
      <c r="ABO1114" s="119"/>
      <c r="ABP1114" s="119"/>
      <c r="ABQ1114" s="119"/>
      <c r="ABR1114" s="119"/>
      <c r="ABS1114" s="119"/>
      <c r="ABT1114" s="119"/>
      <c r="ABU1114" s="119"/>
      <c r="ABV1114" s="119"/>
      <c r="ABW1114" s="119"/>
      <c r="ABX1114" s="119"/>
      <c r="ABY1114" s="119"/>
      <c r="ABZ1114" s="119"/>
      <c r="ACA1114" s="119"/>
      <c r="ACB1114" s="119"/>
      <c r="ACC1114" s="119"/>
      <c r="ACD1114" s="119"/>
      <c r="ACE1114" s="119"/>
      <c r="ACF1114" s="119"/>
      <c r="ACG1114" s="119"/>
      <c r="ACH1114" s="119"/>
      <c r="ACI1114" s="119"/>
      <c r="ACJ1114" s="119"/>
      <c r="ACK1114" s="119"/>
      <c r="ACL1114" s="119"/>
      <c r="ACM1114" s="119"/>
      <c r="ACN1114" s="119"/>
      <c r="ACO1114" s="119"/>
      <c r="ACP1114" s="119"/>
      <c r="ACQ1114" s="119"/>
      <c r="ACR1114" s="119"/>
      <c r="ACS1114" s="119"/>
      <c r="ACT1114" s="119"/>
      <c r="ACU1114" s="119"/>
      <c r="ACV1114" s="119"/>
      <c r="ACW1114" s="119"/>
      <c r="ACX1114" s="119"/>
      <c r="ACY1114" s="119"/>
      <c r="ACZ1114" s="119"/>
      <c r="ADA1114" s="119"/>
      <c r="ADB1114" s="119"/>
      <c r="ADC1114" s="119"/>
      <c r="ADD1114" s="119"/>
      <c r="ADE1114" s="119"/>
      <c r="ADF1114" s="119"/>
      <c r="ADG1114" s="119"/>
      <c r="ADH1114" s="119"/>
      <c r="ADI1114" s="119"/>
      <c r="ADJ1114" s="119"/>
      <c r="ADK1114" s="119"/>
      <c r="ADL1114" s="119"/>
      <c r="ADM1114" s="119"/>
      <c r="ADN1114" s="119"/>
      <c r="ADO1114" s="119"/>
      <c r="ADP1114" s="119"/>
      <c r="ADQ1114" s="119"/>
      <c r="ADR1114" s="119"/>
      <c r="ADS1114" s="119"/>
      <c r="ADT1114" s="119"/>
      <c r="ADU1114" s="119"/>
      <c r="ADV1114" s="119"/>
      <c r="ADW1114" s="119"/>
      <c r="ADX1114" s="119"/>
      <c r="ADY1114" s="119"/>
      <c r="ADZ1114" s="119"/>
      <c r="AEA1114" s="119"/>
      <c r="AEB1114" s="119"/>
      <c r="AEC1114" s="119"/>
      <c r="AED1114" s="119"/>
      <c r="AEE1114" s="119"/>
      <c r="AEF1114" s="119"/>
      <c r="AEG1114" s="119"/>
      <c r="AEH1114" s="119"/>
      <c r="AEI1114" s="119"/>
      <c r="AEJ1114" s="119"/>
      <c r="AEK1114" s="119"/>
      <c r="AEL1114" s="119"/>
      <c r="AEM1114" s="119"/>
      <c r="AEN1114" s="119"/>
      <c r="AEO1114" s="119"/>
      <c r="AEP1114" s="119"/>
      <c r="AEQ1114" s="119"/>
      <c r="AER1114" s="119"/>
      <c r="AES1114" s="119"/>
      <c r="AET1114" s="119"/>
      <c r="AEU1114" s="119"/>
      <c r="AEV1114" s="119"/>
      <c r="AEW1114" s="119"/>
      <c r="AEX1114" s="119"/>
      <c r="AEY1114" s="119"/>
      <c r="AEZ1114" s="119"/>
      <c r="AFA1114" s="119"/>
      <c r="AFB1114" s="119"/>
      <c r="AFC1114" s="119"/>
      <c r="AFD1114" s="119"/>
      <c r="AFE1114" s="119"/>
      <c r="AFF1114" s="119"/>
      <c r="AFG1114" s="119"/>
      <c r="AFH1114" s="119"/>
      <c r="AFI1114" s="119"/>
      <c r="AFJ1114" s="119"/>
      <c r="AFK1114" s="119"/>
      <c r="AFL1114" s="119"/>
      <c r="AFM1114" s="119"/>
      <c r="AFN1114" s="119"/>
      <c r="AFO1114" s="119"/>
      <c r="AFP1114" s="119"/>
      <c r="AFQ1114" s="119"/>
      <c r="AFR1114" s="119"/>
      <c r="AFS1114" s="119"/>
      <c r="AFT1114" s="119"/>
      <c r="AFU1114" s="119"/>
      <c r="AFV1114" s="119"/>
      <c r="AFW1114" s="119"/>
      <c r="AFX1114" s="119"/>
      <c r="AFY1114" s="119"/>
      <c r="AFZ1114" s="119"/>
      <c r="AGA1114" s="119"/>
      <c r="AGB1114" s="119"/>
      <c r="AGC1114" s="119"/>
      <c r="AGD1114" s="119"/>
      <c r="AGE1114" s="119"/>
      <c r="AGF1114" s="119"/>
      <c r="AGG1114" s="119"/>
      <c r="AGH1114" s="119"/>
      <c r="AGI1114" s="119"/>
      <c r="AGJ1114" s="119"/>
      <c r="AGK1114" s="119"/>
      <c r="AGL1114" s="119"/>
      <c r="AGM1114" s="119"/>
      <c r="AGN1114" s="119"/>
      <c r="AGO1114" s="119"/>
      <c r="AGP1114" s="119"/>
      <c r="AGQ1114" s="119"/>
      <c r="AGR1114" s="119"/>
      <c r="AGS1114" s="119"/>
      <c r="AGT1114" s="119"/>
      <c r="AGU1114" s="119"/>
      <c r="AGV1114" s="119"/>
      <c r="AGW1114" s="119"/>
      <c r="AGX1114" s="119"/>
      <c r="AGY1114" s="119"/>
      <c r="AGZ1114" s="119"/>
      <c r="AHA1114" s="119"/>
      <c r="AHB1114" s="119"/>
      <c r="AHC1114" s="119"/>
      <c r="AHD1114" s="119"/>
      <c r="AHE1114" s="119"/>
      <c r="AHF1114" s="119"/>
      <c r="AHG1114" s="119"/>
      <c r="AHH1114" s="119"/>
      <c r="AHI1114" s="119"/>
      <c r="AHJ1114" s="119"/>
      <c r="AHK1114" s="119"/>
      <c r="AHL1114" s="119"/>
      <c r="AHM1114" s="119"/>
      <c r="AHN1114" s="119"/>
      <c r="AHO1114" s="119"/>
      <c r="AHP1114" s="119"/>
      <c r="AHQ1114" s="119"/>
      <c r="AHR1114" s="119"/>
      <c r="AHS1114" s="119"/>
      <c r="AHT1114" s="119"/>
      <c r="AHU1114" s="119"/>
      <c r="AHV1114" s="119"/>
      <c r="AHW1114" s="119"/>
      <c r="AHX1114" s="119"/>
      <c r="AHY1114" s="119"/>
      <c r="AHZ1114" s="119"/>
      <c r="AIA1114" s="119"/>
      <c r="AIB1114" s="119"/>
      <c r="AIC1114" s="119"/>
      <c r="AID1114" s="119"/>
      <c r="AIE1114" s="119"/>
      <c r="AIF1114" s="119"/>
      <c r="AIG1114" s="119"/>
      <c r="AIH1114" s="119"/>
      <c r="AII1114" s="119"/>
      <c r="AIJ1114" s="119"/>
      <c r="AIK1114" s="119"/>
      <c r="AIL1114" s="119"/>
      <c r="AIM1114" s="119"/>
      <c r="AIN1114" s="119"/>
      <c r="AIO1114" s="119"/>
      <c r="AIP1114" s="119"/>
      <c r="AIQ1114" s="119"/>
      <c r="AIR1114" s="119"/>
      <c r="AIS1114" s="119"/>
      <c r="AIT1114" s="119"/>
      <c r="AIU1114" s="119"/>
      <c r="AIV1114" s="119"/>
      <c r="AIW1114" s="119"/>
      <c r="AIX1114" s="119"/>
      <c r="AIY1114" s="119"/>
      <c r="AIZ1114" s="119"/>
      <c r="AJA1114" s="119"/>
      <c r="AJB1114" s="119"/>
      <c r="AJC1114" s="119"/>
      <c r="AJD1114" s="119"/>
      <c r="AJE1114" s="119"/>
      <c r="AJF1114" s="119"/>
      <c r="AJG1114" s="119"/>
      <c r="AJH1114" s="119"/>
      <c r="AJI1114" s="119"/>
      <c r="AJJ1114" s="119"/>
      <c r="AJK1114" s="119"/>
      <c r="AJL1114" s="119"/>
      <c r="AJM1114" s="119"/>
      <c r="AJN1114" s="119"/>
      <c r="AJO1114" s="119"/>
      <c r="AJP1114" s="119"/>
      <c r="AJQ1114" s="119"/>
      <c r="AJR1114" s="119"/>
      <c r="AJS1114" s="119"/>
      <c r="AJT1114" s="119"/>
      <c r="AJU1114" s="119"/>
      <c r="AJV1114" s="119"/>
      <c r="AJW1114" s="119"/>
      <c r="AJX1114" s="119"/>
      <c r="AJY1114" s="119"/>
      <c r="AJZ1114" s="119"/>
      <c r="AKA1114" s="119"/>
      <c r="AKB1114" s="119"/>
      <c r="AKC1114" s="119"/>
      <c r="AKD1114" s="119"/>
      <c r="AKE1114" s="119"/>
      <c r="AKF1114" s="119"/>
      <c r="AKG1114" s="119"/>
      <c r="AKH1114" s="119"/>
      <c r="AKI1114" s="119"/>
      <c r="AKJ1114" s="119"/>
      <c r="AKK1114" s="119"/>
      <c r="AKL1114" s="119"/>
      <c r="AKM1114" s="119"/>
      <c r="AKN1114" s="119"/>
      <c r="AKO1114" s="119"/>
      <c r="AKP1114" s="119"/>
      <c r="AKQ1114" s="119"/>
      <c r="AKR1114" s="119"/>
      <c r="AKS1114" s="119"/>
      <c r="AKT1114" s="119"/>
      <c r="AKU1114" s="119"/>
      <c r="AKV1114" s="119"/>
      <c r="AKW1114" s="119"/>
      <c r="AKX1114" s="119"/>
      <c r="AKY1114" s="119"/>
      <c r="AKZ1114" s="119"/>
      <c r="ALA1114" s="119"/>
      <c r="ALB1114" s="119"/>
      <c r="ALC1114" s="119"/>
      <c r="ALD1114" s="119"/>
      <c r="ALE1114" s="119"/>
      <c r="ALF1114" s="119"/>
      <c r="ALG1114" s="119"/>
      <c r="ALH1114" s="119"/>
      <c r="ALI1114" s="119"/>
      <c r="ALJ1114" s="119"/>
      <c r="ALK1114" s="119"/>
      <c r="ALL1114" s="119"/>
      <c r="ALM1114" s="119"/>
      <c r="ALN1114" s="119"/>
      <c r="ALO1114" s="119"/>
      <c r="ALP1114" s="119"/>
      <c r="ALQ1114" s="119"/>
      <c r="ALR1114" s="119"/>
      <c r="ALS1114" s="119"/>
      <c r="ALT1114" s="119"/>
      <c r="ALU1114" s="119"/>
      <c r="ALV1114" s="119"/>
      <c r="ALW1114" s="119"/>
      <c r="ALX1114" s="119"/>
      <c r="ALY1114" s="119"/>
      <c r="ALZ1114" s="119"/>
      <c r="AMA1114" s="119"/>
      <c r="AMB1114" s="119"/>
      <c r="AMC1114" s="119"/>
      <c r="AMD1114" s="119"/>
      <c r="AME1114" s="119"/>
      <c r="AMF1114" s="119"/>
      <c r="AMG1114" s="119"/>
      <c r="AMH1114" s="119"/>
      <c r="AMI1114" s="119"/>
      <c r="AMJ1114" s="119"/>
    </row>
    <row r="1115" customFormat="false" ht="15" hidden="false" customHeight="false" outlineLevel="0" collapsed="false">
      <c r="A1115" s="118"/>
      <c r="B1115" s="118"/>
      <c r="C1115" s="49" t="n">
        <f aca="false">IF(F1115=F1114,C1114,IF(F1115=(F1114+10),C1114,(C1114+10)))</f>
        <v>2120</v>
      </c>
      <c r="D1115" s="38" t="s">
        <v>408</v>
      </c>
      <c r="E1115" s="51" t="n">
        <f aca="false">IF(C1114=C1115,IF(AND(L1115&lt;&gt;"M",L1115&lt;&gt;"m-up"),E1114+10,E1114),10)</f>
        <v>30</v>
      </c>
      <c r="F1115" s="39" t="n">
        <f aca="false">R1115+(Q1115*60)+(P1115*3600)</f>
        <v>67939</v>
      </c>
      <c r="G1115" s="39" t="str">
        <f aca="false">CONCATENATE(M1115,N1115,O1115)</f>
        <v>2017123</v>
      </c>
      <c r="H1115" s="39" t="n">
        <v>0</v>
      </c>
      <c r="L1115" s="79" t="s">
        <v>21</v>
      </c>
      <c r="M1115" s="39" t="n">
        <v>2017</v>
      </c>
      <c r="N1115" s="39" t="n">
        <v>12</v>
      </c>
      <c r="O1115" s="39" t="n">
        <v>3</v>
      </c>
      <c r="P1115" s="39" t="n">
        <v>18</v>
      </c>
      <c r="Q1115" s="39" t="n">
        <v>52</v>
      </c>
      <c r="R1115" s="39" t="n">
        <v>19</v>
      </c>
      <c r="S1115" s="39" t="n">
        <v>977</v>
      </c>
      <c r="T1115" s="39" t="n">
        <v>2</v>
      </c>
      <c r="U1115" s="39" t="s">
        <v>1</v>
      </c>
      <c r="V1115" s="39" t="s">
        <v>2</v>
      </c>
      <c r="WK1115" s="119"/>
      <c r="WL1115" s="119"/>
      <c r="WM1115" s="119"/>
      <c r="WN1115" s="119"/>
      <c r="WO1115" s="119"/>
      <c r="WP1115" s="119"/>
      <c r="WQ1115" s="119"/>
      <c r="WR1115" s="119"/>
      <c r="WS1115" s="119"/>
      <c r="WT1115" s="119"/>
      <c r="WU1115" s="119"/>
      <c r="WV1115" s="119"/>
      <c r="WW1115" s="119"/>
      <c r="WX1115" s="119"/>
      <c r="WY1115" s="119"/>
      <c r="WZ1115" s="119"/>
      <c r="XA1115" s="119"/>
      <c r="XB1115" s="119"/>
      <c r="XC1115" s="119"/>
      <c r="XD1115" s="119"/>
      <c r="XE1115" s="119"/>
      <c r="XF1115" s="119"/>
      <c r="XG1115" s="119"/>
      <c r="XH1115" s="119"/>
      <c r="XI1115" s="119"/>
      <c r="XJ1115" s="119"/>
      <c r="XK1115" s="119"/>
      <c r="XL1115" s="119"/>
      <c r="XM1115" s="119"/>
      <c r="XN1115" s="119"/>
      <c r="XO1115" s="119"/>
      <c r="XP1115" s="119"/>
      <c r="XQ1115" s="119"/>
      <c r="XR1115" s="119"/>
      <c r="XS1115" s="119"/>
      <c r="XT1115" s="119"/>
      <c r="XU1115" s="119"/>
      <c r="XV1115" s="119"/>
      <c r="XW1115" s="119"/>
      <c r="XX1115" s="119"/>
      <c r="XY1115" s="119"/>
      <c r="XZ1115" s="119"/>
      <c r="YA1115" s="119"/>
      <c r="YB1115" s="119"/>
      <c r="YC1115" s="119"/>
      <c r="YD1115" s="119"/>
      <c r="YE1115" s="119"/>
      <c r="YF1115" s="119"/>
      <c r="YG1115" s="119"/>
      <c r="YH1115" s="119"/>
      <c r="YI1115" s="119"/>
      <c r="YJ1115" s="119"/>
      <c r="YK1115" s="119"/>
      <c r="YL1115" s="119"/>
      <c r="YM1115" s="119"/>
      <c r="YN1115" s="119"/>
      <c r="YO1115" s="119"/>
      <c r="YP1115" s="119"/>
      <c r="YQ1115" s="119"/>
      <c r="YR1115" s="119"/>
      <c r="YS1115" s="119"/>
      <c r="YT1115" s="119"/>
      <c r="YU1115" s="119"/>
      <c r="YV1115" s="119"/>
      <c r="YW1115" s="119"/>
      <c r="YX1115" s="119"/>
      <c r="YY1115" s="119"/>
      <c r="YZ1115" s="119"/>
      <c r="ZA1115" s="119"/>
      <c r="ZB1115" s="119"/>
      <c r="ZC1115" s="119"/>
      <c r="ZD1115" s="119"/>
      <c r="ZE1115" s="119"/>
      <c r="ZF1115" s="119"/>
      <c r="ZG1115" s="119"/>
      <c r="ZH1115" s="119"/>
      <c r="ZI1115" s="119"/>
      <c r="ZJ1115" s="119"/>
      <c r="ZK1115" s="119"/>
      <c r="ZL1115" s="119"/>
      <c r="ZM1115" s="119"/>
      <c r="ZN1115" s="119"/>
      <c r="ZO1115" s="119"/>
      <c r="ZP1115" s="119"/>
      <c r="ZQ1115" s="119"/>
      <c r="ZR1115" s="119"/>
      <c r="ZS1115" s="119"/>
      <c r="ZT1115" s="119"/>
      <c r="ZU1115" s="119"/>
      <c r="ZV1115" s="119"/>
      <c r="ZW1115" s="119"/>
      <c r="ZX1115" s="119"/>
      <c r="ZY1115" s="119"/>
      <c r="ZZ1115" s="119"/>
      <c r="AAA1115" s="119"/>
      <c r="AAB1115" s="119"/>
      <c r="AAC1115" s="119"/>
      <c r="AAD1115" s="119"/>
      <c r="AAE1115" s="119"/>
      <c r="AAF1115" s="119"/>
      <c r="AAG1115" s="119"/>
      <c r="AAH1115" s="119"/>
      <c r="AAI1115" s="119"/>
      <c r="AAJ1115" s="119"/>
      <c r="AAK1115" s="119"/>
      <c r="AAL1115" s="119"/>
      <c r="AAM1115" s="119"/>
      <c r="AAN1115" s="119"/>
      <c r="AAO1115" s="119"/>
      <c r="AAP1115" s="119"/>
      <c r="AAQ1115" s="119"/>
      <c r="AAR1115" s="119"/>
      <c r="AAS1115" s="119"/>
      <c r="AAT1115" s="119"/>
      <c r="AAU1115" s="119"/>
      <c r="AAV1115" s="119"/>
      <c r="AAW1115" s="119"/>
      <c r="AAX1115" s="119"/>
      <c r="AAY1115" s="119"/>
      <c r="AAZ1115" s="119"/>
      <c r="ABA1115" s="119"/>
      <c r="ABB1115" s="119"/>
      <c r="ABC1115" s="119"/>
      <c r="ABD1115" s="119"/>
      <c r="ABE1115" s="119"/>
      <c r="ABF1115" s="119"/>
      <c r="ABG1115" s="119"/>
      <c r="ABH1115" s="119"/>
      <c r="ABI1115" s="119"/>
      <c r="ABJ1115" s="119"/>
      <c r="ABK1115" s="119"/>
      <c r="ABL1115" s="119"/>
      <c r="ABM1115" s="119"/>
      <c r="ABN1115" s="119"/>
      <c r="ABO1115" s="119"/>
      <c r="ABP1115" s="119"/>
      <c r="ABQ1115" s="119"/>
      <c r="ABR1115" s="119"/>
      <c r="ABS1115" s="119"/>
      <c r="ABT1115" s="119"/>
      <c r="ABU1115" s="119"/>
      <c r="ABV1115" s="119"/>
      <c r="ABW1115" s="119"/>
      <c r="ABX1115" s="119"/>
      <c r="ABY1115" s="119"/>
      <c r="ABZ1115" s="119"/>
      <c r="ACA1115" s="119"/>
      <c r="ACB1115" s="119"/>
      <c r="ACC1115" s="119"/>
      <c r="ACD1115" s="119"/>
      <c r="ACE1115" s="119"/>
      <c r="ACF1115" s="119"/>
      <c r="ACG1115" s="119"/>
      <c r="ACH1115" s="119"/>
      <c r="ACI1115" s="119"/>
      <c r="ACJ1115" s="119"/>
      <c r="ACK1115" s="119"/>
      <c r="ACL1115" s="119"/>
      <c r="ACM1115" s="119"/>
      <c r="ACN1115" s="119"/>
      <c r="ACO1115" s="119"/>
      <c r="ACP1115" s="119"/>
      <c r="ACQ1115" s="119"/>
      <c r="ACR1115" s="119"/>
      <c r="ACS1115" s="119"/>
      <c r="ACT1115" s="119"/>
      <c r="ACU1115" s="119"/>
      <c r="ACV1115" s="119"/>
      <c r="ACW1115" s="119"/>
      <c r="ACX1115" s="119"/>
      <c r="ACY1115" s="119"/>
      <c r="ACZ1115" s="119"/>
      <c r="ADA1115" s="119"/>
      <c r="ADB1115" s="119"/>
      <c r="ADC1115" s="119"/>
      <c r="ADD1115" s="119"/>
      <c r="ADE1115" s="119"/>
      <c r="ADF1115" s="119"/>
      <c r="ADG1115" s="119"/>
      <c r="ADH1115" s="119"/>
      <c r="ADI1115" s="119"/>
      <c r="ADJ1115" s="119"/>
      <c r="ADK1115" s="119"/>
      <c r="ADL1115" s="119"/>
      <c r="ADM1115" s="119"/>
      <c r="ADN1115" s="119"/>
      <c r="ADO1115" s="119"/>
      <c r="ADP1115" s="119"/>
      <c r="ADQ1115" s="119"/>
      <c r="ADR1115" s="119"/>
      <c r="ADS1115" s="119"/>
      <c r="ADT1115" s="119"/>
      <c r="ADU1115" s="119"/>
      <c r="ADV1115" s="119"/>
      <c r="ADW1115" s="119"/>
      <c r="ADX1115" s="119"/>
      <c r="ADY1115" s="119"/>
      <c r="ADZ1115" s="119"/>
      <c r="AEA1115" s="119"/>
      <c r="AEB1115" s="119"/>
      <c r="AEC1115" s="119"/>
      <c r="AED1115" s="119"/>
      <c r="AEE1115" s="119"/>
      <c r="AEF1115" s="119"/>
      <c r="AEG1115" s="119"/>
      <c r="AEH1115" s="119"/>
      <c r="AEI1115" s="119"/>
      <c r="AEJ1115" s="119"/>
      <c r="AEK1115" s="119"/>
      <c r="AEL1115" s="119"/>
      <c r="AEM1115" s="119"/>
      <c r="AEN1115" s="119"/>
      <c r="AEO1115" s="119"/>
      <c r="AEP1115" s="119"/>
      <c r="AEQ1115" s="119"/>
      <c r="AER1115" s="119"/>
      <c r="AES1115" s="119"/>
      <c r="AET1115" s="119"/>
      <c r="AEU1115" s="119"/>
      <c r="AEV1115" s="119"/>
      <c r="AEW1115" s="119"/>
      <c r="AEX1115" s="119"/>
      <c r="AEY1115" s="119"/>
      <c r="AEZ1115" s="119"/>
      <c r="AFA1115" s="119"/>
      <c r="AFB1115" s="119"/>
      <c r="AFC1115" s="119"/>
      <c r="AFD1115" s="119"/>
      <c r="AFE1115" s="119"/>
      <c r="AFF1115" s="119"/>
      <c r="AFG1115" s="119"/>
      <c r="AFH1115" s="119"/>
      <c r="AFI1115" s="119"/>
      <c r="AFJ1115" s="119"/>
      <c r="AFK1115" s="119"/>
      <c r="AFL1115" s="119"/>
      <c r="AFM1115" s="119"/>
      <c r="AFN1115" s="119"/>
      <c r="AFO1115" s="119"/>
      <c r="AFP1115" s="119"/>
      <c r="AFQ1115" s="119"/>
      <c r="AFR1115" s="119"/>
      <c r="AFS1115" s="119"/>
      <c r="AFT1115" s="119"/>
      <c r="AFU1115" s="119"/>
      <c r="AFV1115" s="119"/>
      <c r="AFW1115" s="119"/>
      <c r="AFX1115" s="119"/>
      <c r="AFY1115" s="119"/>
      <c r="AFZ1115" s="119"/>
      <c r="AGA1115" s="119"/>
      <c r="AGB1115" s="119"/>
      <c r="AGC1115" s="119"/>
      <c r="AGD1115" s="119"/>
      <c r="AGE1115" s="119"/>
      <c r="AGF1115" s="119"/>
      <c r="AGG1115" s="119"/>
      <c r="AGH1115" s="119"/>
      <c r="AGI1115" s="119"/>
      <c r="AGJ1115" s="119"/>
      <c r="AGK1115" s="119"/>
      <c r="AGL1115" s="119"/>
      <c r="AGM1115" s="119"/>
      <c r="AGN1115" s="119"/>
      <c r="AGO1115" s="119"/>
      <c r="AGP1115" s="119"/>
      <c r="AGQ1115" s="119"/>
      <c r="AGR1115" s="119"/>
      <c r="AGS1115" s="119"/>
      <c r="AGT1115" s="119"/>
      <c r="AGU1115" s="119"/>
      <c r="AGV1115" s="119"/>
      <c r="AGW1115" s="119"/>
      <c r="AGX1115" s="119"/>
      <c r="AGY1115" s="119"/>
      <c r="AGZ1115" s="119"/>
      <c r="AHA1115" s="119"/>
      <c r="AHB1115" s="119"/>
      <c r="AHC1115" s="119"/>
      <c r="AHD1115" s="119"/>
      <c r="AHE1115" s="119"/>
      <c r="AHF1115" s="119"/>
      <c r="AHG1115" s="119"/>
      <c r="AHH1115" s="119"/>
      <c r="AHI1115" s="119"/>
      <c r="AHJ1115" s="119"/>
      <c r="AHK1115" s="119"/>
      <c r="AHL1115" s="119"/>
      <c r="AHM1115" s="119"/>
      <c r="AHN1115" s="119"/>
      <c r="AHO1115" s="119"/>
      <c r="AHP1115" s="119"/>
      <c r="AHQ1115" s="119"/>
      <c r="AHR1115" s="119"/>
      <c r="AHS1115" s="119"/>
      <c r="AHT1115" s="119"/>
      <c r="AHU1115" s="119"/>
      <c r="AHV1115" s="119"/>
      <c r="AHW1115" s="119"/>
      <c r="AHX1115" s="119"/>
      <c r="AHY1115" s="119"/>
      <c r="AHZ1115" s="119"/>
      <c r="AIA1115" s="119"/>
      <c r="AIB1115" s="119"/>
      <c r="AIC1115" s="119"/>
      <c r="AID1115" s="119"/>
      <c r="AIE1115" s="119"/>
      <c r="AIF1115" s="119"/>
      <c r="AIG1115" s="119"/>
      <c r="AIH1115" s="119"/>
      <c r="AII1115" s="119"/>
      <c r="AIJ1115" s="119"/>
      <c r="AIK1115" s="119"/>
      <c r="AIL1115" s="119"/>
      <c r="AIM1115" s="119"/>
      <c r="AIN1115" s="119"/>
      <c r="AIO1115" s="119"/>
      <c r="AIP1115" s="119"/>
      <c r="AIQ1115" s="119"/>
      <c r="AIR1115" s="119"/>
      <c r="AIS1115" s="119"/>
      <c r="AIT1115" s="119"/>
      <c r="AIU1115" s="119"/>
      <c r="AIV1115" s="119"/>
      <c r="AIW1115" s="119"/>
      <c r="AIX1115" s="119"/>
      <c r="AIY1115" s="119"/>
      <c r="AIZ1115" s="119"/>
      <c r="AJA1115" s="119"/>
      <c r="AJB1115" s="119"/>
      <c r="AJC1115" s="119"/>
      <c r="AJD1115" s="119"/>
      <c r="AJE1115" s="119"/>
      <c r="AJF1115" s="119"/>
      <c r="AJG1115" s="119"/>
      <c r="AJH1115" s="119"/>
      <c r="AJI1115" s="119"/>
      <c r="AJJ1115" s="119"/>
      <c r="AJK1115" s="119"/>
      <c r="AJL1115" s="119"/>
      <c r="AJM1115" s="119"/>
      <c r="AJN1115" s="119"/>
      <c r="AJO1115" s="119"/>
      <c r="AJP1115" s="119"/>
      <c r="AJQ1115" s="119"/>
      <c r="AJR1115" s="119"/>
      <c r="AJS1115" s="119"/>
      <c r="AJT1115" s="119"/>
      <c r="AJU1115" s="119"/>
      <c r="AJV1115" s="119"/>
      <c r="AJW1115" s="119"/>
      <c r="AJX1115" s="119"/>
      <c r="AJY1115" s="119"/>
      <c r="AJZ1115" s="119"/>
      <c r="AKA1115" s="119"/>
      <c r="AKB1115" s="119"/>
      <c r="AKC1115" s="119"/>
      <c r="AKD1115" s="119"/>
      <c r="AKE1115" s="119"/>
      <c r="AKF1115" s="119"/>
      <c r="AKG1115" s="119"/>
      <c r="AKH1115" s="119"/>
      <c r="AKI1115" s="119"/>
      <c r="AKJ1115" s="119"/>
      <c r="AKK1115" s="119"/>
      <c r="AKL1115" s="119"/>
      <c r="AKM1115" s="119"/>
      <c r="AKN1115" s="119"/>
      <c r="AKO1115" s="119"/>
      <c r="AKP1115" s="119"/>
      <c r="AKQ1115" s="119"/>
      <c r="AKR1115" s="119"/>
      <c r="AKS1115" s="119"/>
      <c r="AKT1115" s="119"/>
      <c r="AKU1115" s="119"/>
      <c r="AKV1115" s="119"/>
      <c r="AKW1115" s="119"/>
      <c r="AKX1115" s="119"/>
      <c r="AKY1115" s="119"/>
      <c r="AKZ1115" s="119"/>
      <c r="ALA1115" s="119"/>
      <c r="ALB1115" s="119"/>
      <c r="ALC1115" s="119"/>
      <c r="ALD1115" s="119"/>
      <c r="ALE1115" s="119"/>
      <c r="ALF1115" s="119"/>
      <c r="ALG1115" s="119"/>
      <c r="ALH1115" s="119"/>
      <c r="ALI1115" s="119"/>
      <c r="ALJ1115" s="119"/>
      <c r="ALK1115" s="119"/>
      <c r="ALL1115" s="119"/>
      <c r="ALM1115" s="119"/>
      <c r="ALN1115" s="119"/>
      <c r="ALO1115" s="119"/>
      <c r="ALP1115" s="119"/>
      <c r="ALQ1115" s="119"/>
      <c r="ALR1115" s="119"/>
      <c r="ALS1115" s="119"/>
      <c r="ALT1115" s="119"/>
      <c r="ALU1115" s="119"/>
      <c r="ALV1115" s="119"/>
      <c r="ALW1115" s="119"/>
      <c r="ALX1115" s="119"/>
      <c r="ALY1115" s="119"/>
      <c r="ALZ1115" s="119"/>
      <c r="AMA1115" s="119"/>
      <c r="AMB1115" s="119"/>
      <c r="AMC1115" s="119"/>
      <c r="AMD1115" s="119"/>
      <c r="AME1115" s="119"/>
      <c r="AMF1115" s="119"/>
      <c r="AMG1115" s="119"/>
      <c r="AMH1115" s="119"/>
      <c r="AMI1115" s="119"/>
      <c r="AMJ1115" s="119"/>
    </row>
    <row r="1116" customFormat="false" ht="15" hidden="false" customHeight="false" outlineLevel="0" collapsed="false">
      <c r="A1116" s="118"/>
      <c r="B1116" s="118"/>
      <c r="C1116" s="49" t="n">
        <f aca="false">IF(F1116=F1115,C1115,IF(F1116=(F1115+10),C1115,(C1115+10)))</f>
        <v>2120</v>
      </c>
      <c r="D1116" s="38" t="s">
        <v>408</v>
      </c>
      <c r="E1116" s="51" t="n">
        <f aca="false">IF(C1115=C1116,IF(AND(L1116&lt;&gt;"M",L1116&lt;&gt;"m-up"),E1115+10,E1115),10)</f>
        <v>30</v>
      </c>
      <c r="F1116" s="39" t="n">
        <f aca="false">R1116+(Q1116*60)+(P1116*3600)</f>
        <v>67939</v>
      </c>
      <c r="G1116" s="39" t="str">
        <f aca="false">CONCATENATE(M1116,N1116,O1116)</f>
        <v>2017123</v>
      </c>
      <c r="H1116" s="39" t="n">
        <v>0</v>
      </c>
      <c r="L1116" s="79" t="s">
        <v>21</v>
      </c>
      <c r="M1116" s="39" t="n">
        <v>2017</v>
      </c>
      <c r="N1116" s="39" t="n">
        <v>12</v>
      </c>
      <c r="O1116" s="39" t="n">
        <v>3</v>
      </c>
      <c r="P1116" s="39" t="n">
        <v>18</v>
      </c>
      <c r="Q1116" s="39" t="n">
        <v>52</v>
      </c>
      <c r="R1116" s="39" t="n">
        <v>19</v>
      </c>
      <c r="S1116" s="39" t="n">
        <v>981</v>
      </c>
      <c r="T1116" s="39" t="n">
        <v>2</v>
      </c>
      <c r="U1116" s="39" t="s">
        <v>1</v>
      </c>
      <c r="V1116" s="39" t="s">
        <v>2</v>
      </c>
      <c r="WK1116" s="119"/>
      <c r="WL1116" s="119"/>
      <c r="WM1116" s="119"/>
      <c r="WN1116" s="119"/>
      <c r="WO1116" s="119"/>
      <c r="WP1116" s="119"/>
      <c r="WQ1116" s="119"/>
      <c r="WR1116" s="119"/>
      <c r="WS1116" s="119"/>
      <c r="WT1116" s="119"/>
      <c r="WU1116" s="119"/>
      <c r="WV1116" s="119"/>
      <c r="WW1116" s="119"/>
      <c r="WX1116" s="119"/>
      <c r="WY1116" s="119"/>
      <c r="WZ1116" s="119"/>
      <c r="XA1116" s="119"/>
      <c r="XB1116" s="119"/>
      <c r="XC1116" s="119"/>
      <c r="XD1116" s="119"/>
      <c r="XE1116" s="119"/>
      <c r="XF1116" s="119"/>
      <c r="XG1116" s="119"/>
      <c r="XH1116" s="119"/>
      <c r="XI1116" s="119"/>
      <c r="XJ1116" s="119"/>
      <c r="XK1116" s="119"/>
      <c r="XL1116" s="119"/>
      <c r="XM1116" s="119"/>
      <c r="XN1116" s="119"/>
      <c r="XO1116" s="119"/>
      <c r="XP1116" s="119"/>
      <c r="XQ1116" s="119"/>
      <c r="XR1116" s="119"/>
      <c r="XS1116" s="119"/>
      <c r="XT1116" s="119"/>
      <c r="XU1116" s="119"/>
      <c r="XV1116" s="119"/>
      <c r="XW1116" s="119"/>
      <c r="XX1116" s="119"/>
      <c r="XY1116" s="119"/>
      <c r="XZ1116" s="119"/>
      <c r="YA1116" s="119"/>
      <c r="YB1116" s="119"/>
      <c r="YC1116" s="119"/>
      <c r="YD1116" s="119"/>
      <c r="YE1116" s="119"/>
      <c r="YF1116" s="119"/>
      <c r="YG1116" s="119"/>
      <c r="YH1116" s="119"/>
      <c r="YI1116" s="119"/>
      <c r="YJ1116" s="119"/>
      <c r="YK1116" s="119"/>
      <c r="YL1116" s="119"/>
      <c r="YM1116" s="119"/>
      <c r="YN1116" s="119"/>
      <c r="YO1116" s="119"/>
      <c r="YP1116" s="119"/>
      <c r="YQ1116" s="119"/>
      <c r="YR1116" s="119"/>
      <c r="YS1116" s="119"/>
      <c r="YT1116" s="119"/>
      <c r="YU1116" s="119"/>
      <c r="YV1116" s="119"/>
      <c r="YW1116" s="119"/>
      <c r="YX1116" s="119"/>
      <c r="YY1116" s="119"/>
      <c r="YZ1116" s="119"/>
      <c r="ZA1116" s="119"/>
      <c r="ZB1116" s="119"/>
      <c r="ZC1116" s="119"/>
      <c r="ZD1116" s="119"/>
      <c r="ZE1116" s="119"/>
      <c r="ZF1116" s="119"/>
      <c r="ZG1116" s="119"/>
      <c r="ZH1116" s="119"/>
      <c r="ZI1116" s="119"/>
      <c r="ZJ1116" s="119"/>
      <c r="ZK1116" s="119"/>
      <c r="ZL1116" s="119"/>
      <c r="ZM1116" s="119"/>
      <c r="ZN1116" s="119"/>
      <c r="ZO1116" s="119"/>
      <c r="ZP1116" s="119"/>
      <c r="ZQ1116" s="119"/>
      <c r="ZR1116" s="119"/>
      <c r="ZS1116" s="119"/>
      <c r="ZT1116" s="119"/>
      <c r="ZU1116" s="119"/>
      <c r="ZV1116" s="119"/>
      <c r="ZW1116" s="119"/>
      <c r="ZX1116" s="119"/>
      <c r="ZY1116" s="119"/>
      <c r="ZZ1116" s="119"/>
      <c r="AAA1116" s="119"/>
      <c r="AAB1116" s="119"/>
      <c r="AAC1116" s="119"/>
      <c r="AAD1116" s="119"/>
      <c r="AAE1116" s="119"/>
      <c r="AAF1116" s="119"/>
      <c r="AAG1116" s="119"/>
      <c r="AAH1116" s="119"/>
      <c r="AAI1116" s="119"/>
      <c r="AAJ1116" s="119"/>
      <c r="AAK1116" s="119"/>
      <c r="AAL1116" s="119"/>
      <c r="AAM1116" s="119"/>
      <c r="AAN1116" s="119"/>
      <c r="AAO1116" s="119"/>
      <c r="AAP1116" s="119"/>
      <c r="AAQ1116" s="119"/>
      <c r="AAR1116" s="119"/>
      <c r="AAS1116" s="119"/>
      <c r="AAT1116" s="119"/>
      <c r="AAU1116" s="119"/>
      <c r="AAV1116" s="119"/>
      <c r="AAW1116" s="119"/>
      <c r="AAX1116" s="119"/>
      <c r="AAY1116" s="119"/>
      <c r="AAZ1116" s="119"/>
      <c r="ABA1116" s="119"/>
      <c r="ABB1116" s="119"/>
      <c r="ABC1116" s="119"/>
      <c r="ABD1116" s="119"/>
      <c r="ABE1116" s="119"/>
      <c r="ABF1116" s="119"/>
      <c r="ABG1116" s="119"/>
      <c r="ABH1116" s="119"/>
      <c r="ABI1116" s="119"/>
      <c r="ABJ1116" s="119"/>
      <c r="ABK1116" s="119"/>
      <c r="ABL1116" s="119"/>
      <c r="ABM1116" s="119"/>
      <c r="ABN1116" s="119"/>
      <c r="ABO1116" s="119"/>
      <c r="ABP1116" s="119"/>
      <c r="ABQ1116" s="119"/>
      <c r="ABR1116" s="119"/>
      <c r="ABS1116" s="119"/>
      <c r="ABT1116" s="119"/>
      <c r="ABU1116" s="119"/>
      <c r="ABV1116" s="119"/>
      <c r="ABW1116" s="119"/>
      <c r="ABX1116" s="119"/>
      <c r="ABY1116" s="119"/>
      <c r="ABZ1116" s="119"/>
      <c r="ACA1116" s="119"/>
      <c r="ACB1116" s="119"/>
      <c r="ACC1116" s="119"/>
      <c r="ACD1116" s="119"/>
      <c r="ACE1116" s="119"/>
      <c r="ACF1116" s="119"/>
      <c r="ACG1116" s="119"/>
      <c r="ACH1116" s="119"/>
      <c r="ACI1116" s="119"/>
      <c r="ACJ1116" s="119"/>
      <c r="ACK1116" s="119"/>
      <c r="ACL1116" s="119"/>
      <c r="ACM1116" s="119"/>
      <c r="ACN1116" s="119"/>
      <c r="ACO1116" s="119"/>
      <c r="ACP1116" s="119"/>
      <c r="ACQ1116" s="119"/>
      <c r="ACR1116" s="119"/>
      <c r="ACS1116" s="119"/>
      <c r="ACT1116" s="119"/>
      <c r="ACU1116" s="119"/>
      <c r="ACV1116" s="119"/>
      <c r="ACW1116" s="119"/>
      <c r="ACX1116" s="119"/>
      <c r="ACY1116" s="119"/>
      <c r="ACZ1116" s="119"/>
      <c r="ADA1116" s="119"/>
      <c r="ADB1116" s="119"/>
      <c r="ADC1116" s="119"/>
      <c r="ADD1116" s="119"/>
      <c r="ADE1116" s="119"/>
      <c r="ADF1116" s="119"/>
      <c r="ADG1116" s="119"/>
      <c r="ADH1116" s="119"/>
      <c r="ADI1116" s="119"/>
      <c r="ADJ1116" s="119"/>
      <c r="ADK1116" s="119"/>
      <c r="ADL1116" s="119"/>
      <c r="ADM1116" s="119"/>
      <c r="ADN1116" s="119"/>
      <c r="ADO1116" s="119"/>
      <c r="ADP1116" s="119"/>
      <c r="ADQ1116" s="119"/>
      <c r="ADR1116" s="119"/>
      <c r="ADS1116" s="119"/>
      <c r="ADT1116" s="119"/>
      <c r="ADU1116" s="119"/>
      <c r="ADV1116" s="119"/>
      <c r="ADW1116" s="119"/>
      <c r="ADX1116" s="119"/>
      <c r="ADY1116" s="119"/>
      <c r="ADZ1116" s="119"/>
      <c r="AEA1116" s="119"/>
      <c r="AEB1116" s="119"/>
      <c r="AEC1116" s="119"/>
      <c r="AED1116" s="119"/>
      <c r="AEE1116" s="119"/>
      <c r="AEF1116" s="119"/>
      <c r="AEG1116" s="119"/>
      <c r="AEH1116" s="119"/>
      <c r="AEI1116" s="119"/>
      <c r="AEJ1116" s="119"/>
      <c r="AEK1116" s="119"/>
      <c r="AEL1116" s="119"/>
      <c r="AEM1116" s="119"/>
      <c r="AEN1116" s="119"/>
      <c r="AEO1116" s="119"/>
      <c r="AEP1116" s="119"/>
      <c r="AEQ1116" s="119"/>
      <c r="AER1116" s="119"/>
      <c r="AES1116" s="119"/>
      <c r="AET1116" s="119"/>
      <c r="AEU1116" s="119"/>
      <c r="AEV1116" s="119"/>
      <c r="AEW1116" s="119"/>
      <c r="AEX1116" s="119"/>
      <c r="AEY1116" s="119"/>
      <c r="AEZ1116" s="119"/>
      <c r="AFA1116" s="119"/>
      <c r="AFB1116" s="119"/>
      <c r="AFC1116" s="119"/>
      <c r="AFD1116" s="119"/>
      <c r="AFE1116" s="119"/>
      <c r="AFF1116" s="119"/>
      <c r="AFG1116" s="119"/>
      <c r="AFH1116" s="119"/>
      <c r="AFI1116" s="119"/>
      <c r="AFJ1116" s="119"/>
      <c r="AFK1116" s="119"/>
      <c r="AFL1116" s="119"/>
      <c r="AFM1116" s="119"/>
      <c r="AFN1116" s="119"/>
      <c r="AFO1116" s="119"/>
      <c r="AFP1116" s="119"/>
      <c r="AFQ1116" s="119"/>
      <c r="AFR1116" s="119"/>
      <c r="AFS1116" s="119"/>
      <c r="AFT1116" s="119"/>
      <c r="AFU1116" s="119"/>
      <c r="AFV1116" s="119"/>
      <c r="AFW1116" s="119"/>
      <c r="AFX1116" s="119"/>
      <c r="AFY1116" s="119"/>
      <c r="AFZ1116" s="119"/>
      <c r="AGA1116" s="119"/>
      <c r="AGB1116" s="119"/>
      <c r="AGC1116" s="119"/>
      <c r="AGD1116" s="119"/>
      <c r="AGE1116" s="119"/>
      <c r="AGF1116" s="119"/>
      <c r="AGG1116" s="119"/>
      <c r="AGH1116" s="119"/>
      <c r="AGI1116" s="119"/>
      <c r="AGJ1116" s="119"/>
      <c r="AGK1116" s="119"/>
      <c r="AGL1116" s="119"/>
      <c r="AGM1116" s="119"/>
      <c r="AGN1116" s="119"/>
      <c r="AGO1116" s="119"/>
      <c r="AGP1116" s="119"/>
      <c r="AGQ1116" s="119"/>
      <c r="AGR1116" s="119"/>
      <c r="AGS1116" s="119"/>
      <c r="AGT1116" s="119"/>
      <c r="AGU1116" s="119"/>
      <c r="AGV1116" s="119"/>
      <c r="AGW1116" s="119"/>
      <c r="AGX1116" s="119"/>
      <c r="AGY1116" s="119"/>
      <c r="AGZ1116" s="119"/>
      <c r="AHA1116" s="119"/>
      <c r="AHB1116" s="119"/>
      <c r="AHC1116" s="119"/>
      <c r="AHD1116" s="119"/>
      <c r="AHE1116" s="119"/>
      <c r="AHF1116" s="119"/>
      <c r="AHG1116" s="119"/>
      <c r="AHH1116" s="119"/>
      <c r="AHI1116" s="119"/>
      <c r="AHJ1116" s="119"/>
      <c r="AHK1116" s="119"/>
      <c r="AHL1116" s="119"/>
      <c r="AHM1116" s="119"/>
      <c r="AHN1116" s="119"/>
      <c r="AHO1116" s="119"/>
      <c r="AHP1116" s="119"/>
      <c r="AHQ1116" s="119"/>
      <c r="AHR1116" s="119"/>
      <c r="AHS1116" s="119"/>
      <c r="AHT1116" s="119"/>
      <c r="AHU1116" s="119"/>
      <c r="AHV1116" s="119"/>
      <c r="AHW1116" s="119"/>
      <c r="AHX1116" s="119"/>
      <c r="AHY1116" s="119"/>
      <c r="AHZ1116" s="119"/>
      <c r="AIA1116" s="119"/>
      <c r="AIB1116" s="119"/>
      <c r="AIC1116" s="119"/>
      <c r="AID1116" s="119"/>
      <c r="AIE1116" s="119"/>
      <c r="AIF1116" s="119"/>
      <c r="AIG1116" s="119"/>
      <c r="AIH1116" s="119"/>
      <c r="AII1116" s="119"/>
      <c r="AIJ1116" s="119"/>
      <c r="AIK1116" s="119"/>
      <c r="AIL1116" s="119"/>
      <c r="AIM1116" s="119"/>
      <c r="AIN1116" s="119"/>
      <c r="AIO1116" s="119"/>
      <c r="AIP1116" s="119"/>
      <c r="AIQ1116" s="119"/>
      <c r="AIR1116" s="119"/>
      <c r="AIS1116" s="119"/>
      <c r="AIT1116" s="119"/>
      <c r="AIU1116" s="119"/>
      <c r="AIV1116" s="119"/>
      <c r="AIW1116" s="119"/>
      <c r="AIX1116" s="119"/>
      <c r="AIY1116" s="119"/>
      <c r="AIZ1116" s="119"/>
      <c r="AJA1116" s="119"/>
      <c r="AJB1116" s="119"/>
      <c r="AJC1116" s="119"/>
      <c r="AJD1116" s="119"/>
      <c r="AJE1116" s="119"/>
      <c r="AJF1116" s="119"/>
      <c r="AJG1116" s="119"/>
      <c r="AJH1116" s="119"/>
      <c r="AJI1116" s="119"/>
      <c r="AJJ1116" s="119"/>
      <c r="AJK1116" s="119"/>
      <c r="AJL1116" s="119"/>
      <c r="AJM1116" s="119"/>
      <c r="AJN1116" s="119"/>
      <c r="AJO1116" s="119"/>
      <c r="AJP1116" s="119"/>
      <c r="AJQ1116" s="119"/>
      <c r="AJR1116" s="119"/>
      <c r="AJS1116" s="119"/>
      <c r="AJT1116" s="119"/>
      <c r="AJU1116" s="119"/>
      <c r="AJV1116" s="119"/>
      <c r="AJW1116" s="119"/>
      <c r="AJX1116" s="119"/>
      <c r="AJY1116" s="119"/>
      <c r="AJZ1116" s="119"/>
      <c r="AKA1116" s="119"/>
      <c r="AKB1116" s="119"/>
      <c r="AKC1116" s="119"/>
      <c r="AKD1116" s="119"/>
      <c r="AKE1116" s="119"/>
      <c r="AKF1116" s="119"/>
      <c r="AKG1116" s="119"/>
      <c r="AKH1116" s="119"/>
      <c r="AKI1116" s="119"/>
      <c r="AKJ1116" s="119"/>
      <c r="AKK1116" s="119"/>
      <c r="AKL1116" s="119"/>
      <c r="AKM1116" s="119"/>
      <c r="AKN1116" s="119"/>
      <c r="AKO1116" s="119"/>
      <c r="AKP1116" s="119"/>
      <c r="AKQ1116" s="119"/>
      <c r="AKR1116" s="119"/>
      <c r="AKS1116" s="119"/>
      <c r="AKT1116" s="119"/>
      <c r="AKU1116" s="119"/>
      <c r="AKV1116" s="119"/>
      <c r="AKW1116" s="119"/>
      <c r="AKX1116" s="119"/>
      <c r="AKY1116" s="119"/>
      <c r="AKZ1116" s="119"/>
      <c r="ALA1116" s="119"/>
      <c r="ALB1116" s="119"/>
      <c r="ALC1116" s="119"/>
      <c r="ALD1116" s="119"/>
      <c r="ALE1116" s="119"/>
      <c r="ALF1116" s="119"/>
      <c r="ALG1116" s="119"/>
      <c r="ALH1116" s="119"/>
      <c r="ALI1116" s="119"/>
      <c r="ALJ1116" s="119"/>
      <c r="ALK1116" s="119"/>
      <c r="ALL1116" s="119"/>
      <c r="ALM1116" s="119"/>
      <c r="ALN1116" s="119"/>
      <c r="ALO1116" s="119"/>
      <c r="ALP1116" s="119"/>
      <c r="ALQ1116" s="119"/>
      <c r="ALR1116" s="119"/>
      <c r="ALS1116" s="119"/>
      <c r="ALT1116" s="119"/>
      <c r="ALU1116" s="119"/>
      <c r="ALV1116" s="119"/>
      <c r="ALW1116" s="119"/>
      <c r="ALX1116" s="119"/>
      <c r="ALY1116" s="119"/>
      <c r="ALZ1116" s="119"/>
      <c r="AMA1116" s="119"/>
      <c r="AMB1116" s="119"/>
      <c r="AMC1116" s="119"/>
      <c r="AMD1116" s="119"/>
      <c r="AME1116" s="119"/>
      <c r="AMF1116" s="119"/>
      <c r="AMG1116" s="119"/>
      <c r="AMH1116" s="119"/>
      <c r="AMI1116" s="119"/>
      <c r="AMJ1116" s="119"/>
    </row>
    <row r="1117" customFormat="false" ht="15" hidden="false" customHeight="false" outlineLevel="0" collapsed="false">
      <c r="A1117" s="118"/>
      <c r="B1117" s="118"/>
      <c r="C1117" s="49" t="n">
        <f aca="false">IF(F1117=F1116,C1116,IF(F1117=(F1116+10),C1116,(C1116+10)))</f>
        <v>2120</v>
      </c>
      <c r="D1117" s="38" t="s">
        <v>408</v>
      </c>
      <c r="E1117" s="51" t="n">
        <f aca="false">IF(C1116=C1117,IF(AND(L1117&lt;&gt;"M",L1117&lt;&gt;"m-up"),E1116+10,E1116),10)</f>
        <v>30</v>
      </c>
      <c r="F1117" s="39" t="n">
        <f aca="false">R1117+(Q1117*60)+(P1117*3600)</f>
        <v>67939</v>
      </c>
      <c r="G1117" s="39" t="str">
        <f aca="false">CONCATENATE(M1117,N1117,O1117)</f>
        <v>2017123</v>
      </c>
      <c r="H1117" s="39" t="n">
        <v>0</v>
      </c>
      <c r="L1117" s="79" t="s">
        <v>21</v>
      </c>
      <c r="M1117" s="39" t="n">
        <v>2017</v>
      </c>
      <c r="N1117" s="39" t="n">
        <v>12</v>
      </c>
      <c r="O1117" s="39" t="n">
        <v>3</v>
      </c>
      <c r="P1117" s="39" t="n">
        <v>18</v>
      </c>
      <c r="Q1117" s="39" t="n">
        <v>52</v>
      </c>
      <c r="R1117" s="39" t="n">
        <v>19</v>
      </c>
      <c r="S1117" s="39" t="n">
        <v>984</v>
      </c>
      <c r="T1117" s="39" t="n">
        <v>2</v>
      </c>
      <c r="U1117" s="39" t="s">
        <v>1</v>
      </c>
      <c r="V1117" s="39" t="s">
        <v>2</v>
      </c>
      <c r="WK1117" s="119"/>
      <c r="WL1117" s="119"/>
      <c r="WM1117" s="119"/>
      <c r="WN1117" s="119"/>
      <c r="WO1117" s="119"/>
      <c r="WP1117" s="119"/>
      <c r="WQ1117" s="119"/>
      <c r="WR1117" s="119"/>
      <c r="WS1117" s="119"/>
      <c r="WT1117" s="119"/>
      <c r="WU1117" s="119"/>
      <c r="WV1117" s="119"/>
      <c r="WW1117" s="119"/>
      <c r="WX1117" s="119"/>
      <c r="WY1117" s="119"/>
      <c r="WZ1117" s="119"/>
      <c r="XA1117" s="119"/>
      <c r="XB1117" s="119"/>
      <c r="XC1117" s="119"/>
      <c r="XD1117" s="119"/>
      <c r="XE1117" s="119"/>
      <c r="XF1117" s="119"/>
      <c r="XG1117" s="119"/>
      <c r="XH1117" s="119"/>
      <c r="XI1117" s="119"/>
      <c r="XJ1117" s="119"/>
      <c r="XK1117" s="119"/>
      <c r="XL1117" s="119"/>
      <c r="XM1117" s="119"/>
      <c r="XN1117" s="119"/>
      <c r="XO1117" s="119"/>
      <c r="XP1117" s="119"/>
      <c r="XQ1117" s="119"/>
      <c r="XR1117" s="119"/>
      <c r="XS1117" s="119"/>
      <c r="XT1117" s="119"/>
      <c r="XU1117" s="119"/>
      <c r="XV1117" s="119"/>
      <c r="XW1117" s="119"/>
      <c r="XX1117" s="119"/>
      <c r="XY1117" s="119"/>
      <c r="XZ1117" s="119"/>
      <c r="YA1117" s="119"/>
      <c r="YB1117" s="119"/>
      <c r="YC1117" s="119"/>
      <c r="YD1117" s="119"/>
      <c r="YE1117" s="119"/>
      <c r="YF1117" s="119"/>
      <c r="YG1117" s="119"/>
      <c r="YH1117" s="119"/>
      <c r="YI1117" s="119"/>
      <c r="YJ1117" s="119"/>
      <c r="YK1117" s="119"/>
      <c r="YL1117" s="119"/>
      <c r="YM1117" s="119"/>
      <c r="YN1117" s="119"/>
      <c r="YO1117" s="119"/>
      <c r="YP1117" s="119"/>
      <c r="YQ1117" s="119"/>
      <c r="YR1117" s="119"/>
      <c r="YS1117" s="119"/>
      <c r="YT1117" s="119"/>
      <c r="YU1117" s="119"/>
      <c r="YV1117" s="119"/>
      <c r="YW1117" s="119"/>
      <c r="YX1117" s="119"/>
      <c r="YY1117" s="119"/>
      <c r="YZ1117" s="119"/>
      <c r="ZA1117" s="119"/>
      <c r="ZB1117" s="119"/>
      <c r="ZC1117" s="119"/>
      <c r="ZD1117" s="119"/>
      <c r="ZE1117" s="119"/>
      <c r="ZF1117" s="119"/>
      <c r="ZG1117" s="119"/>
      <c r="ZH1117" s="119"/>
      <c r="ZI1117" s="119"/>
      <c r="ZJ1117" s="119"/>
      <c r="ZK1117" s="119"/>
      <c r="ZL1117" s="119"/>
      <c r="ZM1117" s="119"/>
      <c r="ZN1117" s="119"/>
      <c r="ZO1117" s="119"/>
      <c r="ZP1117" s="119"/>
      <c r="ZQ1117" s="119"/>
      <c r="ZR1117" s="119"/>
      <c r="ZS1117" s="119"/>
      <c r="ZT1117" s="119"/>
      <c r="ZU1117" s="119"/>
      <c r="ZV1117" s="119"/>
      <c r="ZW1117" s="119"/>
      <c r="ZX1117" s="119"/>
      <c r="ZY1117" s="119"/>
      <c r="ZZ1117" s="119"/>
      <c r="AAA1117" s="119"/>
      <c r="AAB1117" s="119"/>
      <c r="AAC1117" s="119"/>
      <c r="AAD1117" s="119"/>
      <c r="AAE1117" s="119"/>
      <c r="AAF1117" s="119"/>
      <c r="AAG1117" s="119"/>
      <c r="AAH1117" s="119"/>
      <c r="AAI1117" s="119"/>
      <c r="AAJ1117" s="119"/>
      <c r="AAK1117" s="119"/>
      <c r="AAL1117" s="119"/>
      <c r="AAM1117" s="119"/>
      <c r="AAN1117" s="119"/>
      <c r="AAO1117" s="119"/>
      <c r="AAP1117" s="119"/>
      <c r="AAQ1117" s="119"/>
      <c r="AAR1117" s="119"/>
      <c r="AAS1117" s="119"/>
      <c r="AAT1117" s="119"/>
      <c r="AAU1117" s="119"/>
      <c r="AAV1117" s="119"/>
      <c r="AAW1117" s="119"/>
      <c r="AAX1117" s="119"/>
      <c r="AAY1117" s="119"/>
      <c r="AAZ1117" s="119"/>
      <c r="ABA1117" s="119"/>
      <c r="ABB1117" s="119"/>
      <c r="ABC1117" s="119"/>
      <c r="ABD1117" s="119"/>
      <c r="ABE1117" s="119"/>
      <c r="ABF1117" s="119"/>
      <c r="ABG1117" s="119"/>
      <c r="ABH1117" s="119"/>
      <c r="ABI1117" s="119"/>
      <c r="ABJ1117" s="119"/>
      <c r="ABK1117" s="119"/>
      <c r="ABL1117" s="119"/>
      <c r="ABM1117" s="119"/>
      <c r="ABN1117" s="119"/>
      <c r="ABO1117" s="119"/>
      <c r="ABP1117" s="119"/>
      <c r="ABQ1117" s="119"/>
      <c r="ABR1117" s="119"/>
      <c r="ABS1117" s="119"/>
      <c r="ABT1117" s="119"/>
      <c r="ABU1117" s="119"/>
      <c r="ABV1117" s="119"/>
      <c r="ABW1117" s="119"/>
      <c r="ABX1117" s="119"/>
      <c r="ABY1117" s="119"/>
      <c r="ABZ1117" s="119"/>
      <c r="ACA1117" s="119"/>
      <c r="ACB1117" s="119"/>
      <c r="ACC1117" s="119"/>
      <c r="ACD1117" s="119"/>
      <c r="ACE1117" s="119"/>
      <c r="ACF1117" s="119"/>
      <c r="ACG1117" s="119"/>
      <c r="ACH1117" s="119"/>
      <c r="ACI1117" s="119"/>
      <c r="ACJ1117" s="119"/>
      <c r="ACK1117" s="119"/>
      <c r="ACL1117" s="119"/>
      <c r="ACM1117" s="119"/>
      <c r="ACN1117" s="119"/>
      <c r="ACO1117" s="119"/>
      <c r="ACP1117" s="119"/>
      <c r="ACQ1117" s="119"/>
      <c r="ACR1117" s="119"/>
      <c r="ACS1117" s="119"/>
      <c r="ACT1117" s="119"/>
      <c r="ACU1117" s="119"/>
      <c r="ACV1117" s="119"/>
      <c r="ACW1117" s="119"/>
      <c r="ACX1117" s="119"/>
      <c r="ACY1117" s="119"/>
      <c r="ACZ1117" s="119"/>
      <c r="ADA1117" s="119"/>
      <c r="ADB1117" s="119"/>
      <c r="ADC1117" s="119"/>
      <c r="ADD1117" s="119"/>
      <c r="ADE1117" s="119"/>
      <c r="ADF1117" s="119"/>
      <c r="ADG1117" s="119"/>
      <c r="ADH1117" s="119"/>
      <c r="ADI1117" s="119"/>
      <c r="ADJ1117" s="119"/>
      <c r="ADK1117" s="119"/>
      <c r="ADL1117" s="119"/>
      <c r="ADM1117" s="119"/>
      <c r="ADN1117" s="119"/>
      <c r="ADO1117" s="119"/>
      <c r="ADP1117" s="119"/>
      <c r="ADQ1117" s="119"/>
      <c r="ADR1117" s="119"/>
      <c r="ADS1117" s="119"/>
      <c r="ADT1117" s="119"/>
      <c r="ADU1117" s="119"/>
      <c r="ADV1117" s="119"/>
      <c r="ADW1117" s="119"/>
      <c r="ADX1117" s="119"/>
      <c r="ADY1117" s="119"/>
      <c r="ADZ1117" s="119"/>
      <c r="AEA1117" s="119"/>
      <c r="AEB1117" s="119"/>
      <c r="AEC1117" s="119"/>
      <c r="AED1117" s="119"/>
      <c r="AEE1117" s="119"/>
      <c r="AEF1117" s="119"/>
      <c r="AEG1117" s="119"/>
      <c r="AEH1117" s="119"/>
      <c r="AEI1117" s="119"/>
      <c r="AEJ1117" s="119"/>
      <c r="AEK1117" s="119"/>
      <c r="AEL1117" s="119"/>
      <c r="AEM1117" s="119"/>
      <c r="AEN1117" s="119"/>
      <c r="AEO1117" s="119"/>
      <c r="AEP1117" s="119"/>
      <c r="AEQ1117" s="119"/>
      <c r="AER1117" s="119"/>
      <c r="AES1117" s="119"/>
      <c r="AET1117" s="119"/>
      <c r="AEU1117" s="119"/>
      <c r="AEV1117" s="119"/>
      <c r="AEW1117" s="119"/>
      <c r="AEX1117" s="119"/>
      <c r="AEY1117" s="119"/>
      <c r="AEZ1117" s="119"/>
      <c r="AFA1117" s="119"/>
      <c r="AFB1117" s="119"/>
      <c r="AFC1117" s="119"/>
      <c r="AFD1117" s="119"/>
      <c r="AFE1117" s="119"/>
      <c r="AFF1117" s="119"/>
      <c r="AFG1117" s="119"/>
      <c r="AFH1117" s="119"/>
      <c r="AFI1117" s="119"/>
      <c r="AFJ1117" s="119"/>
      <c r="AFK1117" s="119"/>
      <c r="AFL1117" s="119"/>
      <c r="AFM1117" s="119"/>
      <c r="AFN1117" s="119"/>
      <c r="AFO1117" s="119"/>
      <c r="AFP1117" s="119"/>
      <c r="AFQ1117" s="119"/>
      <c r="AFR1117" s="119"/>
      <c r="AFS1117" s="119"/>
      <c r="AFT1117" s="119"/>
      <c r="AFU1117" s="119"/>
      <c r="AFV1117" s="119"/>
      <c r="AFW1117" s="119"/>
      <c r="AFX1117" s="119"/>
      <c r="AFY1117" s="119"/>
      <c r="AFZ1117" s="119"/>
      <c r="AGA1117" s="119"/>
      <c r="AGB1117" s="119"/>
      <c r="AGC1117" s="119"/>
      <c r="AGD1117" s="119"/>
      <c r="AGE1117" s="119"/>
      <c r="AGF1117" s="119"/>
      <c r="AGG1117" s="119"/>
      <c r="AGH1117" s="119"/>
      <c r="AGI1117" s="119"/>
      <c r="AGJ1117" s="119"/>
      <c r="AGK1117" s="119"/>
      <c r="AGL1117" s="119"/>
      <c r="AGM1117" s="119"/>
      <c r="AGN1117" s="119"/>
      <c r="AGO1117" s="119"/>
      <c r="AGP1117" s="119"/>
      <c r="AGQ1117" s="119"/>
      <c r="AGR1117" s="119"/>
      <c r="AGS1117" s="119"/>
      <c r="AGT1117" s="119"/>
      <c r="AGU1117" s="119"/>
      <c r="AGV1117" s="119"/>
      <c r="AGW1117" s="119"/>
      <c r="AGX1117" s="119"/>
      <c r="AGY1117" s="119"/>
      <c r="AGZ1117" s="119"/>
      <c r="AHA1117" s="119"/>
      <c r="AHB1117" s="119"/>
      <c r="AHC1117" s="119"/>
      <c r="AHD1117" s="119"/>
      <c r="AHE1117" s="119"/>
      <c r="AHF1117" s="119"/>
      <c r="AHG1117" s="119"/>
      <c r="AHH1117" s="119"/>
      <c r="AHI1117" s="119"/>
      <c r="AHJ1117" s="119"/>
      <c r="AHK1117" s="119"/>
      <c r="AHL1117" s="119"/>
      <c r="AHM1117" s="119"/>
      <c r="AHN1117" s="119"/>
      <c r="AHO1117" s="119"/>
      <c r="AHP1117" s="119"/>
      <c r="AHQ1117" s="119"/>
      <c r="AHR1117" s="119"/>
      <c r="AHS1117" s="119"/>
      <c r="AHT1117" s="119"/>
      <c r="AHU1117" s="119"/>
      <c r="AHV1117" s="119"/>
      <c r="AHW1117" s="119"/>
      <c r="AHX1117" s="119"/>
      <c r="AHY1117" s="119"/>
      <c r="AHZ1117" s="119"/>
      <c r="AIA1117" s="119"/>
      <c r="AIB1117" s="119"/>
      <c r="AIC1117" s="119"/>
      <c r="AID1117" s="119"/>
      <c r="AIE1117" s="119"/>
      <c r="AIF1117" s="119"/>
      <c r="AIG1117" s="119"/>
      <c r="AIH1117" s="119"/>
      <c r="AII1117" s="119"/>
      <c r="AIJ1117" s="119"/>
      <c r="AIK1117" s="119"/>
      <c r="AIL1117" s="119"/>
      <c r="AIM1117" s="119"/>
      <c r="AIN1117" s="119"/>
      <c r="AIO1117" s="119"/>
      <c r="AIP1117" s="119"/>
      <c r="AIQ1117" s="119"/>
      <c r="AIR1117" s="119"/>
      <c r="AIS1117" s="119"/>
      <c r="AIT1117" s="119"/>
      <c r="AIU1117" s="119"/>
      <c r="AIV1117" s="119"/>
      <c r="AIW1117" s="119"/>
      <c r="AIX1117" s="119"/>
      <c r="AIY1117" s="119"/>
      <c r="AIZ1117" s="119"/>
      <c r="AJA1117" s="119"/>
      <c r="AJB1117" s="119"/>
      <c r="AJC1117" s="119"/>
      <c r="AJD1117" s="119"/>
      <c r="AJE1117" s="119"/>
      <c r="AJF1117" s="119"/>
      <c r="AJG1117" s="119"/>
      <c r="AJH1117" s="119"/>
      <c r="AJI1117" s="119"/>
      <c r="AJJ1117" s="119"/>
      <c r="AJK1117" s="119"/>
      <c r="AJL1117" s="119"/>
      <c r="AJM1117" s="119"/>
      <c r="AJN1117" s="119"/>
      <c r="AJO1117" s="119"/>
      <c r="AJP1117" s="119"/>
      <c r="AJQ1117" s="119"/>
      <c r="AJR1117" s="119"/>
      <c r="AJS1117" s="119"/>
      <c r="AJT1117" s="119"/>
      <c r="AJU1117" s="119"/>
      <c r="AJV1117" s="119"/>
      <c r="AJW1117" s="119"/>
      <c r="AJX1117" s="119"/>
      <c r="AJY1117" s="119"/>
      <c r="AJZ1117" s="119"/>
      <c r="AKA1117" s="119"/>
      <c r="AKB1117" s="119"/>
      <c r="AKC1117" s="119"/>
      <c r="AKD1117" s="119"/>
      <c r="AKE1117" s="119"/>
      <c r="AKF1117" s="119"/>
      <c r="AKG1117" s="119"/>
      <c r="AKH1117" s="119"/>
      <c r="AKI1117" s="119"/>
      <c r="AKJ1117" s="119"/>
      <c r="AKK1117" s="119"/>
      <c r="AKL1117" s="119"/>
      <c r="AKM1117" s="119"/>
      <c r="AKN1117" s="119"/>
      <c r="AKO1117" s="119"/>
      <c r="AKP1117" s="119"/>
      <c r="AKQ1117" s="119"/>
      <c r="AKR1117" s="119"/>
      <c r="AKS1117" s="119"/>
      <c r="AKT1117" s="119"/>
      <c r="AKU1117" s="119"/>
      <c r="AKV1117" s="119"/>
      <c r="AKW1117" s="119"/>
      <c r="AKX1117" s="119"/>
      <c r="AKY1117" s="119"/>
      <c r="AKZ1117" s="119"/>
      <c r="ALA1117" s="119"/>
      <c r="ALB1117" s="119"/>
      <c r="ALC1117" s="119"/>
      <c r="ALD1117" s="119"/>
      <c r="ALE1117" s="119"/>
      <c r="ALF1117" s="119"/>
      <c r="ALG1117" s="119"/>
      <c r="ALH1117" s="119"/>
      <c r="ALI1117" s="119"/>
      <c r="ALJ1117" s="119"/>
      <c r="ALK1117" s="119"/>
      <c r="ALL1117" s="119"/>
      <c r="ALM1117" s="119"/>
      <c r="ALN1117" s="119"/>
      <c r="ALO1117" s="119"/>
      <c r="ALP1117" s="119"/>
      <c r="ALQ1117" s="119"/>
      <c r="ALR1117" s="119"/>
      <c r="ALS1117" s="119"/>
      <c r="ALT1117" s="119"/>
      <c r="ALU1117" s="119"/>
      <c r="ALV1117" s="119"/>
      <c r="ALW1117" s="119"/>
      <c r="ALX1117" s="119"/>
      <c r="ALY1117" s="119"/>
      <c r="ALZ1117" s="119"/>
      <c r="AMA1117" s="119"/>
      <c r="AMB1117" s="119"/>
      <c r="AMC1117" s="119"/>
      <c r="AMD1117" s="119"/>
      <c r="AME1117" s="119"/>
      <c r="AMF1117" s="119"/>
      <c r="AMG1117" s="119"/>
      <c r="AMH1117" s="119"/>
      <c r="AMI1117" s="119"/>
      <c r="AMJ1117" s="119"/>
    </row>
    <row r="1118" customFormat="false" ht="15" hidden="false" customHeight="false" outlineLevel="0" collapsed="false">
      <c r="A1118" s="118"/>
      <c r="B1118" s="118"/>
      <c r="C1118" s="49" t="n">
        <f aca="false">IF(F1118=F1117,C1117,IF(F1118=(F1117+10),C1117,(C1117+10)))</f>
        <v>2120</v>
      </c>
      <c r="D1118" s="38" t="s">
        <v>408</v>
      </c>
      <c r="E1118" s="51" t="n">
        <f aca="false">IF(C1117=C1118,IF(AND(L1118&lt;&gt;"M",L1118&lt;&gt;"m-up"),E1117+10,E1117),10)</f>
        <v>30</v>
      </c>
      <c r="F1118" s="39" t="n">
        <f aca="false">R1118+(Q1118*60)+(P1118*3600)</f>
        <v>67939</v>
      </c>
      <c r="G1118" s="39" t="str">
        <f aca="false">CONCATENATE(M1118,N1118,O1118)</f>
        <v>2017123</v>
      </c>
      <c r="H1118" s="39" t="n">
        <v>0</v>
      </c>
      <c r="L1118" s="79" t="s">
        <v>21</v>
      </c>
      <c r="M1118" s="39" t="n">
        <v>2017</v>
      </c>
      <c r="N1118" s="39" t="n">
        <v>12</v>
      </c>
      <c r="O1118" s="39" t="n">
        <v>3</v>
      </c>
      <c r="P1118" s="39" t="n">
        <v>18</v>
      </c>
      <c r="Q1118" s="39" t="n">
        <v>52</v>
      </c>
      <c r="R1118" s="39" t="n">
        <v>19</v>
      </c>
      <c r="S1118" s="39" t="n">
        <v>989</v>
      </c>
      <c r="T1118" s="39" t="n">
        <v>2</v>
      </c>
      <c r="U1118" s="39" t="s">
        <v>1</v>
      </c>
      <c r="V1118" s="39" t="s">
        <v>2</v>
      </c>
      <c r="WK1118" s="119"/>
      <c r="WL1118" s="119"/>
      <c r="WM1118" s="119"/>
      <c r="WN1118" s="119"/>
      <c r="WO1118" s="119"/>
      <c r="WP1118" s="119"/>
      <c r="WQ1118" s="119"/>
      <c r="WR1118" s="119"/>
      <c r="WS1118" s="119"/>
      <c r="WT1118" s="119"/>
      <c r="WU1118" s="119"/>
      <c r="WV1118" s="119"/>
      <c r="WW1118" s="119"/>
      <c r="WX1118" s="119"/>
      <c r="WY1118" s="119"/>
      <c r="WZ1118" s="119"/>
      <c r="XA1118" s="119"/>
      <c r="XB1118" s="119"/>
      <c r="XC1118" s="119"/>
      <c r="XD1118" s="119"/>
      <c r="XE1118" s="119"/>
      <c r="XF1118" s="119"/>
      <c r="XG1118" s="119"/>
      <c r="XH1118" s="119"/>
      <c r="XI1118" s="119"/>
      <c r="XJ1118" s="119"/>
      <c r="XK1118" s="119"/>
      <c r="XL1118" s="119"/>
      <c r="XM1118" s="119"/>
      <c r="XN1118" s="119"/>
      <c r="XO1118" s="119"/>
      <c r="XP1118" s="119"/>
      <c r="XQ1118" s="119"/>
      <c r="XR1118" s="119"/>
      <c r="XS1118" s="119"/>
      <c r="XT1118" s="119"/>
      <c r="XU1118" s="119"/>
      <c r="XV1118" s="119"/>
      <c r="XW1118" s="119"/>
      <c r="XX1118" s="119"/>
      <c r="XY1118" s="119"/>
      <c r="XZ1118" s="119"/>
      <c r="YA1118" s="119"/>
      <c r="YB1118" s="119"/>
      <c r="YC1118" s="119"/>
      <c r="YD1118" s="119"/>
      <c r="YE1118" s="119"/>
      <c r="YF1118" s="119"/>
      <c r="YG1118" s="119"/>
      <c r="YH1118" s="119"/>
      <c r="YI1118" s="119"/>
      <c r="YJ1118" s="119"/>
      <c r="YK1118" s="119"/>
      <c r="YL1118" s="119"/>
      <c r="YM1118" s="119"/>
      <c r="YN1118" s="119"/>
      <c r="YO1118" s="119"/>
      <c r="YP1118" s="119"/>
      <c r="YQ1118" s="119"/>
      <c r="YR1118" s="119"/>
      <c r="YS1118" s="119"/>
      <c r="YT1118" s="119"/>
      <c r="YU1118" s="119"/>
      <c r="YV1118" s="119"/>
      <c r="YW1118" s="119"/>
      <c r="YX1118" s="119"/>
      <c r="YY1118" s="119"/>
      <c r="YZ1118" s="119"/>
      <c r="ZA1118" s="119"/>
      <c r="ZB1118" s="119"/>
      <c r="ZC1118" s="119"/>
      <c r="ZD1118" s="119"/>
      <c r="ZE1118" s="119"/>
      <c r="ZF1118" s="119"/>
      <c r="ZG1118" s="119"/>
      <c r="ZH1118" s="119"/>
      <c r="ZI1118" s="119"/>
      <c r="ZJ1118" s="119"/>
      <c r="ZK1118" s="119"/>
      <c r="ZL1118" s="119"/>
      <c r="ZM1118" s="119"/>
      <c r="ZN1118" s="119"/>
      <c r="ZO1118" s="119"/>
      <c r="ZP1118" s="119"/>
      <c r="ZQ1118" s="119"/>
      <c r="ZR1118" s="119"/>
      <c r="ZS1118" s="119"/>
      <c r="ZT1118" s="119"/>
      <c r="ZU1118" s="119"/>
      <c r="ZV1118" s="119"/>
      <c r="ZW1118" s="119"/>
      <c r="ZX1118" s="119"/>
      <c r="ZY1118" s="119"/>
      <c r="ZZ1118" s="119"/>
      <c r="AAA1118" s="119"/>
      <c r="AAB1118" s="119"/>
      <c r="AAC1118" s="119"/>
      <c r="AAD1118" s="119"/>
      <c r="AAE1118" s="119"/>
      <c r="AAF1118" s="119"/>
      <c r="AAG1118" s="119"/>
      <c r="AAH1118" s="119"/>
      <c r="AAI1118" s="119"/>
      <c r="AAJ1118" s="119"/>
      <c r="AAK1118" s="119"/>
      <c r="AAL1118" s="119"/>
      <c r="AAM1118" s="119"/>
      <c r="AAN1118" s="119"/>
      <c r="AAO1118" s="119"/>
      <c r="AAP1118" s="119"/>
      <c r="AAQ1118" s="119"/>
      <c r="AAR1118" s="119"/>
      <c r="AAS1118" s="119"/>
      <c r="AAT1118" s="119"/>
      <c r="AAU1118" s="119"/>
      <c r="AAV1118" s="119"/>
      <c r="AAW1118" s="119"/>
      <c r="AAX1118" s="119"/>
      <c r="AAY1118" s="119"/>
      <c r="AAZ1118" s="119"/>
      <c r="ABA1118" s="119"/>
      <c r="ABB1118" s="119"/>
      <c r="ABC1118" s="119"/>
      <c r="ABD1118" s="119"/>
      <c r="ABE1118" s="119"/>
      <c r="ABF1118" s="119"/>
      <c r="ABG1118" s="119"/>
      <c r="ABH1118" s="119"/>
      <c r="ABI1118" s="119"/>
      <c r="ABJ1118" s="119"/>
      <c r="ABK1118" s="119"/>
      <c r="ABL1118" s="119"/>
      <c r="ABM1118" s="119"/>
      <c r="ABN1118" s="119"/>
      <c r="ABO1118" s="119"/>
      <c r="ABP1118" s="119"/>
      <c r="ABQ1118" s="119"/>
      <c r="ABR1118" s="119"/>
      <c r="ABS1118" s="119"/>
      <c r="ABT1118" s="119"/>
      <c r="ABU1118" s="119"/>
      <c r="ABV1118" s="119"/>
      <c r="ABW1118" s="119"/>
      <c r="ABX1118" s="119"/>
      <c r="ABY1118" s="119"/>
      <c r="ABZ1118" s="119"/>
      <c r="ACA1118" s="119"/>
      <c r="ACB1118" s="119"/>
      <c r="ACC1118" s="119"/>
      <c r="ACD1118" s="119"/>
      <c r="ACE1118" s="119"/>
      <c r="ACF1118" s="119"/>
      <c r="ACG1118" s="119"/>
      <c r="ACH1118" s="119"/>
      <c r="ACI1118" s="119"/>
      <c r="ACJ1118" s="119"/>
      <c r="ACK1118" s="119"/>
      <c r="ACL1118" s="119"/>
      <c r="ACM1118" s="119"/>
      <c r="ACN1118" s="119"/>
      <c r="ACO1118" s="119"/>
      <c r="ACP1118" s="119"/>
      <c r="ACQ1118" s="119"/>
      <c r="ACR1118" s="119"/>
      <c r="ACS1118" s="119"/>
      <c r="ACT1118" s="119"/>
      <c r="ACU1118" s="119"/>
      <c r="ACV1118" s="119"/>
      <c r="ACW1118" s="119"/>
      <c r="ACX1118" s="119"/>
      <c r="ACY1118" s="119"/>
      <c r="ACZ1118" s="119"/>
      <c r="ADA1118" s="119"/>
      <c r="ADB1118" s="119"/>
      <c r="ADC1118" s="119"/>
      <c r="ADD1118" s="119"/>
      <c r="ADE1118" s="119"/>
      <c r="ADF1118" s="119"/>
      <c r="ADG1118" s="119"/>
      <c r="ADH1118" s="119"/>
      <c r="ADI1118" s="119"/>
      <c r="ADJ1118" s="119"/>
      <c r="ADK1118" s="119"/>
      <c r="ADL1118" s="119"/>
      <c r="ADM1118" s="119"/>
      <c r="ADN1118" s="119"/>
      <c r="ADO1118" s="119"/>
      <c r="ADP1118" s="119"/>
      <c r="ADQ1118" s="119"/>
      <c r="ADR1118" s="119"/>
      <c r="ADS1118" s="119"/>
      <c r="ADT1118" s="119"/>
      <c r="ADU1118" s="119"/>
      <c r="ADV1118" s="119"/>
      <c r="ADW1118" s="119"/>
      <c r="ADX1118" s="119"/>
      <c r="ADY1118" s="119"/>
      <c r="ADZ1118" s="119"/>
      <c r="AEA1118" s="119"/>
      <c r="AEB1118" s="119"/>
      <c r="AEC1118" s="119"/>
      <c r="AED1118" s="119"/>
      <c r="AEE1118" s="119"/>
      <c r="AEF1118" s="119"/>
      <c r="AEG1118" s="119"/>
      <c r="AEH1118" s="119"/>
      <c r="AEI1118" s="119"/>
      <c r="AEJ1118" s="119"/>
      <c r="AEK1118" s="119"/>
      <c r="AEL1118" s="119"/>
      <c r="AEM1118" s="119"/>
      <c r="AEN1118" s="119"/>
      <c r="AEO1118" s="119"/>
      <c r="AEP1118" s="119"/>
      <c r="AEQ1118" s="119"/>
      <c r="AER1118" s="119"/>
      <c r="AES1118" s="119"/>
      <c r="AET1118" s="119"/>
      <c r="AEU1118" s="119"/>
      <c r="AEV1118" s="119"/>
      <c r="AEW1118" s="119"/>
      <c r="AEX1118" s="119"/>
      <c r="AEY1118" s="119"/>
      <c r="AEZ1118" s="119"/>
      <c r="AFA1118" s="119"/>
      <c r="AFB1118" s="119"/>
      <c r="AFC1118" s="119"/>
      <c r="AFD1118" s="119"/>
      <c r="AFE1118" s="119"/>
      <c r="AFF1118" s="119"/>
      <c r="AFG1118" s="119"/>
      <c r="AFH1118" s="119"/>
      <c r="AFI1118" s="119"/>
      <c r="AFJ1118" s="119"/>
      <c r="AFK1118" s="119"/>
      <c r="AFL1118" s="119"/>
      <c r="AFM1118" s="119"/>
      <c r="AFN1118" s="119"/>
      <c r="AFO1118" s="119"/>
      <c r="AFP1118" s="119"/>
      <c r="AFQ1118" s="119"/>
      <c r="AFR1118" s="119"/>
      <c r="AFS1118" s="119"/>
      <c r="AFT1118" s="119"/>
      <c r="AFU1118" s="119"/>
      <c r="AFV1118" s="119"/>
      <c r="AFW1118" s="119"/>
      <c r="AFX1118" s="119"/>
      <c r="AFY1118" s="119"/>
      <c r="AFZ1118" s="119"/>
      <c r="AGA1118" s="119"/>
      <c r="AGB1118" s="119"/>
      <c r="AGC1118" s="119"/>
      <c r="AGD1118" s="119"/>
      <c r="AGE1118" s="119"/>
      <c r="AGF1118" s="119"/>
      <c r="AGG1118" s="119"/>
      <c r="AGH1118" s="119"/>
      <c r="AGI1118" s="119"/>
      <c r="AGJ1118" s="119"/>
      <c r="AGK1118" s="119"/>
      <c r="AGL1118" s="119"/>
      <c r="AGM1118" s="119"/>
      <c r="AGN1118" s="119"/>
      <c r="AGO1118" s="119"/>
      <c r="AGP1118" s="119"/>
      <c r="AGQ1118" s="119"/>
      <c r="AGR1118" s="119"/>
      <c r="AGS1118" s="119"/>
      <c r="AGT1118" s="119"/>
      <c r="AGU1118" s="119"/>
      <c r="AGV1118" s="119"/>
      <c r="AGW1118" s="119"/>
      <c r="AGX1118" s="119"/>
      <c r="AGY1118" s="119"/>
      <c r="AGZ1118" s="119"/>
      <c r="AHA1118" s="119"/>
      <c r="AHB1118" s="119"/>
      <c r="AHC1118" s="119"/>
      <c r="AHD1118" s="119"/>
      <c r="AHE1118" s="119"/>
      <c r="AHF1118" s="119"/>
      <c r="AHG1118" s="119"/>
      <c r="AHH1118" s="119"/>
      <c r="AHI1118" s="119"/>
      <c r="AHJ1118" s="119"/>
      <c r="AHK1118" s="119"/>
      <c r="AHL1118" s="119"/>
      <c r="AHM1118" s="119"/>
      <c r="AHN1118" s="119"/>
      <c r="AHO1118" s="119"/>
      <c r="AHP1118" s="119"/>
      <c r="AHQ1118" s="119"/>
      <c r="AHR1118" s="119"/>
      <c r="AHS1118" s="119"/>
      <c r="AHT1118" s="119"/>
      <c r="AHU1118" s="119"/>
      <c r="AHV1118" s="119"/>
      <c r="AHW1118" s="119"/>
      <c r="AHX1118" s="119"/>
      <c r="AHY1118" s="119"/>
      <c r="AHZ1118" s="119"/>
      <c r="AIA1118" s="119"/>
      <c r="AIB1118" s="119"/>
      <c r="AIC1118" s="119"/>
      <c r="AID1118" s="119"/>
      <c r="AIE1118" s="119"/>
      <c r="AIF1118" s="119"/>
      <c r="AIG1118" s="119"/>
      <c r="AIH1118" s="119"/>
      <c r="AII1118" s="119"/>
      <c r="AIJ1118" s="119"/>
      <c r="AIK1118" s="119"/>
      <c r="AIL1118" s="119"/>
      <c r="AIM1118" s="119"/>
      <c r="AIN1118" s="119"/>
      <c r="AIO1118" s="119"/>
      <c r="AIP1118" s="119"/>
      <c r="AIQ1118" s="119"/>
      <c r="AIR1118" s="119"/>
      <c r="AIS1118" s="119"/>
      <c r="AIT1118" s="119"/>
      <c r="AIU1118" s="119"/>
      <c r="AIV1118" s="119"/>
      <c r="AIW1118" s="119"/>
      <c r="AIX1118" s="119"/>
      <c r="AIY1118" s="119"/>
      <c r="AIZ1118" s="119"/>
      <c r="AJA1118" s="119"/>
      <c r="AJB1118" s="119"/>
      <c r="AJC1118" s="119"/>
      <c r="AJD1118" s="119"/>
      <c r="AJE1118" s="119"/>
      <c r="AJF1118" s="119"/>
      <c r="AJG1118" s="119"/>
      <c r="AJH1118" s="119"/>
      <c r="AJI1118" s="119"/>
      <c r="AJJ1118" s="119"/>
      <c r="AJK1118" s="119"/>
      <c r="AJL1118" s="119"/>
      <c r="AJM1118" s="119"/>
      <c r="AJN1118" s="119"/>
      <c r="AJO1118" s="119"/>
      <c r="AJP1118" s="119"/>
      <c r="AJQ1118" s="119"/>
      <c r="AJR1118" s="119"/>
      <c r="AJS1118" s="119"/>
      <c r="AJT1118" s="119"/>
      <c r="AJU1118" s="119"/>
      <c r="AJV1118" s="119"/>
      <c r="AJW1118" s="119"/>
      <c r="AJX1118" s="119"/>
      <c r="AJY1118" s="119"/>
      <c r="AJZ1118" s="119"/>
      <c r="AKA1118" s="119"/>
      <c r="AKB1118" s="119"/>
      <c r="AKC1118" s="119"/>
      <c r="AKD1118" s="119"/>
      <c r="AKE1118" s="119"/>
      <c r="AKF1118" s="119"/>
      <c r="AKG1118" s="119"/>
      <c r="AKH1118" s="119"/>
      <c r="AKI1118" s="119"/>
      <c r="AKJ1118" s="119"/>
      <c r="AKK1118" s="119"/>
      <c r="AKL1118" s="119"/>
      <c r="AKM1118" s="119"/>
      <c r="AKN1118" s="119"/>
      <c r="AKO1118" s="119"/>
      <c r="AKP1118" s="119"/>
      <c r="AKQ1118" s="119"/>
      <c r="AKR1118" s="119"/>
      <c r="AKS1118" s="119"/>
      <c r="AKT1118" s="119"/>
      <c r="AKU1118" s="119"/>
      <c r="AKV1118" s="119"/>
      <c r="AKW1118" s="119"/>
      <c r="AKX1118" s="119"/>
      <c r="AKY1118" s="119"/>
      <c r="AKZ1118" s="119"/>
      <c r="ALA1118" s="119"/>
      <c r="ALB1118" s="119"/>
      <c r="ALC1118" s="119"/>
      <c r="ALD1118" s="119"/>
      <c r="ALE1118" s="119"/>
      <c r="ALF1118" s="119"/>
      <c r="ALG1118" s="119"/>
      <c r="ALH1118" s="119"/>
      <c r="ALI1118" s="119"/>
      <c r="ALJ1118" s="119"/>
      <c r="ALK1118" s="119"/>
      <c r="ALL1118" s="119"/>
      <c r="ALM1118" s="119"/>
      <c r="ALN1118" s="119"/>
      <c r="ALO1118" s="119"/>
      <c r="ALP1118" s="119"/>
      <c r="ALQ1118" s="119"/>
      <c r="ALR1118" s="119"/>
      <c r="ALS1118" s="119"/>
      <c r="ALT1118" s="119"/>
      <c r="ALU1118" s="119"/>
      <c r="ALV1118" s="119"/>
      <c r="ALW1118" s="119"/>
      <c r="ALX1118" s="119"/>
      <c r="ALY1118" s="119"/>
      <c r="ALZ1118" s="119"/>
      <c r="AMA1118" s="119"/>
      <c r="AMB1118" s="119"/>
      <c r="AMC1118" s="119"/>
      <c r="AMD1118" s="119"/>
      <c r="AME1118" s="119"/>
      <c r="AMF1118" s="119"/>
      <c r="AMG1118" s="119"/>
      <c r="AMH1118" s="119"/>
      <c r="AMI1118" s="119"/>
      <c r="AMJ1118" s="119"/>
    </row>
    <row r="1119" customFormat="false" ht="15" hidden="false" customHeight="false" outlineLevel="0" collapsed="false">
      <c r="A1119" s="118"/>
      <c r="B1119" s="118"/>
      <c r="C1119" s="49" t="n">
        <f aca="false">IF(F1119=F1118,C1118,IF(F1119=(F1118+10),C1118,(C1118+10)))</f>
        <v>2120</v>
      </c>
      <c r="D1119" s="38" t="s">
        <v>408</v>
      </c>
      <c r="E1119" s="51" t="n">
        <f aca="false">IF(C1118=C1119,IF(AND(L1119&lt;&gt;"M",L1119&lt;&gt;"m-up"),E1118+10,E1118),10)</f>
        <v>30</v>
      </c>
      <c r="F1119" s="39" t="n">
        <f aca="false">R1119+(Q1119*60)+(P1119*3600)</f>
        <v>67939</v>
      </c>
      <c r="G1119" s="39" t="str">
        <f aca="false">CONCATENATE(M1119,N1119,O1119)</f>
        <v>2017123</v>
      </c>
      <c r="H1119" s="39" t="n">
        <v>0</v>
      </c>
      <c r="L1119" s="79" t="s">
        <v>21</v>
      </c>
      <c r="M1119" s="39" t="n">
        <v>2017</v>
      </c>
      <c r="N1119" s="39" t="n">
        <v>12</v>
      </c>
      <c r="O1119" s="39" t="n">
        <v>3</v>
      </c>
      <c r="P1119" s="39" t="n">
        <v>18</v>
      </c>
      <c r="Q1119" s="39" t="n">
        <v>52</v>
      </c>
      <c r="R1119" s="39" t="n">
        <v>19</v>
      </c>
      <c r="S1119" s="39" t="n">
        <v>990</v>
      </c>
      <c r="T1119" s="39" t="n">
        <v>2</v>
      </c>
      <c r="U1119" s="39" t="s">
        <v>1</v>
      </c>
      <c r="V1119" s="39" t="s">
        <v>2</v>
      </c>
      <c r="X1119" s="40" t="s">
        <v>79</v>
      </c>
      <c r="WK1119" s="119"/>
      <c r="WL1119" s="119"/>
      <c r="WM1119" s="119"/>
      <c r="WN1119" s="119"/>
      <c r="WO1119" s="119"/>
      <c r="WP1119" s="119"/>
      <c r="WQ1119" s="119"/>
      <c r="WR1119" s="119"/>
      <c r="WS1119" s="119"/>
      <c r="WT1119" s="119"/>
      <c r="WU1119" s="119"/>
      <c r="WV1119" s="119"/>
      <c r="WW1119" s="119"/>
      <c r="WX1119" s="119"/>
      <c r="WY1119" s="119"/>
      <c r="WZ1119" s="119"/>
      <c r="XA1119" s="119"/>
      <c r="XB1119" s="119"/>
      <c r="XC1119" s="119"/>
      <c r="XD1119" s="119"/>
      <c r="XE1119" s="119"/>
      <c r="XF1119" s="119"/>
      <c r="XG1119" s="119"/>
      <c r="XH1119" s="119"/>
      <c r="XI1119" s="119"/>
      <c r="XJ1119" s="119"/>
      <c r="XK1119" s="119"/>
      <c r="XL1119" s="119"/>
      <c r="XM1119" s="119"/>
      <c r="XN1119" s="119"/>
      <c r="XO1119" s="119"/>
      <c r="XP1119" s="119"/>
      <c r="XQ1119" s="119"/>
      <c r="XR1119" s="119"/>
      <c r="XS1119" s="119"/>
      <c r="XT1119" s="119"/>
      <c r="XU1119" s="119"/>
      <c r="XV1119" s="119"/>
      <c r="XW1119" s="119"/>
      <c r="XX1119" s="119"/>
      <c r="XY1119" s="119"/>
      <c r="XZ1119" s="119"/>
      <c r="YA1119" s="119"/>
      <c r="YB1119" s="119"/>
      <c r="YC1119" s="119"/>
      <c r="YD1119" s="119"/>
      <c r="YE1119" s="119"/>
      <c r="YF1119" s="119"/>
      <c r="YG1119" s="119"/>
      <c r="YH1119" s="119"/>
      <c r="YI1119" s="119"/>
      <c r="YJ1119" s="119"/>
      <c r="YK1119" s="119"/>
      <c r="YL1119" s="119"/>
      <c r="YM1119" s="119"/>
      <c r="YN1119" s="119"/>
      <c r="YO1119" s="119"/>
      <c r="YP1119" s="119"/>
      <c r="YQ1119" s="119"/>
      <c r="YR1119" s="119"/>
      <c r="YS1119" s="119"/>
      <c r="YT1119" s="119"/>
      <c r="YU1119" s="119"/>
      <c r="YV1119" s="119"/>
      <c r="YW1119" s="119"/>
      <c r="YX1119" s="119"/>
      <c r="YY1119" s="119"/>
      <c r="YZ1119" s="119"/>
      <c r="ZA1119" s="119"/>
      <c r="ZB1119" s="119"/>
      <c r="ZC1119" s="119"/>
      <c r="ZD1119" s="119"/>
      <c r="ZE1119" s="119"/>
      <c r="ZF1119" s="119"/>
      <c r="ZG1119" s="119"/>
      <c r="ZH1119" s="119"/>
      <c r="ZI1119" s="119"/>
      <c r="ZJ1119" s="119"/>
      <c r="ZK1119" s="119"/>
      <c r="ZL1119" s="119"/>
      <c r="ZM1119" s="119"/>
      <c r="ZN1119" s="119"/>
      <c r="ZO1119" s="119"/>
      <c r="ZP1119" s="119"/>
      <c r="ZQ1119" s="119"/>
      <c r="ZR1119" s="119"/>
      <c r="ZS1119" s="119"/>
      <c r="ZT1119" s="119"/>
      <c r="ZU1119" s="119"/>
      <c r="ZV1119" s="119"/>
      <c r="ZW1119" s="119"/>
      <c r="ZX1119" s="119"/>
      <c r="ZY1119" s="119"/>
      <c r="ZZ1119" s="119"/>
      <c r="AAA1119" s="119"/>
      <c r="AAB1119" s="119"/>
      <c r="AAC1119" s="119"/>
      <c r="AAD1119" s="119"/>
      <c r="AAE1119" s="119"/>
      <c r="AAF1119" s="119"/>
      <c r="AAG1119" s="119"/>
      <c r="AAH1119" s="119"/>
      <c r="AAI1119" s="119"/>
      <c r="AAJ1119" s="119"/>
      <c r="AAK1119" s="119"/>
      <c r="AAL1119" s="119"/>
      <c r="AAM1119" s="119"/>
      <c r="AAN1119" s="119"/>
      <c r="AAO1119" s="119"/>
      <c r="AAP1119" s="119"/>
      <c r="AAQ1119" s="119"/>
      <c r="AAR1119" s="119"/>
      <c r="AAS1119" s="119"/>
      <c r="AAT1119" s="119"/>
      <c r="AAU1119" s="119"/>
      <c r="AAV1119" s="119"/>
      <c r="AAW1119" s="119"/>
      <c r="AAX1119" s="119"/>
      <c r="AAY1119" s="119"/>
      <c r="AAZ1119" s="119"/>
      <c r="ABA1119" s="119"/>
      <c r="ABB1119" s="119"/>
      <c r="ABC1119" s="119"/>
      <c r="ABD1119" s="119"/>
      <c r="ABE1119" s="119"/>
      <c r="ABF1119" s="119"/>
      <c r="ABG1119" s="119"/>
      <c r="ABH1119" s="119"/>
      <c r="ABI1119" s="119"/>
      <c r="ABJ1119" s="119"/>
      <c r="ABK1119" s="119"/>
      <c r="ABL1119" s="119"/>
      <c r="ABM1119" s="119"/>
      <c r="ABN1119" s="119"/>
      <c r="ABO1119" s="119"/>
      <c r="ABP1119" s="119"/>
      <c r="ABQ1119" s="119"/>
      <c r="ABR1119" s="119"/>
      <c r="ABS1119" s="119"/>
      <c r="ABT1119" s="119"/>
      <c r="ABU1119" s="119"/>
      <c r="ABV1119" s="119"/>
      <c r="ABW1119" s="119"/>
      <c r="ABX1119" s="119"/>
      <c r="ABY1119" s="119"/>
      <c r="ABZ1119" s="119"/>
      <c r="ACA1119" s="119"/>
      <c r="ACB1119" s="119"/>
      <c r="ACC1119" s="119"/>
      <c r="ACD1119" s="119"/>
      <c r="ACE1119" s="119"/>
      <c r="ACF1119" s="119"/>
      <c r="ACG1119" s="119"/>
      <c r="ACH1119" s="119"/>
      <c r="ACI1119" s="119"/>
      <c r="ACJ1119" s="119"/>
      <c r="ACK1119" s="119"/>
      <c r="ACL1119" s="119"/>
      <c r="ACM1119" s="119"/>
      <c r="ACN1119" s="119"/>
      <c r="ACO1119" s="119"/>
      <c r="ACP1119" s="119"/>
      <c r="ACQ1119" s="119"/>
      <c r="ACR1119" s="119"/>
      <c r="ACS1119" s="119"/>
      <c r="ACT1119" s="119"/>
      <c r="ACU1119" s="119"/>
      <c r="ACV1119" s="119"/>
      <c r="ACW1119" s="119"/>
      <c r="ACX1119" s="119"/>
      <c r="ACY1119" s="119"/>
      <c r="ACZ1119" s="119"/>
      <c r="ADA1119" s="119"/>
      <c r="ADB1119" s="119"/>
      <c r="ADC1119" s="119"/>
      <c r="ADD1119" s="119"/>
      <c r="ADE1119" s="119"/>
      <c r="ADF1119" s="119"/>
      <c r="ADG1119" s="119"/>
      <c r="ADH1119" s="119"/>
      <c r="ADI1119" s="119"/>
      <c r="ADJ1119" s="119"/>
      <c r="ADK1119" s="119"/>
      <c r="ADL1119" s="119"/>
      <c r="ADM1119" s="119"/>
      <c r="ADN1119" s="119"/>
      <c r="ADO1119" s="119"/>
      <c r="ADP1119" s="119"/>
      <c r="ADQ1119" s="119"/>
      <c r="ADR1119" s="119"/>
      <c r="ADS1119" s="119"/>
      <c r="ADT1119" s="119"/>
      <c r="ADU1119" s="119"/>
      <c r="ADV1119" s="119"/>
      <c r="ADW1119" s="119"/>
      <c r="ADX1119" s="119"/>
      <c r="ADY1119" s="119"/>
      <c r="ADZ1119" s="119"/>
      <c r="AEA1119" s="119"/>
      <c r="AEB1119" s="119"/>
      <c r="AEC1119" s="119"/>
      <c r="AED1119" s="119"/>
      <c r="AEE1119" s="119"/>
      <c r="AEF1119" s="119"/>
      <c r="AEG1119" s="119"/>
      <c r="AEH1119" s="119"/>
      <c r="AEI1119" s="119"/>
      <c r="AEJ1119" s="119"/>
      <c r="AEK1119" s="119"/>
      <c r="AEL1119" s="119"/>
      <c r="AEM1119" s="119"/>
      <c r="AEN1119" s="119"/>
      <c r="AEO1119" s="119"/>
      <c r="AEP1119" s="119"/>
      <c r="AEQ1119" s="119"/>
      <c r="AER1119" s="119"/>
      <c r="AES1119" s="119"/>
      <c r="AET1119" s="119"/>
      <c r="AEU1119" s="119"/>
      <c r="AEV1119" s="119"/>
      <c r="AEW1119" s="119"/>
      <c r="AEX1119" s="119"/>
      <c r="AEY1119" s="119"/>
      <c r="AEZ1119" s="119"/>
      <c r="AFA1119" s="119"/>
      <c r="AFB1119" s="119"/>
      <c r="AFC1119" s="119"/>
      <c r="AFD1119" s="119"/>
      <c r="AFE1119" s="119"/>
      <c r="AFF1119" s="119"/>
      <c r="AFG1119" s="119"/>
      <c r="AFH1119" s="119"/>
      <c r="AFI1119" s="119"/>
      <c r="AFJ1119" s="119"/>
      <c r="AFK1119" s="119"/>
      <c r="AFL1119" s="119"/>
      <c r="AFM1119" s="119"/>
      <c r="AFN1119" s="119"/>
      <c r="AFO1119" s="119"/>
      <c r="AFP1119" s="119"/>
      <c r="AFQ1119" s="119"/>
      <c r="AFR1119" s="119"/>
      <c r="AFS1119" s="119"/>
      <c r="AFT1119" s="119"/>
      <c r="AFU1119" s="119"/>
      <c r="AFV1119" s="119"/>
      <c r="AFW1119" s="119"/>
      <c r="AFX1119" s="119"/>
      <c r="AFY1119" s="119"/>
      <c r="AFZ1119" s="119"/>
      <c r="AGA1119" s="119"/>
      <c r="AGB1119" s="119"/>
      <c r="AGC1119" s="119"/>
      <c r="AGD1119" s="119"/>
      <c r="AGE1119" s="119"/>
      <c r="AGF1119" s="119"/>
      <c r="AGG1119" s="119"/>
      <c r="AGH1119" s="119"/>
      <c r="AGI1119" s="119"/>
      <c r="AGJ1119" s="119"/>
      <c r="AGK1119" s="119"/>
      <c r="AGL1119" s="119"/>
      <c r="AGM1119" s="119"/>
      <c r="AGN1119" s="119"/>
      <c r="AGO1119" s="119"/>
      <c r="AGP1119" s="119"/>
      <c r="AGQ1119" s="119"/>
      <c r="AGR1119" s="119"/>
      <c r="AGS1119" s="119"/>
      <c r="AGT1119" s="119"/>
      <c r="AGU1119" s="119"/>
      <c r="AGV1119" s="119"/>
      <c r="AGW1119" s="119"/>
      <c r="AGX1119" s="119"/>
      <c r="AGY1119" s="119"/>
      <c r="AGZ1119" s="119"/>
      <c r="AHA1119" s="119"/>
      <c r="AHB1119" s="119"/>
      <c r="AHC1119" s="119"/>
      <c r="AHD1119" s="119"/>
      <c r="AHE1119" s="119"/>
      <c r="AHF1119" s="119"/>
      <c r="AHG1119" s="119"/>
      <c r="AHH1119" s="119"/>
      <c r="AHI1119" s="119"/>
      <c r="AHJ1119" s="119"/>
      <c r="AHK1119" s="119"/>
      <c r="AHL1119" s="119"/>
      <c r="AHM1119" s="119"/>
      <c r="AHN1119" s="119"/>
      <c r="AHO1119" s="119"/>
      <c r="AHP1119" s="119"/>
      <c r="AHQ1119" s="119"/>
      <c r="AHR1119" s="119"/>
      <c r="AHS1119" s="119"/>
      <c r="AHT1119" s="119"/>
      <c r="AHU1119" s="119"/>
      <c r="AHV1119" s="119"/>
      <c r="AHW1119" s="119"/>
      <c r="AHX1119" s="119"/>
      <c r="AHY1119" s="119"/>
      <c r="AHZ1119" s="119"/>
      <c r="AIA1119" s="119"/>
      <c r="AIB1119" s="119"/>
      <c r="AIC1119" s="119"/>
      <c r="AID1119" s="119"/>
      <c r="AIE1119" s="119"/>
      <c r="AIF1119" s="119"/>
      <c r="AIG1119" s="119"/>
      <c r="AIH1119" s="119"/>
      <c r="AII1119" s="119"/>
      <c r="AIJ1119" s="119"/>
      <c r="AIK1119" s="119"/>
      <c r="AIL1119" s="119"/>
      <c r="AIM1119" s="119"/>
      <c r="AIN1119" s="119"/>
      <c r="AIO1119" s="119"/>
      <c r="AIP1119" s="119"/>
      <c r="AIQ1119" s="119"/>
      <c r="AIR1119" s="119"/>
      <c r="AIS1119" s="119"/>
      <c r="AIT1119" s="119"/>
      <c r="AIU1119" s="119"/>
      <c r="AIV1119" s="119"/>
      <c r="AIW1119" s="119"/>
      <c r="AIX1119" s="119"/>
      <c r="AIY1119" s="119"/>
      <c r="AIZ1119" s="119"/>
      <c r="AJA1119" s="119"/>
      <c r="AJB1119" s="119"/>
      <c r="AJC1119" s="119"/>
      <c r="AJD1119" s="119"/>
      <c r="AJE1119" s="119"/>
      <c r="AJF1119" s="119"/>
      <c r="AJG1119" s="119"/>
      <c r="AJH1119" s="119"/>
      <c r="AJI1119" s="119"/>
      <c r="AJJ1119" s="119"/>
      <c r="AJK1119" s="119"/>
      <c r="AJL1119" s="119"/>
      <c r="AJM1119" s="119"/>
      <c r="AJN1119" s="119"/>
      <c r="AJO1119" s="119"/>
      <c r="AJP1119" s="119"/>
      <c r="AJQ1119" s="119"/>
      <c r="AJR1119" s="119"/>
      <c r="AJS1119" s="119"/>
      <c r="AJT1119" s="119"/>
      <c r="AJU1119" s="119"/>
      <c r="AJV1119" s="119"/>
      <c r="AJW1119" s="119"/>
      <c r="AJX1119" s="119"/>
      <c r="AJY1119" s="119"/>
      <c r="AJZ1119" s="119"/>
      <c r="AKA1119" s="119"/>
      <c r="AKB1119" s="119"/>
      <c r="AKC1119" s="119"/>
      <c r="AKD1119" s="119"/>
      <c r="AKE1119" s="119"/>
      <c r="AKF1119" s="119"/>
      <c r="AKG1119" s="119"/>
      <c r="AKH1119" s="119"/>
      <c r="AKI1119" s="119"/>
      <c r="AKJ1119" s="119"/>
      <c r="AKK1119" s="119"/>
      <c r="AKL1119" s="119"/>
      <c r="AKM1119" s="119"/>
      <c r="AKN1119" s="119"/>
      <c r="AKO1119" s="119"/>
      <c r="AKP1119" s="119"/>
      <c r="AKQ1119" s="119"/>
      <c r="AKR1119" s="119"/>
      <c r="AKS1119" s="119"/>
      <c r="AKT1119" s="119"/>
      <c r="AKU1119" s="119"/>
      <c r="AKV1119" s="119"/>
      <c r="AKW1119" s="119"/>
      <c r="AKX1119" s="119"/>
      <c r="AKY1119" s="119"/>
      <c r="AKZ1119" s="119"/>
      <c r="ALA1119" s="119"/>
      <c r="ALB1119" s="119"/>
      <c r="ALC1119" s="119"/>
      <c r="ALD1119" s="119"/>
      <c r="ALE1119" s="119"/>
      <c r="ALF1119" s="119"/>
      <c r="ALG1119" s="119"/>
      <c r="ALH1119" s="119"/>
      <c r="ALI1119" s="119"/>
      <c r="ALJ1119" s="119"/>
      <c r="ALK1119" s="119"/>
      <c r="ALL1119" s="119"/>
      <c r="ALM1119" s="119"/>
      <c r="ALN1119" s="119"/>
      <c r="ALO1119" s="119"/>
      <c r="ALP1119" s="119"/>
      <c r="ALQ1119" s="119"/>
      <c r="ALR1119" s="119"/>
      <c r="ALS1119" s="119"/>
      <c r="ALT1119" s="119"/>
      <c r="ALU1119" s="119"/>
      <c r="ALV1119" s="119"/>
      <c r="ALW1119" s="119"/>
      <c r="ALX1119" s="119"/>
      <c r="ALY1119" s="119"/>
      <c r="ALZ1119" s="119"/>
      <c r="AMA1119" s="119"/>
      <c r="AMB1119" s="119"/>
      <c r="AMC1119" s="119"/>
      <c r="AMD1119" s="119"/>
      <c r="AME1119" s="119"/>
      <c r="AMF1119" s="119"/>
      <c r="AMG1119" s="119"/>
      <c r="AMH1119" s="119"/>
      <c r="AMI1119" s="119"/>
      <c r="AMJ1119" s="119"/>
    </row>
    <row r="1120" customFormat="false" ht="15" hidden="false" customHeight="false" outlineLevel="0" collapsed="false">
      <c r="A1120" s="118"/>
      <c r="B1120" s="118"/>
      <c r="C1120" s="49" t="n">
        <f aca="false">IF(F1120=F1119,C1119,IF(F1120=(F1119+10),C1119,(C1119+10)))</f>
        <v>2120</v>
      </c>
      <c r="D1120" s="38" t="s">
        <v>408</v>
      </c>
      <c r="E1120" s="51" t="n">
        <f aca="false">IF(C1119=C1120,IF(AND(L1120&lt;&gt;"M",L1120&lt;&gt;"m-up"),E1119+10,E1119),10)</f>
        <v>30</v>
      </c>
      <c r="F1120" s="39" t="n">
        <f aca="false">R1120+(Q1120*60)+(P1120*3600)</f>
        <v>67939</v>
      </c>
      <c r="G1120" s="39" t="str">
        <f aca="false">CONCATENATE(M1120,N1120,O1120)</f>
        <v>2017123</v>
      </c>
      <c r="H1120" s="39" t="n">
        <v>0</v>
      </c>
      <c r="L1120" s="79" t="s">
        <v>21</v>
      </c>
      <c r="M1120" s="39" t="n">
        <v>2017</v>
      </c>
      <c r="N1120" s="39" t="n">
        <v>12</v>
      </c>
      <c r="O1120" s="39" t="n">
        <v>3</v>
      </c>
      <c r="P1120" s="39" t="n">
        <v>18</v>
      </c>
      <c r="Q1120" s="39" t="n">
        <v>52</v>
      </c>
      <c r="R1120" s="39" t="n">
        <v>19</v>
      </c>
      <c r="S1120" s="39" t="n">
        <v>998</v>
      </c>
      <c r="T1120" s="39" t="n">
        <v>2</v>
      </c>
      <c r="U1120" s="39" t="s">
        <v>1</v>
      </c>
      <c r="V1120" s="39" t="s">
        <v>2</v>
      </c>
      <c r="WK1120" s="119"/>
      <c r="WL1120" s="119"/>
      <c r="WM1120" s="119"/>
      <c r="WN1120" s="119"/>
      <c r="WO1120" s="119"/>
      <c r="WP1120" s="119"/>
      <c r="WQ1120" s="119"/>
      <c r="WR1120" s="119"/>
      <c r="WS1120" s="119"/>
      <c r="WT1120" s="119"/>
      <c r="WU1120" s="119"/>
      <c r="WV1120" s="119"/>
      <c r="WW1120" s="119"/>
      <c r="WX1120" s="119"/>
      <c r="WY1120" s="119"/>
      <c r="WZ1120" s="119"/>
      <c r="XA1120" s="119"/>
      <c r="XB1120" s="119"/>
      <c r="XC1120" s="119"/>
      <c r="XD1120" s="119"/>
      <c r="XE1120" s="119"/>
      <c r="XF1120" s="119"/>
      <c r="XG1120" s="119"/>
      <c r="XH1120" s="119"/>
      <c r="XI1120" s="119"/>
      <c r="XJ1120" s="119"/>
      <c r="XK1120" s="119"/>
      <c r="XL1120" s="119"/>
      <c r="XM1120" s="119"/>
      <c r="XN1120" s="119"/>
      <c r="XO1120" s="119"/>
      <c r="XP1120" s="119"/>
      <c r="XQ1120" s="119"/>
      <c r="XR1120" s="119"/>
      <c r="XS1120" s="119"/>
      <c r="XT1120" s="119"/>
      <c r="XU1120" s="119"/>
      <c r="XV1120" s="119"/>
      <c r="XW1120" s="119"/>
      <c r="XX1120" s="119"/>
      <c r="XY1120" s="119"/>
      <c r="XZ1120" s="119"/>
      <c r="YA1120" s="119"/>
      <c r="YB1120" s="119"/>
      <c r="YC1120" s="119"/>
      <c r="YD1120" s="119"/>
      <c r="YE1120" s="119"/>
      <c r="YF1120" s="119"/>
      <c r="YG1120" s="119"/>
      <c r="YH1120" s="119"/>
      <c r="YI1120" s="119"/>
      <c r="YJ1120" s="119"/>
      <c r="YK1120" s="119"/>
      <c r="YL1120" s="119"/>
      <c r="YM1120" s="119"/>
      <c r="YN1120" s="119"/>
      <c r="YO1120" s="119"/>
      <c r="YP1120" s="119"/>
      <c r="YQ1120" s="119"/>
      <c r="YR1120" s="119"/>
      <c r="YS1120" s="119"/>
      <c r="YT1120" s="119"/>
      <c r="YU1120" s="119"/>
      <c r="YV1120" s="119"/>
      <c r="YW1120" s="119"/>
      <c r="YX1120" s="119"/>
      <c r="YY1120" s="119"/>
      <c r="YZ1120" s="119"/>
      <c r="ZA1120" s="119"/>
      <c r="ZB1120" s="119"/>
      <c r="ZC1120" s="119"/>
      <c r="ZD1120" s="119"/>
      <c r="ZE1120" s="119"/>
      <c r="ZF1120" s="119"/>
      <c r="ZG1120" s="119"/>
      <c r="ZH1120" s="119"/>
      <c r="ZI1120" s="119"/>
      <c r="ZJ1120" s="119"/>
      <c r="ZK1120" s="119"/>
      <c r="ZL1120" s="119"/>
      <c r="ZM1120" s="119"/>
      <c r="ZN1120" s="119"/>
      <c r="ZO1120" s="119"/>
      <c r="ZP1120" s="119"/>
      <c r="ZQ1120" s="119"/>
      <c r="ZR1120" s="119"/>
      <c r="ZS1120" s="119"/>
      <c r="ZT1120" s="119"/>
      <c r="ZU1120" s="119"/>
      <c r="ZV1120" s="119"/>
      <c r="ZW1120" s="119"/>
      <c r="ZX1120" s="119"/>
      <c r="ZY1120" s="119"/>
      <c r="ZZ1120" s="119"/>
      <c r="AAA1120" s="119"/>
      <c r="AAB1120" s="119"/>
      <c r="AAC1120" s="119"/>
      <c r="AAD1120" s="119"/>
      <c r="AAE1120" s="119"/>
      <c r="AAF1120" s="119"/>
      <c r="AAG1120" s="119"/>
      <c r="AAH1120" s="119"/>
      <c r="AAI1120" s="119"/>
      <c r="AAJ1120" s="119"/>
      <c r="AAK1120" s="119"/>
      <c r="AAL1120" s="119"/>
      <c r="AAM1120" s="119"/>
      <c r="AAN1120" s="119"/>
      <c r="AAO1120" s="119"/>
      <c r="AAP1120" s="119"/>
      <c r="AAQ1120" s="119"/>
      <c r="AAR1120" s="119"/>
      <c r="AAS1120" s="119"/>
      <c r="AAT1120" s="119"/>
      <c r="AAU1120" s="119"/>
      <c r="AAV1120" s="119"/>
      <c r="AAW1120" s="119"/>
      <c r="AAX1120" s="119"/>
      <c r="AAY1120" s="119"/>
      <c r="AAZ1120" s="119"/>
      <c r="ABA1120" s="119"/>
      <c r="ABB1120" s="119"/>
      <c r="ABC1120" s="119"/>
      <c r="ABD1120" s="119"/>
      <c r="ABE1120" s="119"/>
      <c r="ABF1120" s="119"/>
      <c r="ABG1120" s="119"/>
      <c r="ABH1120" s="119"/>
      <c r="ABI1120" s="119"/>
      <c r="ABJ1120" s="119"/>
      <c r="ABK1120" s="119"/>
      <c r="ABL1120" s="119"/>
      <c r="ABM1120" s="119"/>
      <c r="ABN1120" s="119"/>
      <c r="ABO1120" s="119"/>
      <c r="ABP1120" s="119"/>
      <c r="ABQ1120" s="119"/>
      <c r="ABR1120" s="119"/>
      <c r="ABS1120" s="119"/>
      <c r="ABT1120" s="119"/>
      <c r="ABU1120" s="119"/>
      <c r="ABV1120" s="119"/>
      <c r="ABW1120" s="119"/>
      <c r="ABX1120" s="119"/>
      <c r="ABY1120" s="119"/>
      <c r="ABZ1120" s="119"/>
      <c r="ACA1120" s="119"/>
      <c r="ACB1120" s="119"/>
      <c r="ACC1120" s="119"/>
      <c r="ACD1120" s="119"/>
      <c r="ACE1120" s="119"/>
      <c r="ACF1120" s="119"/>
      <c r="ACG1120" s="119"/>
      <c r="ACH1120" s="119"/>
      <c r="ACI1120" s="119"/>
      <c r="ACJ1120" s="119"/>
      <c r="ACK1120" s="119"/>
      <c r="ACL1120" s="119"/>
      <c r="ACM1120" s="119"/>
      <c r="ACN1120" s="119"/>
      <c r="ACO1120" s="119"/>
      <c r="ACP1120" s="119"/>
      <c r="ACQ1120" s="119"/>
      <c r="ACR1120" s="119"/>
      <c r="ACS1120" s="119"/>
      <c r="ACT1120" s="119"/>
      <c r="ACU1120" s="119"/>
      <c r="ACV1120" s="119"/>
      <c r="ACW1120" s="119"/>
      <c r="ACX1120" s="119"/>
      <c r="ACY1120" s="119"/>
      <c r="ACZ1120" s="119"/>
      <c r="ADA1120" s="119"/>
      <c r="ADB1120" s="119"/>
      <c r="ADC1120" s="119"/>
      <c r="ADD1120" s="119"/>
      <c r="ADE1120" s="119"/>
      <c r="ADF1120" s="119"/>
      <c r="ADG1120" s="119"/>
      <c r="ADH1120" s="119"/>
      <c r="ADI1120" s="119"/>
      <c r="ADJ1120" s="119"/>
      <c r="ADK1120" s="119"/>
      <c r="ADL1120" s="119"/>
      <c r="ADM1120" s="119"/>
      <c r="ADN1120" s="119"/>
      <c r="ADO1120" s="119"/>
      <c r="ADP1120" s="119"/>
      <c r="ADQ1120" s="119"/>
      <c r="ADR1120" s="119"/>
      <c r="ADS1120" s="119"/>
      <c r="ADT1120" s="119"/>
      <c r="ADU1120" s="119"/>
      <c r="ADV1120" s="119"/>
      <c r="ADW1120" s="119"/>
      <c r="ADX1120" s="119"/>
      <c r="ADY1120" s="119"/>
      <c r="ADZ1120" s="119"/>
      <c r="AEA1120" s="119"/>
      <c r="AEB1120" s="119"/>
      <c r="AEC1120" s="119"/>
      <c r="AED1120" s="119"/>
      <c r="AEE1120" s="119"/>
      <c r="AEF1120" s="119"/>
      <c r="AEG1120" s="119"/>
      <c r="AEH1120" s="119"/>
      <c r="AEI1120" s="119"/>
      <c r="AEJ1120" s="119"/>
      <c r="AEK1120" s="119"/>
      <c r="AEL1120" s="119"/>
      <c r="AEM1120" s="119"/>
      <c r="AEN1120" s="119"/>
      <c r="AEO1120" s="119"/>
      <c r="AEP1120" s="119"/>
      <c r="AEQ1120" s="119"/>
      <c r="AER1120" s="119"/>
      <c r="AES1120" s="119"/>
      <c r="AET1120" s="119"/>
      <c r="AEU1120" s="119"/>
      <c r="AEV1120" s="119"/>
      <c r="AEW1120" s="119"/>
      <c r="AEX1120" s="119"/>
      <c r="AEY1120" s="119"/>
      <c r="AEZ1120" s="119"/>
      <c r="AFA1120" s="119"/>
      <c r="AFB1120" s="119"/>
      <c r="AFC1120" s="119"/>
      <c r="AFD1120" s="119"/>
      <c r="AFE1120" s="119"/>
      <c r="AFF1120" s="119"/>
      <c r="AFG1120" s="119"/>
      <c r="AFH1120" s="119"/>
      <c r="AFI1120" s="119"/>
      <c r="AFJ1120" s="119"/>
      <c r="AFK1120" s="119"/>
      <c r="AFL1120" s="119"/>
      <c r="AFM1120" s="119"/>
      <c r="AFN1120" s="119"/>
      <c r="AFO1120" s="119"/>
      <c r="AFP1120" s="119"/>
      <c r="AFQ1120" s="119"/>
      <c r="AFR1120" s="119"/>
      <c r="AFS1120" s="119"/>
      <c r="AFT1120" s="119"/>
      <c r="AFU1120" s="119"/>
      <c r="AFV1120" s="119"/>
      <c r="AFW1120" s="119"/>
      <c r="AFX1120" s="119"/>
      <c r="AFY1120" s="119"/>
      <c r="AFZ1120" s="119"/>
      <c r="AGA1120" s="119"/>
      <c r="AGB1120" s="119"/>
      <c r="AGC1120" s="119"/>
      <c r="AGD1120" s="119"/>
      <c r="AGE1120" s="119"/>
      <c r="AGF1120" s="119"/>
      <c r="AGG1120" s="119"/>
      <c r="AGH1120" s="119"/>
      <c r="AGI1120" s="119"/>
      <c r="AGJ1120" s="119"/>
      <c r="AGK1120" s="119"/>
      <c r="AGL1120" s="119"/>
      <c r="AGM1120" s="119"/>
      <c r="AGN1120" s="119"/>
      <c r="AGO1120" s="119"/>
      <c r="AGP1120" s="119"/>
      <c r="AGQ1120" s="119"/>
      <c r="AGR1120" s="119"/>
      <c r="AGS1120" s="119"/>
      <c r="AGT1120" s="119"/>
      <c r="AGU1120" s="119"/>
      <c r="AGV1120" s="119"/>
      <c r="AGW1120" s="119"/>
      <c r="AGX1120" s="119"/>
      <c r="AGY1120" s="119"/>
      <c r="AGZ1120" s="119"/>
      <c r="AHA1120" s="119"/>
      <c r="AHB1120" s="119"/>
      <c r="AHC1120" s="119"/>
      <c r="AHD1120" s="119"/>
      <c r="AHE1120" s="119"/>
      <c r="AHF1120" s="119"/>
      <c r="AHG1120" s="119"/>
      <c r="AHH1120" s="119"/>
      <c r="AHI1120" s="119"/>
      <c r="AHJ1120" s="119"/>
      <c r="AHK1120" s="119"/>
      <c r="AHL1120" s="119"/>
      <c r="AHM1120" s="119"/>
      <c r="AHN1120" s="119"/>
      <c r="AHO1120" s="119"/>
      <c r="AHP1120" s="119"/>
      <c r="AHQ1120" s="119"/>
      <c r="AHR1120" s="119"/>
      <c r="AHS1120" s="119"/>
      <c r="AHT1120" s="119"/>
      <c r="AHU1120" s="119"/>
      <c r="AHV1120" s="119"/>
      <c r="AHW1120" s="119"/>
      <c r="AHX1120" s="119"/>
      <c r="AHY1120" s="119"/>
      <c r="AHZ1120" s="119"/>
      <c r="AIA1120" s="119"/>
      <c r="AIB1120" s="119"/>
      <c r="AIC1120" s="119"/>
      <c r="AID1120" s="119"/>
      <c r="AIE1120" s="119"/>
      <c r="AIF1120" s="119"/>
      <c r="AIG1120" s="119"/>
      <c r="AIH1120" s="119"/>
      <c r="AII1120" s="119"/>
      <c r="AIJ1120" s="119"/>
      <c r="AIK1120" s="119"/>
      <c r="AIL1120" s="119"/>
      <c r="AIM1120" s="119"/>
      <c r="AIN1120" s="119"/>
      <c r="AIO1120" s="119"/>
      <c r="AIP1120" s="119"/>
      <c r="AIQ1120" s="119"/>
      <c r="AIR1120" s="119"/>
      <c r="AIS1120" s="119"/>
      <c r="AIT1120" s="119"/>
      <c r="AIU1120" s="119"/>
      <c r="AIV1120" s="119"/>
      <c r="AIW1120" s="119"/>
      <c r="AIX1120" s="119"/>
      <c r="AIY1120" s="119"/>
      <c r="AIZ1120" s="119"/>
      <c r="AJA1120" s="119"/>
      <c r="AJB1120" s="119"/>
      <c r="AJC1120" s="119"/>
      <c r="AJD1120" s="119"/>
      <c r="AJE1120" s="119"/>
      <c r="AJF1120" s="119"/>
      <c r="AJG1120" s="119"/>
      <c r="AJH1120" s="119"/>
      <c r="AJI1120" s="119"/>
      <c r="AJJ1120" s="119"/>
      <c r="AJK1120" s="119"/>
      <c r="AJL1120" s="119"/>
      <c r="AJM1120" s="119"/>
      <c r="AJN1120" s="119"/>
      <c r="AJO1120" s="119"/>
      <c r="AJP1120" s="119"/>
      <c r="AJQ1120" s="119"/>
      <c r="AJR1120" s="119"/>
      <c r="AJS1120" s="119"/>
      <c r="AJT1120" s="119"/>
      <c r="AJU1120" s="119"/>
      <c r="AJV1120" s="119"/>
      <c r="AJW1120" s="119"/>
      <c r="AJX1120" s="119"/>
      <c r="AJY1120" s="119"/>
      <c r="AJZ1120" s="119"/>
      <c r="AKA1120" s="119"/>
      <c r="AKB1120" s="119"/>
      <c r="AKC1120" s="119"/>
      <c r="AKD1120" s="119"/>
      <c r="AKE1120" s="119"/>
      <c r="AKF1120" s="119"/>
      <c r="AKG1120" s="119"/>
      <c r="AKH1120" s="119"/>
      <c r="AKI1120" s="119"/>
      <c r="AKJ1120" s="119"/>
      <c r="AKK1120" s="119"/>
      <c r="AKL1120" s="119"/>
      <c r="AKM1120" s="119"/>
      <c r="AKN1120" s="119"/>
      <c r="AKO1120" s="119"/>
      <c r="AKP1120" s="119"/>
      <c r="AKQ1120" s="119"/>
      <c r="AKR1120" s="119"/>
      <c r="AKS1120" s="119"/>
      <c r="AKT1120" s="119"/>
      <c r="AKU1120" s="119"/>
      <c r="AKV1120" s="119"/>
      <c r="AKW1120" s="119"/>
      <c r="AKX1120" s="119"/>
      <c r="AKY1120" s="119"/>
      <c r="AKZ1120" s="119"/>
      <c r="ALA1120" s="119"/>
      <c r="ALB1120" s="119"/>
      <c r="ALC1120" s="119"/>
      <c r="ALD1120" s="119"/>
      <c r="ALE1120" s="119"/>
      <c r="ALF1120" s="119"/>
      <c r="ALG1120" s="119"/>
      <c r="ALH1120" s="119"/>
      <c r="ALI1120" s="119"/>
      <c r="ALJ1120" s="119"/>
      <c r="ALK1120" s="119"/>
      <c r="ALL1120" s="119"/>
      <c r="ALM1120" s="119"/>
      <c r="ALN1120" s="119"/>
      <c r="ALO1120" s="119"/>
      <c r="ALP1120" s="119"/>
      <c r="ALQ1120" s="119"/>
      <c r="ALR1120" s="119"/>
      <c r="ALS1120" s="119"/>
      <c r="ALT1120" s="119"/>
      <c r="ALU1120" s="119"/>
      <c r="ALV1120" s="119"/>
      <c r="ALW1120" s="119"/>
      <c r="ALX1120" s="119"/>
      <c r="ALY1120" s="119"/>
      <c r="ALZ1120" s="119"/>
      <c r="AMA1120" s="119"/>
      <c r="AMB1120" s="119"/>
      <c r="AMC1120" s="119"/>
      <c r="AMD1120" s="119"/>
      <c r="AME1120" s="119"/>
      <c r="AMF1120" s="119"/>
      <c r="AMG1120" s="119"/>
      <c r="AMH1120" s="119"/>
      <c r="AMI1120" s="119"/>
      <c r="AMJ1120" s="119"/>
    </row>
    <row r="1121" customFormat="false" ht="15" hidden="false" customHeight="false" outlineLevel="0" collapsed="false">
      <c r="A1121" s="118"/>
      <c r="B1121" s="118"/>
      <c r="C1121" s="49" t="n">
        <f aca="false">IF(F1121=F1120,C1120,IF(F1121=(F1120+10),C1120,(C1120+10)))</f>
        <v>2130</v>
      </c>
      <c r="D1121" s="38" t="s">
        <v>408</v>
      </c>
      <c r="E1121" s="51" t="n">
        <f aca="false">IF(C1120=C1121,IF(AND(L1121&lt;&gt;"M",L1121&lt;&gt;"m-up"),E1120+10,E1120),10)</f>
        <v>10</v>
      </c>
      <c r="F1121" s="39" t="n">
        <f aca="false">R1121+(Q1121*60)+(P1121*3600)</f>
        <v>67940</v>
      </c>
      <c r="G1121" s="39" t="str">
        <f aca="false">CONCATENATE(M1121,N1121,O1121)</f>
        <v>2017123</v>
      </c>
      <c r="H1121" s="39" t="n">
        <v>0</v>
      </c>
      <c r="L1121" s="79" t="s">
        <v>21</v>
      </c>
      <c r="M1121" s="39" t="n">
        <v>2017</v>
      </c>
      <c r="N1121" s="39" t="n">
        <v>12</v>
      </c>
      <c r="O1121" s="39" t="n">
        <v>3</v>
      </c>
      <c r="P1121" s="39" t="n">
        <v>18</v>
      </c>
      <c r="Q1121" s="39" t="n">
        <v>52</v>
      </c>
      <c r="R1121" s="39" t="n">
        <v>20</v>
      </c>
      <c r="S1121" s="39" t="n">
        <v>0</v>
      </c>
      <c r="T1121" s="39" t="n">
        <v>2</v>
      </c>
      <c r="U1121" s="39" t="s">
        <v>1</v>
      </c>
      <c r="V1121" s="39" t="s">
        <v>2</v>
      </c>
      <c r="WK1121" s="119"/>
      <c r="WL1121" s="119"/>
      <c r="WM1121" s="119"/>
      <c r="WN1121" s="119"/>
      <c r="WO1121" s="119"/>
      <c r="WP1121" s="119"/>
      <c r="WQ1121" s="119"/>
      <c r="WR1121" s="119"/>
      <c r="WS1121" s="119"/>
      <c r="WT1121" s="119"/>
      <c r="WU1121" s="119"/>
      <c r="WV1121" s="119"/>
      <c r="WW1121" s="119"/>
      <c r="WX1121" s="119"/>
      <c r="WY1121" s="119"/>
      <c r="WZ1121" s="119"/>
      <c r="XA1121" s="119"/>
      <c r="XB1121" s="119"/>
      <c r="XC1121" s="119"/>
      <c r="XD1121" s="119"/>
      <c r="XE1121" s="119"/>
      <c r="XF1121" s="119"/>
      <c r="XG1121" s="119"/>
      <c r="XH1121" s="119"/>
      <c r="XI1121" s="119"/>
      <c r="XJ1121" s="119"/>
      <c r="XK1121" s="119"/>
      <c r="XL1121" s="119"/>
      <c r="XM1121" s="119"/>
      <c r="XN1121" s="119"/>
      <c r="XO1121" s="119"/>
      <c r="XP1121" s="119"/>
      <c r="XQ1121" s="119"/>
      <c r="XR1121" s="119"/>
      <c r="XS1121" s="119"/>
      <c r="XT1121" s="119"/>
      <c r="XU1121" s="119"/>
      <c r="XV1121" s="119"/>
      <c r="XW1121" s="119"/>
      <c r="XX1121" s="119"/>
      <c r="XY1121" s="119"/>
      <c r="XZ1121" s="119"/>
      <c r="YA1121" s="119"/>
      <c r="YB1121" s="119"/>
      <c r="YC1121" s="119"/>
      <c r="YD1121" s="119"/>
      <c r="YE1121" s="119"/>
      <c r="YF1121" s="119"/>
      <c r="YG1121" s="119"/>
      <c r="YH1121" s="119"/>
      <c r="YI1121" s="119"/>
      <c r="YJ1121" s="119"/>
      <c r="YK1121" s="119"/>
      <c r="YL1121" s="119"/>
      <c r="YM1121" s="119"/>
      <c r="YN1121" s="119"/>
      <c r="YO1121" s="119"/>
      <c r="YP1121" s="119"/>
      <c r="YQ1121" s="119"/>
      <c r="YR1121" s="119"/>
      <c r="YS1121" s="119"/>
      <c r="YT1121" s="119"/>
      <c r="YU1121" s="119"/>
      <c r="YV1121" s="119"/>
      <c r="YW1121" s="119"/>
      <c r="YX1121" s="119"/>
      <c r="YY1121" s="119"/>
      <c r="YZ1121" s="119"/>
      <c r="ZA1121" s="119"/>
      <c r="ZB1121" s="119"/>
      <c r="ZC1121" s="119"/>
      <c r="ZD1121" s="119"/>
      <c r="ZE1121" s="119"/>
      <c r="ZF1121" s="119"/>
      <c r="ZG1121" s="119"/>
      <c r="ZH1121" s="119"/>
      <c r="ZI1121" s="119"/>
      <c r="ZJ1121" s="119"/>
      <c r="ZK1121" s="119"/>
      <c r="ZL1121" s="119"/>
      <c r="ZM1121" s="119"/>
      <c r="ZN1121" s="119"/>
      <c r="ZO1121" s="119"/>
      <c r="ZP1121" s="119"/>
      <c r="ZQ1121" s="119"/>
      <c r="ZR1121" s="119"/>
      <c r="ZS1121" s="119"/>
      <c r="ZT1121" s="119"/>
      <c r="ZU1121" s="119"/>
      <c r="ZV1121" s="119"/>
      <c r="ZW1121" s="119"/>
      <c r="ZX1121" s="119"/>
      <c r="ZY1121" s="119"/>
      <c r="ZZ1121" s="119"/>
      <c r="AAA1121" s="119"/>
      <c r="AAB1121" s="119"/>
      <c r="AAC1121" s="119"/>
      <c r="AAD1121" s="119"/>
      <c r="AAE1121" s="119"/>
      <c r="AAF1121" s="119"/>
      <c r="AAG1121" s="119"/>
      <c r="AAH1121" s="119"/>
      <c r="AAI1121" s="119"/>
      <c r="AAJ1121" s="119"/>
      <c r="AAK1121" s="119"/>
      <c r="AAL1121" s="119"/>
      <c r="AAM1121" s="119"/>
      <c r="AAN1121" s="119"/>
      <c r="AAO1121" s="119"/>
      <c r="AAP1121" s="119"/>
      <c r="AAQ1121" s="119"/>
      <c r="AAR1121" s="119"/>
      <c r="AAS1121" s="119"/>
      <c r="AAT1121" s="119"/>
      <c r="AAU1121" s="119"/>
      <c r="AAV1121" s="119"/>
      <c r="AAW1121" s="119"/>
      <c r="AAX1121" s="119"/>
      <c r="AAY1121" s="119"/>
      <c r="AAZ1121" s="119"/>
      <c r="ABA1121" s="119"/>
      <c r="ABB1121" s="119"/>
      <c r="ABC1121" s="119"/>
      <c r="ABD1121" s="119"/>
      <c r="ABE1121" s="119"/>
      <c r="ABF1121" s="119"/>
      <c r="ABG1121" s="119"/>
      <c r="ABH1121" s="119"/>
      <c r="ABI1121" s="119"/>
      <c r="ABJ1121" s="119"/>
      <c r="ABK1121" s="119"/>
      <c r="ABL1121" s="119"/>
      <c r="ABM1121" s="119"/>
      <c r="ABN1121" s="119"/>
      <c r="ABO1121" s="119"/>
      <c r="ABP1121" s="119"/>
      <c r="ABQ1121" s="119"/>
      <c r="ABR1121" s="119"/>
      <c r="ABS1121" s="119"/>
      <c r="ABT1121" s="119"/>
      <c r="ABU1121" s="119"/>
      <c r="ABV1121" s="119"/>
      <c r="ABW1121" s="119"/>
      <c r="ABX1121" s="119"/>
      <c r="ABY1121" s="119"/>
      <c r="ABZ1121" s="119"/>
      <c r="ACA1121" s="119"/>
      <c r="ACB1121" s="119"/>
      <c r="ACC1121" s="119"/>
      <c r="ACD1121" s="119"/>
      <c r="ACE1121" s="119"/>
      <c r="ACF1121" s="119"/>
      <c r="ACG1121" s="119"/>
      <c r="ACH1121" s="119"/>
      <c r="ACI1121" s="119"/>
      <c r="ACJ1121" s="119"/>
      <c r="ACK1121" s="119"/>
      <c r="ACL1121" s="119"/>
      <c r="ACM1121" s="119"/>
      <c r="ACN1121" s="119"/>
      <c r="ACO1121" s="119"/>
      <c r="ACP1121" s="119"/>
      <c r="ACQ1121" s="119"/>
      <c r="ACR1121" s="119"/>
      <c r="ACS1121" s="119"/>
      <c r="ACT1121" s="119"/>
      <c r="ACU1121" s="119"/>
      <c r="ACV1121" s="119"/>
      <c r="ACW1121" s="119"/>
      <c r="ACX1121" s="119"/>
      <c r="ACY1121" s="119"/>
      <c r="ACZ1121" s="119"/>
      <c r="ADA1121" s="119"/>
      <c r="ADB1121" s="119"/>
      <c r="ADC1121" s="119"/>
      <c r="ADD1121" s="119"/>
      <c r="ADE1121" s="119"/>
      <c r="ADF1121" s="119"/>
      <c r="ADG1121" s="119"/>
      <c r="ADH1121" s="119"/>
      <c r="ADI1121" s="119"/>
      <c r="ADJ1121" s="119"/>
      <c r="ADK1121" s="119"/>
      <c r="ADL1121" s="119"/>
      <c r="ADM1121" s="119"/>
      <c r="ADN1121" s="119"/>
      <c r="ADO1121" s="119"/>
      <c r="ADP1121" s="119"/>
      <c r="ADQ1121" s="119"/>
      <c r="ADR1121" s="119"/>
      <c r="ADS1121" s="119"/>
      <c r="ADT1121" s="119"/>
      <c r="ADU1121" s="119"/>
      <c r="ADV1121" s="119"/>
      <c r="ADW1121" s="119"/>
      <c r="ADX1121" s="119"/>
      <c r="ADY1121" s="119"/>
      <c r="ADZ1121" s="119"/>
      <c r="AEA1121" s="119"/>
      <c r="AEB1121" s="119"/>
      <c r="AEC1121" s="119"/>
      <c r="AED1121" s="119"/>
      <c r="AEE1121" s="119"/>
      <c r="AEF1121" s="119"/>
      <c r="AEG1121" s="119"/>
      <c r="AEH1121" s="119"/>
      <c r="AEI1121" s="119"/>
      <c r="AEJ1121" s="119"/>
      <c r="AEK1121" s="119"/>
      <c r="AEL1121" s="119"/>
      <c r="AEM1121" s="119"/>
      <c r="AEN1121" s="119"/>
      <c r="AEO1121" s="119"/>
      <c r="AEP1121" s="119"/>
      <c r="AEQ1121" s="119"/>
      <c r="AER1121" s="119"/>
      <c r="AES1121" s="119"/>
      <c r="AET1121" s="119"/>
      <c r="AEU1121" s="119"/>
      <c r="AEV1121" s="119"/>
      <c r="AEW1121" s="119"/>
      <c r="AEX1121" s="119"/>
      <c r="AEY1121" s="119"/>
      <c r="AEZ1121" s="119"/>
      <c r="AFA1121" s="119"/>
      <c r="AFB1121" s="119"/>
      <c r="AFC1121" s="119"/>
      <c r="AFD1121" s="119"/>
      <c r="AFE1121" s="119"/>
      <c r="AFF1121" s="119"/>
      <c r="AFG1121" s="119"/>
      <c r="AFH1121" s="119"/>
      <c r="AFI1121" s="119"/>
      <c r="AFJ1121" s="119"/>
      <c r="AFK1121" s="119"/>
      <c r="AFL1121" s="119"/>
      <c r="AFM1121" s="119"/>
      <c r="AFN1121" s="119"/>
      <c r="AFO1121" s="119"/>
      <c r="AFP1121" s="119"/>
      <c r="AFQ1121" s="119"/>
      <c r="AFR1121" s="119"/>
      <c r="AFS1121" s="119"/>
      <c r="AFT1121" s="119"/>
      <c r="AFU1121" s="119"/>
      <c r="AFV1121" s="119"/>
      <c r="AFW1121" s="119"/>
      <c r="AFX1121" s="119"/>
      <c r="AFY1121" s="119"/>
      <c r="AFZ1121" s="119"/>
      <c r="AGA1121" s="119"/>
      <c r="AGB1121" s="119"/>
      <c r="AGC1121" s="119"/>
      <c r="AGD1121" s="119"/>
      <c r="AGE1121" s="119"/>
      <c r="AGF1121" s="119"/>
      <c r="AGG1121" s="119"/>
      <c r="AGH1121" s="119"/>
      <c r="AGI1121" s="119"/>
      <c r="AGJ1121" s="119"/>
      <c r="AGK1121" s="119"/>
      <c r="AGL1121" s="119"/>
      <c r="AGM1121" s="119"/>
      <c r="AGN1121" s="119"/>
      <c r="AGO1121" s="119"/>
      <c r="AGP1121" s="119"/>
      <c r="AGQ1121" s="119"/>
      <c r="AGR1121" s="119"/>
      <c r="AGS1121" s="119"/>
      <c r="AGT1121" s="119"/>
      <c r="AGU1121" s="119"/>
      <c r="AGV1121" s="119"/>
      <c r="AGW1121" s="119"/>
      <c r="AGX1121" s="119"/>
      <c r="AGY1121" s="119"/>
      <c r="AGZ1121" s="119"/>
      <c r="AHA1121" s="119"/>
      <c r="AHB1121" s="119"/>
      <c r="AHC1121" s="119"/>
      <c r="AHD1121" s="119"/>
      <c r="AHE1121" s="119"/>
      <c r="AHF1121" s="119"/>
      <c r="AHG1121" s="119"/>
      <c r="AHH1121" s="119"/>
      <c r="AHI1121" s="119"/>
      <c r="AHJ1121" s="119"/>
      <c r="AHK1121" s="119"/>
      <c r="AHL1121" s="119"/>
      <c r="AHM1121" s="119"/>
      <c r="AHN1121" s="119"/>
      <c r="AHO1121" s="119"/>
      <c r="AHP1121" s="119"/>
      <c r="AHQ1121" s="119"/>
      <c r="AHR1121" s="119"/>
      <c r="AHS1121" s="119"/>
      <c r="AHT1121" s="119"/>
      <c r="AHU1121" s="119"/>
      <c r="AHV1121" s="119"/>
      <c r="AHW1121" s="119"/>
      <c r="AHX1121" s="119"/>
      <c r="AHY1121" s="119"/>
      <c r="AHZ1121" s="119"/>
      <c r="AIA1121" s="119"/>
      <c r="AIB1121" s="119"/>
      <c r="AIC1121" s="119"/>
      <c r="AID1121" s="119"/>
      <c r="AIE1121" s="119"/>
      <c r="AIF1121" s="119"/>
      <c r="AIG1121" s="119"/>
      <c r="AIH1121" s="119"/>
      <c r="AII1121" s="119"/>
      <c r="AIJ1121" s="119"/>
      <c r="AIK1121" s="119"/>
      <c r="AIL1121" s="119"/>
      <c r="AIM1121" s="119"/>
      <c r="AIN1121" s="119"/>
      <c r="AIO1121" s="119"/>
      <c r="AIP1121" s="119"/>
      <c r="AIQ1121" s="119"/>
      <c r="AIR1121" s="119"/>
      <c r="AIS1121" s="119"/>
      <c r="AIT1121" s="119"/>
      <c r="AIU1121" s="119"/>
      <c r="AIV1121" s="119"/>
      <c r="AIW1121" s="119"/>
      <c r="AIX1121" s="119"/>
      <c r="AIY1121" s="119"/>
      <c r="AIZ1121" s="119"/>
      <c r="AJA1121" s="119"/>
      <c r="AJB1121" s="119"/>
      <c r="AJC1121" s="119"/>
      <c r="AJD1121" s="119"/>
      <c r="AJE1121" s="119"/>
      <c r="AJF1121" s="119"/>
      <c r="AJG1121" s="119"/>
      <c r="AJH1121" s="119"/>
      <c r="AJI1121" s="119"/>
      <c r="AJJ1121" s="119"/>
      <c r="AJK1121" s="119"/>
      <c r="AJL1121" s="119"/>
      <c r="AJM1121" s="119"/>
      <c r="AJN1121" s="119"/>
      <c r="AJO1121" s="119"/>
      <c r="AJP1121" s="119"/>
      <c r="AJQ1121" s="119"/>
      <c r="AJR1121" s="119"/>
      <c r="AJS1121" s="119"/>
      <c r="AJT1121" s="119"/>
      <c r="AJU1121" s="119"/>
      <c r="AJV1121" s="119"/>
      <c r="AJW1121" s="119"/>
      <c r="AJX1121" s="119"/>
      <c r="AJY1121" s="119"/>
      <c r="AJZ1121" s="119"/>
      <c r="AKA1121" s="119"/>
      <c r="AKB1121" s="119"/>
      <c r="AKC1121" s="119"/>
      <c r="AKD1121" s="119"/>
      <c r="AKE1121" s="119"/>
      <c r="AKF1121" s="119"/>
      <c r="AKG1121" s="119"/>
      <c r="AKH1121" s="119"/>
      <c r="AKI1121" s="119"/>
      <c r="AKJ1121" s="119"/>
      <c r="AKK1121" s="119"/>
      <c r="AKL1121" s="119"/>
      <c r="AKM1121" s="119"/>
      <c r="AKN1121" s="119"/>
      <c r="AKO1121" s="119"/>
      <c r="AKP1121" s="119"/>
      <c r="AKQ1121" s="119"/>
      <c r="AKR1121" s="119"/>
      <c r="AKS1121" s="119"/>
      <c r="AKT1121" s="119"/>
      <c r="AKU1121" s="119"/>
      <c r="AKV1121" s="119"/>
      <c r="AKW1121" s="119"/>
      <c r="AKX1121" s="119"/>
      <c r="AKY1121" s="119"/>
      <c r="AKZ1121" s="119"/>
      <c r="ALA1121" s="119"/>
      <c r="ALB1121" s="119"/>
      <c r="ALC1121" s="119"/>
      <c r="ALD1121" s="119"/>
      <c r="ALE1121" s="119"/>
      <c r="ALF1121" s="119"/>
      <c r="ALG1121" s="119"/>
      <c r="ALH1121" s="119"/>
      <c r="ALI1121" s="119"/>
      <c r="ALJ1121" s="119"/>
      <c r="ALK1121" s="119"/>
      <c r="ALL1121" s="119"/>
      <c r="ALM1121" s="119"/>
      <c r="ALN1121" s="119"/>
      <c r="ALO1121" s="119"/>
      <c r="ALP1121" s="119"/>
      <c r="ALQ1121" s="119"/>
      <c r="ALR1121" s="119"/>
      <c r="ALS1121" s="119"/>
      <c r="ALT1121" s="119"/>
      <c r="ALU1121" s="119"/>
      <c r="ALV1121" s="119"/>
      <c r="ALW1121" s="119"/>
      <c r="ALX1121" s="119"/>
      <c r="ALY1121" s="119"/>
      <c r="ALZ1121" s="119"/>
      <c r="AMA1121" s="119"/>
      <c r="AMB1121" s="119"/>
      <c r="AMC1121" s="119"/>
      <c r="AMD1121" s="119"/>
      <c r="AME1121" s="119"/>
      <c r="AMF1121" s="119"/>
      <c r="AMG1121" s="119"/>
      <c r="AMH1121" s="119"/>
      <c r="AMI1121" s="119"/>
      <c r="AMJ1121" s="119"/>
    </row>
    <row r="1122" customFormat="false" ht="15" hidden="false" customHeight="false" outlineLevel="0" collapsed="false">
      <c r="A1122" s="118"/>
      <c r="B1122" s="118"/>
      <c r="C1122" s="49" t="n">
        <f aca="false">IF(F1122=F1121,C1121,IF(F1122=(F1121+10),C1121,(C1121+10)))</f>
        <v>2130</v>
      </c>
      <c r="D1122" s="38" t="s">
        <v>408</v>
      </c>
      <c r="E1122" s="51" t="n">
        <f aca="false">IF(C1121=C1122,IF(AND(L1122&lt;&gt;"M",L1122&lt;&gt;"m-up"),E1121+10,E1121),10)</f>
        <v>10</v>
      </c>
      <c r="F1122" s="39" t="n">
        <f aca="false">R1122+(Q1122*60)+(P1122*3600)</f>
        <v>67940</v>
      </c>
      <c r="G1122" s="39" t="str">
        <f aca="false">CONCATENATE(M1122,N1122,O1122)</f>
        <v>2017123</v>
      </c>
      <c r="H1122" s="39" t="n">
        <v>0</v>
      </c>
      <c r="L1122" s="79" t="s">
        <v>21</v>
      </c>
      <c r="M1122" s="39" t="n">
        <v>2017</v>
      </c>
      <c r="N1122" s="39" t="n">
        <v>12</v>
      </c>
      <c r="O1122" s="39" t="n">
        <v>3</v>
      </c>
      <c r="P1122" s="39" t="n">
        <v>18</v>
      </c>
      <c r="Q1122" s="39" t="n">
        <v>52</v>
      </c>
      <c r="R1122" s="39" t="n">
        <v>20</v>
      </c>
      <c r="S1122" s="39" t="n">
        <v>7</v>
      </c>
      <c r="T1122" s="39" t="n">
        <v>2</v>
      </c>
      <c r="U1122" s="39" t="s">
        <v>1</v>
      </c>
      <c r="V1122" s="39" t="s">
        <v>2</v>
      </c>
      <c r="WK1122" s="119"/>
      <c r="WL1122" s="119"/>
      <c r="WM1122" s="119"/>
      <c r="WN1122" s="119"/>
      <c r="WO1122" s="119"/>
      <c r="WP1122" s="119"/>
      <c r="WQ1122" s="119"/>
      <c r="WR1122" s="119"/>
      <c r="WS1122" s="119"/>
      <c r="WT1122" s="119"/>
      <c r="WU1122" s="119"/>
      <c r="WV1122" s="119"/>
      <c r="WW1122" s="119"/>
      <c r="WX1122" s="119"/>
      <c r="WY1122" s="119"/>
      <c r="WZ1122" s="119"/>
      <c r="XA1122" s="119"/>
      <c r="XB1122" s="119"/>
      <c r="XC1122" s="119"/>
      <c r="XD1122" s="119"/>
      <c r="XE1122" s="119"/>
      <c r="XF1122" s="119"/>
      <c r="XG1122" s="119"/>
      <c r="XH1122" s="119"/>
      <c r="XI1122" s="119"/>
      <c r="XJ1122" s="119"/>
      <c r="XK1122" s="119"/>
      <c r="XL1122" s="119"/>
      <c r="XM1122" s="119"/>
      <c r="XN1122" s="119"/>
      <c r="XO1122" s="119"/>
      <c r="XP1122" s="119"/>
      <c r="XQ1122" s="119"/>
      <c r="XR1122" s="119"/>
      <c r="XS1122" s="119"/>
      <c r="XT1122" s="119"/>
      <c r="XU1122" s="119"/>
      <c r="XV1122" s="119"/>
      <c r="XW1122" s="119"/>
      <c r="XX1122" s="119"/>
      <c r="XY1122" s="119"/>
      <c r="XZ1122" s="119"/>
      <c r="YA1122" s="119"/>
      <c r="YB1122" s="119"/>
      <c r="YC1122" s="119"/>
      <c r="YD1122" s="119"/>
      <c r="YE1122" s="119"/>
      <c r="YF1122" s="119"/>
      <c r="YG1122" s="119"/>
      <c r="YH1122" s="119"/>
      <c r="YI1122" s="119"/>
      <c r="YJ1122" s="119"/>
      <c r="YK1122" s="119"/>
      <c r="YL1122" s="119"/>
      <c r="YM1122" s="119"/>
      <c r="YN1122" s="119"/>
      <c r="YO1122" s="119"/>
      <c r="YP1122" s="119"/>
      <c r="YQ1122" s="119"/>
      <c r="YR1122" s="119"/>
      <c r="YS1122" s="119"/>
      <c r="YT1122" s="119"/>
      <c r="YU1122" s="119"/>
      <c r="YV1122" s="119"/>
      <c r="YW1122" s="119"/>
      <c r="YX1122" s="119"/>
      <c r="YY1122" s="119"/>
      <c r="YZ1122" s="119"/>
      <c r="ZA1122" s="119"/>
      <c r="ZB1122" s="119"/>
      <c r="ZC1122" s="119"/>
      <c r="ZD1122" s="119"/>
      <c r="ZE1122" s="119"/>
      <c r="ZF1122" s="119"/>
      <c r="ZG1122" s="119"/>
      <c r="ZH1122" s="119"/>
      <c r="ZI1122" s="119"/>
      <c r="ZJ1122" s="119"/>
      <c r="ZK1122" s="119"/>
      <c r="ZL1122" s="119"/>
      <c r="ZM1122" s="119"/>
      <c r="ZN1122" s="119"/>
      <c r="ZO1122" s="119"/>
      <c r="ZP1122" s="119"/>
      <c r="ZQ1122" s="119"/>
      <c r="ZR1122" s="119"/>
      <c r="ZS1122" s="119"/>
      <c r="ZT1122" s="119"/>
      <c r="ZU1122" s="119"/>
      <c r="ZV1122" s="119"/>
      <c r="ZW1122" s="119"/>
      <c r="ZX1122" s="119"/>
      <c r="ZY1122" s="119"/>
      <c r="ZZ1122" s="119"/>
      <c r="AAA1122" s="119"/>
      <c r="AAB1122" s="119"/>
      <c r="AAC1122" s="119"/>
      <c r="AAD1122" s="119"/>
      <c r="AAE1122" s="119"/>
      <c r="AAF1122" s="119"/>
      <c r="AAG1122" s="119"/>
      <c r="AAH1122" s="119"/>
      <c r="AAI1122" s="119"/>
      <c r="AAJ1122" s="119"/>
      <c r="AAK1122" s="119"/>
      <c r="AAL1122" s="119"/>
      <c r="AAM1122" s="119"/>
      <c r="AAN1122" s="119"/>
      <c r="AAO1122" s="119"/>
      <c r="AAP1122" s="119"/>
      <c r="AAQ1122" s="119"/>
      <c r="AAR1122" s="119"/>
      <c r="AAS1122" s="119"/>
      <c r="AAT1122" s="119"/>
      <c r="AAU1122" s="119"/>
      <c r="AAV1122" s="119"/>
      <c r="AAW1122" s="119"/>
      <c r="AAX1122" s="119"/>
      <c r="AAY1122" s="119"/>
      <c r="AAZ1122" s="119"/>
      <c r="ABA1122" s="119"/>
      <c r="ABB1122" s="119"/>
      <c r="ABC1122" s="119"/>
      <c r="ABD1122" s="119"/>
      <c r="ABE1122" s="119"/>
      <c r="ABF1122" s="119"/>
      <c r="ABG1122" s="119"/>
      <c r="ABH1122" s="119"/>
      <c r="ABI1122" s="119"/>
      <c r="ABJ1122" s="119"/>
      <c r="ABK1122" s="119"/>
      <c r="ABL1122" s="119"/>
      <c r="ABM1122" s="119"/>
      <c r="ABN1122" s="119"/>
      <c r="ABO1122" s="119"/>
      <c r="ABP1122" s="119"/>
      <c r="ABQ1122" s="119"/>
      <c r="ABR1122" s="119"/>
      <c r="ABS1122" s="119"/>
      <c r="ABT1122" s="119"/>
      <c r="ABU1122" s="119"/>
      <c r="ABV1122" s="119"/>
      <c r="ABW1122" s="119"/>
      <c r="ABX1122" s="119"/>
      <c r="ABY1122" s="119"/>
      <c r="ABZ1122" s="119"/>
      <c r="ACA1122" s="119"/>
      <c r="ACB1122" s="119"/>
      <c r="ACC1122" s="119"/>
      <c r="ACD1122" s="119"/>
      <c r="ACE1122" s="119"/>
      <c r="ACF1122" s="119"/>
      <c r="ACG1122" s="119"/>
      <c r="ACH1122" s="119"/>
      <c r="ACI1122" s="119"/>
      <c r="ACJ1122" s="119"/>
      <c r="ACK1122" s="119"/>
      <c r="ACL1122" s="119"/>
      <c r="ACM1122" s="119"/>
      <c r="ACN1122" s="119"/>
      <c r="ACO1122" s="119"/>
      <c r="ACP1122" s="119"/>
      <c r="ACQ1122" s="119"/>
      <c r="ACR1122" s="119"/>
      <c r="ACS1122" s="119"/>
      <c r="ACT1122" s="119"/>
      <c r="ACU1122" s="119"/>
      <c r="ACV1122" s="119"/>
      <c r="ACW1122" s="119"/>
      <c r="ACX1122" s="119"/>
      <c r="ACY1122" s="119"/>
      <c r="ACZ1122" s="119"/>
      <c r="ADA1122" s="119"/>
      <c r="ADB1122" s="119"/>
      <c r="ADC1122" s="119"/>
      <c r="ADD1122" s="119"/>
      <c r="ADE1122" s="119"/>
      <c r="ADF1122" s="119"/>
      <c r="ADG1122" s="119"/>
      <c r="ADH1122" s="119"/>
      <c r="ADI1122" s="119"/>
      <c r="ADJ1122" s="119"/>
      <c r="ADK1122" s="119"/>
      <c r="ADL1122" s="119"/>
      <c r="ADM1122" s="119"/>
      <c r="ADN1122" s="119"/>
      <c r="ADO1122" s="119"/>
      <c r="ADP1122" s="119"/>
      <c r="ADQ1122" s="119"/>
      <c r="ADR1122" s="119"/>
      <c r="ADS1122" s="119"/>
      <c r="ADT1122" s="119"/>
      <c r="ADU1122" s="119"/>
      <c r="ADV1122" s="119"/>
      <c r="ADW1122" s="119"/>
      <c r="ADX1122" s="119"/>
      <c r="ADY1122" s="119"/>
      <c r="ADZ1122" s="119"/>
      <c r="AEA1122" s="119"/>
      <c r="AEB1122" s="119"/>
      <c r="AEC1122" s="119"/>
      <c r="AED1122" s="119"/>
      <c r="AEE1122" s="119"/>
      <c r="AEF1122" s="119"/>
      <c r="AEG1122" s="119"/>
      <c r="AEH1122" s="119"/>
      <c r="AEI1122" s="119"/>
      <c r="AEJ1122" s="119"/>
      <c r="AEK1122" s="119"/>
      <c r="AEL1122" s="119"/>
      <c r="AEM1122" s="119"/>
      <c r="AEN1122" s="119"/>
      <c r="AEO1122" s="119"/>
      <c r="AEP1122" s="119"/>
      <c r="AEQ1122" s="119"/>
      <c r="AER1122" s="119"/>
      <c r="AES1122" s="119"/>
      <c r="AET1122" s="119"/>
      <c r="AEU1122" s="119"/>
      <c r="AEV1122" s="119"/>
      <c r="AEW1122" s="119"/>
      <c r="AEX1122" s="119"/>
      <c r="AEY1122" s="119"/>
      <c r="AEZ1122" s="119"/>
      <c r="AFA1122" s="119"/>
      <c r="AFB1122" s="119"/>
      <c r="AFC1122" s="119"/>
      <c r="AFD1122" s="119"/>
      <c r="AFE1122" s="119"/>
      <c r="AFF1122" s="119"/>
      <c r="AFG1122" s="119"/>
      <c r="AFH1122" s="119"/>
      <c r="AFI1122" s="119"/>
      <c r="AFJ1122" s="119"/>
      <c r="AFK1122" s="119"/>
      <c r="AFL1122" s="119"/>
      <c r="AFM1122" s="119"/>
      <c r="AFN1122" s="119"/>
      <c r="AFO1122" s="119"/>
      <c r="AFP1122" s="119"/>
      <c r="AFQ1122" s="119"/>
      <c r="AFR1122" s="119"/>
      <c r="AFS1122" s="119"/>
      <c r="AFT1122" s="119"/>
      <c r="AFU1122" s="119"/>
      <c r="AFV1122" s="119"/>
      <c r="AFW1122" s="119"/>
      <c r="AFX1122" s="119"/>
      <c r="AFY1122" s="119"/>
      <c r="AFZ1122" s="119"/>
      <c r="AGA1122" s="119"/>
      <c r="AGB1122" s="119"/>
      <c r="AGC1122" s="119"/>
      <c r="AGD1122" s="119"/>
      <c r="AGE1122" s="119"/>
      <c r="AGF1122" s="119"/>
      <c r="AGG1122" s="119"/>
      <c r="AGH1122" s="119"/>
      <c r="AGI1122" s="119"/>
      <c r="AGJ1122" s="119"/>
      <c r="AGK1122" s="119"/>
      <c r="AGL1122" s="119"/>
      <c r="AGM1122" s="119"/>
      <c r="AGN1122" s="119"/>
      <c r="AGO1122" s="119"/>
      <c r="AGP1122" s="119"/>
      <c r="AGQ1122" s="119"/>
      <c r="AGR1122" s="119"/>
      <c r="AGS1122" s="119"/>
      <c r="AGT1122" s="119"/>
      <c r="AGU1122" s="119"/>
      <c r="AGV1122" s="119"/>
      <c r="AGW1122" s="119"/>
      <c r="AGX1122" s="119"/>
      <c r="AGY1122" s="119"/>
      <c r="AGZ1122" s="119"/>
      <c r="AHA1122" s="119"/>
      <c r="AHB1122" s="119"/>
      <c r="AHC1122" s="119"/>
      <c r="AHD1122" s="119"/>
      <c r="AHE1122" s="119"/>
      <c r="AHF1122" s="119"/>
      <c r="AHG1122" s="119"/>
      <c r="AHH1122" s="119"/>
      <c r="AHI1122" s="119"/>
      <c r="AHJ1122" s="119"/>
      <c r="AHK1122" s="119"/>
      <c r="AHL1122" s="119"/>
      <c r="AHM1122" s="119"/>
      <c r="AHN1122" s="119"/>
      <c r="AHO1122" s="119"/>
      <c r="AHP1122" s="119"/>
      <c r="AHQ1122" s="119"/>
      <c r="AHR1122" s="119"/>
      <c r="AHS1122" s="119"/>
      <c r="AHT1122" s="119"/>
      <c r="AHU1122" s="119"/>
      <c r="AHV1122" s="119"/>
      <c r="AHW1122" s="119"/>
      <c r="AHX1122" s="119"/>
      <c r="AHY1122" s="119"/>
      <c r="AHZ1122" s="119"/>
      <c r="AIA1122" s="119"/>
      <c r="AIB1122" s="119"/>
      <c r="AIC1122" s="119"/>
      <c r="AID1122" s="119"/>
      <c r="AIE1122" s="119"/>
      <c r="AIF1122" s="119"/>
      <c r="AIG1122" s="119"/>
      <c r="AIH1122" s="119"/>
      <c r="AII1122" s="119"/>
      <c r="AIJ1122" s="119"/>
      <c r="AIK1122" s="119"/>
      <c r="AIL1122" s="119"/>
      <c r="AIM1122" s="119"/>
      <c r="AIN1122" s="119"/>
      <c r="AIO1122" s="119"/>
      <c r="AIP1122" s="119"/>
      <c r="AIQ1122" s="119"/>
      <c r="AIR1122" s="119"/>
      <c r="AIS1122" s="119"/>
      <c r="AIT1122" s="119"/>
      <c r="AIU1122" s="119"/>
      <c r="AIV1122" s="119"/>
      <c r="AIW1122" s="119"/>
      <c r="AIX1122" s="119"/>
      <c r="AIY1122" s="119"/>
      <c r="AIZ1122" s="119"/>
      <c r="AJA1122" s="119"/>
      <c r="AJB1122" s="119"/>
      <c r="AJC1122" s="119"/>
      <c r="AJD1122" s="119"/>
      <c r="AJE1122" s="119"/>
      <c r="AJF1122" s="119"/>
      <c r="AJG1122" s="119"/>
      <c r="AJH1122" s="119"/>
      <c r="AJI1122" s="119"/>
      <c r="AJJ1122" s="119"/>
      <c r="AJK1122" s="119"/>
      <c r="AJL1122" s="119"/>
      <c r="AJM1122" s="119"/>
      <c r="AJN1122" s="119"/>
      <c r="AJO1122" s="119"/>
      <c r="AJP1122" s="119"/>
      <c r="AJQ1122" s="119"/>
      <c r="AJR1122" s="119"/>
      <c r="AJS1122" s="119"/>
      <c r="AJT1122" s="119"/>
      <c r="AJU1122" s="119"/>
      <c r="AJV1122" s="119"/>
      <c r="AJW1122" s="119"/>
      <c r="AJX1122" s="119"/>
      <c r="AJY1122" s="119"/>
      <c r="AJZ1122" s="119"/>
      <c r="AKA1122" s="119"/>
      <c r="AKB1122" s="119"/>
      <c r="AKC1122" s="119"/>
      <c r="AKD1122" s="119"/>
      <c r="AKE1122" s="119"/>
      <c r="AKF1122" s="119"/>
      <c r="AKG1122" s="119"/>
      <c r="AKH1122" s="119"/>
      <c r="AKI1122" s="119"/>
      <c r="AKJ1122" s="119"/>
      <c r="AKK1122" s="119"/>
      <c r="AKL1122" s="119"/>
      <c r="AKM1122" s="119"/>
      <c r="AKN1122" s="119"/>
      <c r="AKO1122" s="119"/>
      <c r="AKP1122" s="119"/>
      <c r="AKQ1122" s="119"/>
      <c r="AKR1122" s="119"/>
      <c r="AKS1122" s="119"/>
      <c r="AKT1122" s="119"/>
      <c r="AKU1122" s="119"/>
      <c r="AKV1122" s="119"/>
      <c r="AKW1122" s="119"/>
      <c r="AKX1122" s="119"/>
      <c r="AKY1122" s="119"/>
      <c r="AKZ1122" s="119"/>
      <c r="ALA1122" s="119"/>
      <c r="ALB1122" s="119"/>
      <c r="ALC1122" s="119"/>
      <c r="ALD1122" s="119"/>
      <c r="ALE1122" s="119"/>
      <c r="ALF1122" s="119"/>
      <c r="ALG1122" s="119"/>
      <c r="ALH1122" s="119"/>
      <c r="ALI1122" s="119"/>
      <c r="ALJ1122" s="119"/>
      <c r="ALK1122" s="119"/>
      <c r="ALL1122" s="119"/>
      <c r="ALM1122" s="119"/>
      <c r="ALN1122" s="119"/>
      <c r="ALO1122" s="119"/>
      <c r="ALP1122" s="119"/>
      <c r="ALQ1122" s="119"/>
      <c r="ALR1122" s="119"/>
      <c r="ALS1122" s="119"/>
      <c r="ALT1122" s="119"/>
      <c r="ALU1122" s="119"/>
      <c r="ALV1122" s="119"/>
      <c r="ALW1122" s="119"/>
      <c r="ALX1122" s="119"/>
      <c r="ALY1122" s="119"/>
      <c r="ALZ1122" s="119"/>
      <c r="AMA1122" s="119"/>
      <c r="AMB1122" s="119"/>
      <c r="AMC1122" s="119"/>
      <c r="AMD1122" s="119"/>
      <c r="AME1122" s="119"/>
      <c r="AMF1122" s="119"/>
      <c r="AMG1122" s="119"/>
      <c r="AMH1122" s="119"/>
      <c r="AMI1122" s="119"/>
      <c r="AMJ1122" s="119"/>
    </row>
    <row r="1123" customFormat="false" ht="15" hidden="false" customHeight="false" outlineLevel="0" collapsed="false">
      <c r="A1123" s="118"/>
      <c r="B1123" s="118"/>
      <c r="C1123" s="49" t="n">
        <f aca="false">IF(F1123=F1122,C1122,IF(F1123=(F1122+10),C1122,(C1122+10)))</f>
        <v>2130</v>
      </c>
      <c r="D1123" s="38" t="s">
        <v>408</v>
      </c>
      <c r="E1123" s="51" t="n">
        <f aca="false">IF(C1122=C1123,IF(AND(L1123&lt;&gt;"M",L1123&lt;&gt;"m-up"),E1122+10,E1122),10)</f>
        <v>10</v>
      </c>
      <c r="F1123" s="39" t="n">
        <f aca="false">R1123+(Q1123*60)+(P1123*3600)</f>
        <v>67940</v>
      </c>
      <c r="G1123" s="39" t="str">
        <f aca="false">CONCATENATE(M1123,N1123,O1123)</f>
        <v>2017123</v>
      </c>
      <c r="H1123" s="39" t="n">
        <v>0</v>
      </c>
      <c r="L1123" s="79" t="s">
        <v>21</v>
      </c>
      <c r="M1123" s="39" t="n">
        <v>2017</v>
      </c>
      <c r="N1123" s="39" t="n">
        <v>12</v>
      </c>
      <c r="O1123" s="39" t="n">
        <v>3</v>
      </c>
      <c r="P1123" s="39" t="n">
        <v>18</v>
      </c>
      <c r="Q1123" s="39" t="n">
        <v>52</v>
      </c>
      <c r="R1123" s="39" t="n">
        <v>20</v>
      </c>
      <c r="S1123" s="39" t="n">
        <v>17</v>
      </c>
      <c r="T1123" s="39" t="n">
        <v>2</v>
      </c>
      <c r="U1123" s="39" t="s">
        <v>1</v>
      </c>
      <c r="V1123" s="39" t="s">
        <v>2</v>
      </c>
      <c r="WK1123" s="119"/>
      <c r="WL1123" s="119"/>
      <c r="WM1123" s="119"/>
      <c r="WN1123" s="119"/>
      <c r="WO1123" s="119"/>
      <c r="WP1123" s="119"/>
      <c r="WQ1123" s="119"/>
      <c r="WR1123" s="119"/>
      <c r="WS1123" s="119"/>
      <c r="WT1123" s="119"/>
      <c r="WU1123" s="119"/>
      <c r="WV1123" s="119"/>
      <c r="WW1123" s="119"/>
      <c r="WX1123" s="119"/>
      <c r="WY1123" s="119"/>
      <c r="WZ1123" s="119"/>
      <c r="XA1123" s="119"/>
      <c r="XB1123" s="119"/>
      <c r="XC1123" s="119"/>
      <c r="XD1123" s="119"/>
      <c r="XE1123" s="119"/>
      <c r="XF1123" s="119"/>
      <c r="XG1123" s="119"/>
      <c r="XH1123" s="119"/>
      <c r="XI1123" s="119"/>
      <c r="XJ1123" s="119"/>
      <c r="XK1123" s="119"/>
      <c r="XL1123" s="119"/>
      <c r="XM1123" s="119"/>
      <c r="XN1123" s="119"/>
      <c r="XO1123" s="119"/>
      <c r="XP1123" s="119"/>
      <c r="XQ1123" s="119"/>
      <c r="XR1123" s="119"/>
      <c r="XS1123" s="119"/>
      <c r="XT1123" s="119"/>
      <c r="XU1123" s="119"/>
      <c r="XV1123" s="119"/>
      <c r="XW1123" s="119"/>
      <c r="XX1123" s="119"/>
      <c r="XY1123" s="119"/>
      <c r="XZ1123" s="119"/>
      <c r="YA1123" s="119"/>
      <c r="YB1123" s="119"/>
      <c r="YC1123" s="119"/>
      <c r="YD1123" s="119"/>
      <c r="YE1123" s="119"/>
      <c r="YF1123" s="119"/>
      <c r="YG1123" s="119"/>
      <c r="YH1123" s="119"/>
      <c r="YI1123" s="119"/>
      <c r="YJ1123" s="119"/>
      <c r="YK1123" s="119"/>
      <c r="YL1123" s="119"/>
      <c r="YM1123" s="119"/>
      <c r="YN1123" s="119"/>
      <c r="YO1123" s="119"/>
      <c r="YP1123" s="119"/>
      <c r="YQ1123" s="119"/>
      <c r="YR1123" s="119"/>
      <c r="YS1123" s="119"/>
      <c r="YT1123" s="119"/>
      <c r="YU1123" s="119"/>
      <c r="YV1123" s="119"/>
      <c r="YW1123" s="119"/>
      <c r="YX1123" s="119"/>
      <c r="YY1123" s="119"/>
      <c r="YZ1123" s="119"/>
      <c r="ZA1123" s="119"/>
      <c r="ZB1123" s="119"/>
      <c r="ZC1123" s="119"/>
      <c r="ZD1123" s="119"/>
      <c r="ZE1123" s="119"/>
      <c r="ZF1123" s="119"/>
      <c r="ZG1123" s="119"/>
      <c r="ZH1123" s="119"/>
      <c r="ZI1123" s="119"/>
      <c r="ZJ1123" s="119"/>
      <c r="ZK1123" s="119"/>
      <c r="ZL1123" s="119"/>
      <c r="ZM1123" s="119"/>
      <c r="ZN1123" s="119"/>
      <c r="ZO1123" s="119"/>
      <c r="ZP1123" s="119"/>
      <c r="ZQ1123" s="119"/>
      <c r="ZR1123" s="119"/>
      <c r="ZS1123" s="119"/>
      <c r="ZT1123" s="119"/>
      <c r="ZU1123" s="119"/>
      <c r="ZV1123" s="119"/>
      <c r="ZW1123" s="119"/>
      <c r="ZX1123" s="119"/>
      <c r="ZY1123" s="119"/>
      <c r="ZZ1123" s="119"/>
      <c r="AAA1123" s="119"/>
      <c r="AAB1123" s="119"/>
      <c r="AAC1123" s="119"/>
      <c r="AAD1123" s="119"/>
      <c r="AAE1123" s="119"/>
      <c r="AAF1123" s="119"/>
      <c r="AAG1123" s="119"/>
      <c r="AAH1123" s="119"/>
      <c r="AAI1123" s="119"/>
      <c r="AAJ1123" s="119"/>
      <c r="AAK1123" s="119"/>
      <c r="AAL1123" s="119"/>
      <c r="AAM1123" s="119"/>
      <c r="AAN1123" s="119"/>
      <c r="AAO1123" s="119"/>
      <c r="AAP1123" s="119"/>
      <c r="AAQ1123" s="119"/>
      <c r="AAR1123" s="119"/>
      <c r="AAS1123" s="119"/>
      <c r="AAT1123" s="119"/>
      <c r="AAU1123" s="119"/>
      <c r="AAV1123" s="119"/>
      <c r="AAW1123" s="119"/>
      <c r="AAX1123" s="119"/>
      <c r="AAY1123" s="119"/>
      <c r="AAZ1123" s="119"/>
      <c r="ABA1123" s="119"/>
      <c r="ABB1123" s="119"/>
      <c r="ABC1123" s="119"/>
      <c r="ABD1123" s="119"/>
      <c r="ABE1123" s="119"/>
      <c r="ABF1123" s="119"/>
      <c r="ABG1123" s="119"/>
      <c r="ABH1123" s="119"/>
      <c r="ABI1123" s="119"/>
      <c r="ABJ1123" s="119"/>
      <c r="ABK1123" s="119"/>
      <c r="ABL1123" s="119"/>
      <c r="ABM1123" s="119"/>
      <c r="ABN1123" s="119"/>
      <c r="ABO1123" s="119"/>
      <c r="ABP1123" s="119"/>
      <c r="ABQ1123" s="119"/>
      <c r="ABR1123" s="119"/>
      <c r="ABS1123" s="119"/>
      <c r="ABT1123" s="119"/>
      <c r="ABU1123" s="119"/>
      <c r="ABV1123" s="119"/>
      <c r="ABW1123" s="119"/>
      <c r="ABX1123" s="119"/>
      <c r="ABY1123" s="119"/>
      <c r="ABZ1123" s="119"/>
      <c r="ACA1123" s="119"/>
      <c r="ACB1123" s="119"/>
      <c r="ACC1123" s="119"/>
      <c r="ACD1123" s="119"/>
      <c r="ACE1123" s="119"/>
      <c r="ACF1123" s="119"/>
      <c r="ACG1123" s="119"/>
      <c r="ACH1123" s="119"/>
      <c r="ACI1123" s="119"/>
      <c r="ACJ1123" s="119"/>
      <c r="ACK1123" s="119"/>
      <c r="ACL1123" s="119"/>
      <c r="ACM1123" s="119"/>
      <c r="ACN1123" s="119"/>
      <c r="ACO1123" s="119"/>
      <c r="ACP1123" s="119"/>
      <c r="ACQ1123" s="119"/>
      <c r="ACR1123" s="119"/>
      <c r="ACS1123" s="119"/>
      <c r="ACT1123" s="119"/>
      <c r="ACU1123" s="119"/>
      <c r="ACV1123" s="119"/>
      <c r="ACW1123" s="119"/>
      <c r="ACX1123" s="119"/>
      <c r="ACY1123" s="119"/>
      <c r="ACZ1123" s="119"/>
      <c r="ADA1123" s="119"/>
      <c r="ADB1123" s="119"/>
      <c r="ADC1123" s="119"/>
      <c r="ADD1123" s="119"/>
      <c r="ADE1123" s="119"/>
      <c r="ADF1123" s="119"/>
      <c r="ADG1123" s="119"/>
      <c r="ADH1123" s="119"/>
      <c r="ADI1123" s="119"/>
      <c r="ADJ1123" s="119"/>
      <c r="ADK1123" s="119"/>
      <c r="ADL1123" s="119"/>
      <c r="ADM1123" s="119"/>
      <c r="ADN1123" s="119"/>
      <c r="ADO1123" s="119"/>
      <c r="ADP1123" s="119"/>
      <c r="ADQ1123" s="119"/>
      <c r="ADR1123" s="119"/>
      <c r="ADS1123" s="119"/>
      <c r="ADT1123" s="119"/>
      <c r="ADU1123" s="119"/>
      <c r="ADV1123" s="119"/>
      <c r="ADW1123" s="119"/>
      <c r="ADX1123" s="119"/>
      <c r="ADY1123" s="119"/>
      <c r="ADZ1123" s="119"/>
      <c r="AEA1123" s="119"/>
      <c r="AEB1123" s="119"/>
      <c r="AEC1123" s="119"/>
      <c r="AED1123" s="119"/>
      <c r="AEE1123" s="119"/>
      <c r="AEF1123" s="119"/>
      <c r="AEG1123" s="119"/>
      <c r="AEH1123" s="119"/>
      <c r="AEI1123" s="119"/>
      <c r="AEJ1123" s="119"/>
      <c r="AEK1123" s="119"/>
      <c r="AEL1123" s="119"/>
      <c r="AEM1123" s="119"/>
      <c r="AEN1123" s="119"/>
      <c r="AEO1123" s="119"/>
      <c r="AEP1123" s="119"/>
      <c r="AEQ1123" s="119"/>
      <c r="AER1123" s="119"/>
      <c r="AES1123" s="119"/>
      <c r="AET1123" s="119"/>
      <c r="AEU1123" s="119"/>
      <c r="AEV1123" s="119"/>
      <c r="AEW1123" s="119"/>
      <c r="AEX1123" s="119"/>
      <c r="AEY1123" s="119"/>
      <c r="AEZ1123" s="119"/>
      <c r="AFA1123" s="119"/>
      <c r="AFB1123" s="119"/>
      <c r="AFC1123" s="119"/>
      <c r="AFD1123" s="119"/>
      <c r="AFE1123" s="119"/>
      <c r="AFF1123" s="119"/>
      <c r="AFG1123" s="119"/>
      <c r="AFH1123" s="119"/>
      <c r="AFI1123" s="119"/>
      <c r="AFJ1123" s="119"/>
      <c r="AFK1123" s="119"/>
      <c r="AFL1123" s="119"/>
      <c r="AFM1123" s="119"/>
      <c r="AFN1123" s="119"/>
      <c r="AFO1123" s="119"/>
      <c r="AFP1123" s="119"/>
      <c r="AFQ1123" s="119"/>
      <c r="AFR1123" s="119"/>
      <c r="AFS1123" s="119"/>
      <c r="AFT1123" s="119"/>
      <c r="AFU1123" s="119"/>
      <c r="AFV1123" s="119"/>
      <c r="AFW1123" s="119"/>
      <c r="AFX1123" s="119"/>
      <c r="AFY1123" s="119"/>
      <c r="AFZ1123" s="119"/>
      <c r="AGA1123" s="119"/>
      <c r="AGB1123" s="119"/>
      <c r="AGC1123" s="119"/>
      <c r="AGD1123" s="119"/>
      <c r="AGE1123" s="119"/>
      <c r="AGF1123" s="119"/>
      <c r="AGG1123" s="119"/>
      <c r="AGH1123" s="119"/>
      <c r="AGI1123" s="119"/>
      <c r="AGJ1123" s="119"/>
      <c r="AGK1123" s="119"/>
      <c r="AGL1123" s="119"/>
      <c r="AGM1123" s="119"/>
      <c r="AGN1123" s="119"/>
      <c r="AGO1123" s="119"/>
      <c r="AGP1123" s="119"/>
      <c r="AGQ1123" s="119"/>
      <c r="AGR1123" s="119"/>
      <c r="AGS1123" s="119"/>
      <c r="AGT1123" s="119"/>
      <c r="AGU1123" s="119"/>
      <c r="AGV1123" s="119"/>
      <c r="AGW1123" s="119"/>
      <c r="AGX1123" s="119"/>
      <c r="AGY1123" s="119"/>
      <c r="AGZ1123" s="119"/>
      <c r="AHA1123" s="119"/>
      <c r="AHB1123" s="119"/>
      <c r="AHC1123" s="119"/>
      <c r="AHD1123" s="119"/>
      <c r="AHE1123" s="119"/>
      <c r="AHF1123" s="119"/>
      <c r="AHG1123" s="119"/>
      <c r="AHH1123" s="119"/>
      <c r="AHI1123" s="119"/>
      <c r="AHJ1123" s="119"/>
      <c r="AHK1123" s="119"/>
      <c r="AHL1123" s="119"/>
      <c r="AHM1123" s="119"/>
      <c r="AHN1123" s="119"/>
      <c r="AHO1123" s="119"/>
      <c r="AHP1123" s="119"/>
      <c r="AHQ1123" s="119"/>
      <c r="AHR1123" s="119"/>
      <c r="AHS1123" s="119"/>
      <c r="AHT1123" s="119"/>
      <c r="AHU1123" s="119"/>
      <c r="AHV1123" s="119"/>
      <c r="AHW1123" s="119"/>
      <c r="AHX1123" s="119"/>
      <c r="AHY1123" s="119"/>
      <c r="AHZ1123" s="119"/>
      <c r="AIA1123" s="119"/>
      <c r="AIB1123" s="119"/>
      <c r="AIC1123" s="119"/>
      <c r="AID1123" s="119"/>
      <c r="AIE1123" s="119"/>
      <c r="AIF1123" s="119"/>
      <c r="AIG1123" s="119"/>
      <c r="AIH1123" s="119"/>
      <c r="AII1123" s="119"/>
      <c r="AIJ1123" s="119"/>
      <c r="AIK1123" s="119"/>
      <c r="AIL1123" s="119"/>
      <c r="AIM1123" s="119"/>
      <c r="AIN1123" s="119"/>
      <c r="AIO1123" s="119"/>
      <c r="AIP1123" s="119"/>
      <c r="AIQ1123" s="119"/>
      <c r="AIR1123" s="119"/>
      <c r="AIS1123" s="119"/>
      <c r="AIT1123" s="119"/>
      <c r="AIU1123" s="119"/>
      <c r="AIV1123" s="119"/>
      <c r="AIW1123" s="119"/>
      <c r="AIX1123" s="119"/>
      <c r="AIY1123" s="119"/>
      <c r="AIZ1123" s="119"/>
      <c r="AJA1123" s="119"/>
      <c r="AJB1123" s="119"/>
      <c r="AJC1123" s="119"/>
      <c r="AJD1123" s="119"/>
      <c r="AJE1123" s="119"/>
      <c r="AJF1123" s="119"/>
      <c r="AJG1123" s="119"/>
      <c r="AJH1123" s="119"/>
      <c r="AJI1123" s="119"/>
      <c r="AJJ1123" s="119"/>
      <c r="AJK1123" s="119"/>
      <c r="AJL1123" s="119"/>
      <c r="AJM1123" s="119"/>
      <c r="AJN1123" s="119"/>
      <c r="AJO1123" s="119"/>
      <c r="AJP1123" s="119"/>
      <c r="AJQ1123" s="119"/>
      <c r="AJR1123" s="119"/>
      <c r="AJS1123" s="119"/>
      <c r="AJT1123" s="119"/>
      <c r="AJU1123" s="119"/>
      <c r="AJV1123" s="119"/>
      <c r="AJW1123" s="119"/>
      <c r="AJX1123" s="119"/>
      <c r="AJY1123" s="119"/>
      <c r="AJZ1123" s="119"/>
      <c r="AKA1123" s="119"/>
      <c r="AKB1123" s="119"/>
      <c r="AKC1123" s="119"/>
      <c r="AKD1123" s="119"/>
      <c r="AKE1123" s="119"/>
      <c r="AKF1123" s="119"/>
      <c r="AKG1123" s="119"/>
      <c r="AKH1123" s="119"/>
      <c r="AKI1123" s="119"/>
      <c r="AKJ1123" s="119"/>
      <c r="AKK1123" s="119"/>
      <c r="AKL1123" s="119"/>
      <c r="AKM1123" s="119"/>
      <c r="AKN1123" s="119"/>
      <c r="AKO1123" s="119"/>
      <c r="AKP1123" s="119"/>
      <c r="AKQ1123" s="119"/>
      <c r="AKR1123" s="119"/>
      <c r="AKS1123" s="119"/>
      <c r="AKT1123" s="119"/>
      <c r="AKU1123" s="119"/>
      <c r="AKV1123" s="119"/>
      <c r="AKW1123" s="119"/>
      <c r="AKX1123" s="119"/>
      <c r="AKY1123" s="119"/>
      <c r="AKZ1123" s="119"/>
      <c r="ALA1123" s="119"/>
      <c r="ALB1123" s="119"/>
      <c r="ALC1123" s="119"/>
      <c r="ALD1123" s="119"/>
      <c r="ALE1123" s="119"/>
      <c r="ALF1123" s="119"/>
      <c r="ALG1123" s="119"/>
      <c r="ALH1123" s="119"/>
      <c r="ALI1123" s="119"/>
      <c r="ALJ1123" s="119"/>
      <c r="ALK1123" s="119"/>
      <c r="ALL1123" s="119"/>
      <c r="ALM1123" s="119"/>
      <c r="ALN1123" s="119"/>
      <c r="ALO1123" s="119"/>
      <c r="ALP1123" s="119"/>
      <c r="ALQ1123" s="119"/>
      <c r="ALR1123" s="119"/>
      <c r="ALS1123" s="119"/>
      <c r="ALT1123" s="119"/>
      <c r="ALU1123" s="119"/>
      <c r="ALV1123" s="119"/>
      <c r="ALW1123" s="119"/>
      <c r="ALX1123" s="119"/>
      <c r="ALY1123" s="119"/>
      <c r="ALZ1123" s="119"/>
      <c r="AMA1123" s="119"/>
      <c r="AMB1123" s="119"/>
      <c r="AMC1123" s="119"/>
      <c r="AMD1123" s="119"/>
      <c r="AME1123" s="119"/>
      <c r="AMF1123" s="119"/>
      <c r="AMG1123" s="119"/>
      <c r="AMH1123" s="119"/>
      <c r="AMI1123" s="119"/>
      <c r="AMJ1123" s="119"/>
    </row>
    <row r="1124" customFormat="false" ht="15" hidden="false" customHeight="false" outlineLevel="0" collapsed="false">
      <c r="A1124" s="118"/>
      <c r="B1124" s="118"/>
      <c r="C1124" s="49" t="n">
        <f aca="false">IF(F1124=F1123,C1123,IF(F1124=(F1123+10),C1123,(C1123+10)))</f>
        <v>2130</v>
      </c>
      <c r="D1124" s="38" t="s">
        <v>408</v>
      </c>
      <c r="E1124" s="51" t="n">
        <f aca="false">IF(C1123=C1124,IF(AND(L1124&lt;&gt;"M",L1124&lt;&gt;"m-up"),E1123+10,E1123),10)</f>
        <v>10</v>
      </c>
      <c r="F1124" s="39" t="n">
        <f aca="false">R1124+(Q1124*60)+(P1124*3600)</f>
        <v>67940</v>
      </c>
      <c r="G1124" s="39" t="str">
        <f aca="false">CONCATENATE(M1124,N1124,O1124)</f>
        <v>2017123</v>
      </c>
      <c r="H1124" s="39" t="n">
        <v>0</v>
      </c>
      <c r="L1124" s="79" t="s">
        <v>21</v>
      </c>
      <c r="M1124" s="39" t="n">
        <v>2017</v>
      </c>
      <c r="N1124" s="39" t="n">
        <v>12</v>
      </c>
      <c r="O1124" s="39" t="n">
        <v>3</v>
      </c>
      <c r="P1124" s="39" t="n">
        <v>18</v>
      </c>
      <c r="Q1124" s="39" t="n">
        <v>52</v>
      </c>
      <c r="R1124" s="39" t="n">
        <v>20</v>
      </c>
      <c r="S1124" s="39" t="n">
        <v>18</v>
      </c>
      <c r="T1124" s="39" t="n">
        <v>2</v>
      </c>
      <c r="U1124" s="39" t="s">
        <v>1</v>
      </c>
      <c r="V1124" s="39" t="s">
        <v>2</v>
      </c>
      <c r="WK1124" s="119"/>
      <c r="WL1124" s="119"/>
      <c r="WM1124" s="119"/>
      <c r="WN1124" s="119"/>
      <c r="WO1124" s="119"/>
      <c r="WP1124" s="119"/>
      <c r="WQ1124" s="119"/>
      <c r="WR1124" s="119"/>
      <c r="WS1124" s="119"/>
      <c r="WT1124" s="119"/>
      <c r="WU1124" s="119"/>
      <c r="WV1124" s="119"/>
      <c r="WW1124" s="119"/>
      <c r="WX1124" s="119"/>
      <c r="WY1124" s="119"/>
      <c r="WZ1124" s="119"/>
      <c r="XA1124" s="119"/>
      <c r="XB1124" s="119"/>
      <c r="XC1124" s="119"/>
      <c r="XD1124" s="119"/>
      <c r="XE1124" s="119"/>
      <c r="XF1124" s="119"/>
      <c r="XG1124" s="119"/>
      <c r="XH1124" s="119"/>
      <c r="XI1124" s="119"/>
      <c r="XJ1124" s="119"/>
      <c r="XK1124" s="119"/>
      <c r="XL1124" s="119"/>
      <c r="XM1124" s="119"/>
      <c r="XN1124" s="119"/>
      <c r="XO1124" s="119"/>
      <c r="XP1124" s="119"/>
      <c r="XQ1124" s="119"/>
      <c r="XR1124" s="119"/>
      <c r="XS1124" s="119"/>
      <c r="XT1124" s="119"/>
      <c r="XU1124" s="119"/>
      <c r="XV1124" s="119"/>
      <c r="XW1124" s="119"/>
      <c r="XX1124" s="119"/>
      <c r="XY1124" s="119"/>
      <c r="XZ1124" s="119"/>
      <c r="YA1124" s="119"/>
      <c r="YB1124" s="119"/>
      <c r="YC1124" s="119"/>
      <c r="YD1124" s="119"/>
      <c r="YE1124" s="119"/>
      <c r="YF1124" s="119"/>
      <c r="YG1124" s="119"/>
      <c r="YH1124" s="119"/>
      <c r="YI1124" s="119"/>
      <c r="YJ1124" s="119"/>
      <c r="YK1124" s="119"/>
      <c r="YL1124" s="119"/>
      <c r="YM1124" s="119"/>
      <c r="YN1124" s="119"/>
      <c r="YO1124" s="119"/>
      <c r="YP1124" s="119"/>
      <c r="YQ1124" s="119"/>
      <c r="YR1124" s="119"/>
      <c r="YS1124" s="119"/>
      <c r="YT1124" s="119"/>
      <c r="YU1124" s="119"/>
      <c r="YV1124" s="119"/>
      <c r="YW1124" s="119"/>
      <c r="YX1124" s="119"/>
      <c r="YY1124" s="119"/>
      <c r="YZ1124" s="119"/>
      <c r="ZA1124" s="119"/>
      <c r="ZB1124" s="119"/>
      <c r="ZC1124" s="119"/>
      <c r="ZD1124" s="119"/>
      <c r="ZE1124" s="119"/>
      <c r="ZF1124" s="119"/>
      <c r="ZG1124" s="119"/>
      <c r="ZH1124" s="119"/>
      <c r="ZI1124" s="119"/>
      <c r="ZJ1124" s="119"/>
      <c r="ZK1124" s="119"/>
      <c r="ZL1124" s="119"/>
      <c r="ZM1124" s="119"/>
      <c r="ZN1124" s="119"/>
      <c r="ZO1124" s="119"/>
      <c r="ZP1124" s="119"/>
      <c r="ZQ1124" s="119"/>
      <c r="ZR1124" s="119"/>
      <c r="ZS1124" s="119"/>
      <c r="ZT1124" s="119"/>
      <c r="ZU1124" s="119"/>
      <c r="ZV1124" s="119"/>
      <c r="ZW1124" s="119"/>
      <c r="ZX1124" s="119"/>
      <c r="ZY1124" s="119"/>
      <c r="ZZ1124" s="119"/>
      <c r="AAA1124" s="119"/>
      <c r="AAB1124" s="119"/>
      <c r="AAC1124" s="119"/>
      <c r="AAD1124" s="119"/>
      <c r="AAE1124" s="119"/>
      <c r="AAF1124" s="119"/>
      <c r="AAG1124" s="119"/>
      <c r="AAH1124" s="119"/>
      <c r="AAI1124" s="119"/>
      <c r="AAJ1124" s="119"/>
      <c r="AAK1124" s="119"/>
      <c r="AAL1124" s="119"/>
      <c r="AAM1124" s="119"/>
      <c r="AAN1124" s="119"/>
      <c r="AAO1124" s="119"/>
      <c r="AAP1124" s="119"/>
      <c r="AAQ1124" s="119"/>
      <c r="AAR1124" s="119"/>
      <c r="AAS1124" s="119"/>
      <c r="AAT1124" s="119"/>
      <c r="AAU1124" s="119"/>
      <c r="AAV1124" s="119"/>
      <c r="AAW1124" s="119"/>
      <c r="AAX1124" s="119"/>
      <c r="AAY1124" s="119"/>
      <c r="AAZ1124" s="119"/>
      <c r="ABA1124" s="119"/>
      <c r="ABB1124" s="119"/>
      <c r="ABC1124" s="119"/>
      <c r="ABD1124" s="119"/>
      <c r="ABE1124" s="119"/>
      <c r="ABF1124" s="119"/>
      <c r="ABG1124" s="119"/>
      <c r="ABH1124" s="119"/>
      <c r="ABI1124" s="119"/>
      <c r="ABJ1124" s="119"/>
      <c r="ABK1124" s="119"/>
      <c r="ABL1124" s="119"/>
      <c r="ABM1124" s="119"/>
      <c r="ABN1124" s="119"/>
      <c r="ABO1124" s="119"/>
      <c r="ABP1124" s="119"/>
      <c r="ABQ1124" s="119"/>
      <c r="ABR1124" s="119"/>
      <c r="ABS1124" s="119"/>
      <c r="ABT1124" s="119"/>
      <c r="ABU1124" s="119"/>
      <c r="ABV1124" s="119"/>
      <c r="ABW1124" s="119"/>
      <c r="ABX1124" s="119"/>
      <c r="ABY1124" s="119"/>
      <c r="ABZ1124" s="119"/>
      <c r="ACA1124" s="119"/>
      <c r="ACB1124" s="119"/>
      <c r="ACC1124" s="119"/>
      <c r="ACD1124" s="119"/>
      <c r="ACE1124" s="119"/>
      <c r="ACF1124" s="119"/>
      <c r="ACG1124" s="119"/>
      <c r="ACH1124" s="119"/>
      <c r="ACI1124" s="119"/>
      <c r="ACJ1124" s="119"/>
      <c r="ACK1124" s="119"/>
      <c r="ACL1124" s="119"/>
      <c r="ACM1124" s="119"/>
      <c r="ACN1124" s="119"/>
      <c r="ACO1124" s="119"/>
      <c r="ACP1124" s="119"/>
      <c r="ACQ1124" s="119"/>
      <c r="ACR1124" s="119"/>
      <c r="ACS1124" s="119"/>
      <c r="ACT1124" s="119"/>
      <c r="ACU1124" s="119"/>
      <c r="ACV1124" s="119"/>
      <c r="ACW1124" s="119"/>
      <c r="ACX1124" s="119"/>
      <c r="ACY1124" s="119"/>
      <c r="ACZ1124" s="119"/>
      <c r="ADA1124" s="119"/>
      <c r="ADB1124" s="119"/>
      <c r="ADC1124" s="119"/>
      <c r="ADD1124" s="119"/>
      <c r="ADE1124" s="119"/>
      <c r="ADF1124" s="119"/>
      <c r="ADG1124" s="119"/>
      <c r="ADH1124" s="119"/>
      <c r="ADI1124" s="119"/>
      <c r="ADJ1124" s="119"/>
      <c r="ADK1124" s="119"/>
      <c r="ADL1124" s="119"/>
      <c r="ADM1124" s="119"/>
      <c r="ADN1124" s="119"/>
      <c r="ADO1124" s="119"/>
      <c r="ADP1124" s="119"/>
      <c r="ADQ1124" s="119"/>
      <c r="ADR1124" s="119"/>
      <c r="ADS1124" s="119"/>
      <c r="ADT1124" s="119"/>
      <c r="ADU1124" s="119"/>
      <c r="ADV1124" s="119"/>
      <c r="ADW1124" s="119"/>
      <c r="ADX1124" s="119"/>
      <c r="ADY1124" s="119"/>
      <c r="ADZ1124" s="119"/>
      <c r="AEA1124" s="119"/>
      <c r="AEB1124" s="119"/>
      <c r="AEC1124" s="119"/>
      <c r="AED1124" s="119"/>
      <c r="AEE1124" s="119"/>
      <c r="AEF1124" s="119"/>
      <c r="AEG1124" s="119"/>
      <c r="AEH1124" s="119"/>
      <c r="AEI1124" s="119"/>
      <c r="AEJ1124" s="119"/>
      <c r="AEK1124" s="119"/>
      <c r="AEL1124" s="119"/>
      <c r="AEM1124" s="119"/>
      <c r="AEN1124" s="119"/>
      <c r="AEO1124" s="119"/>
      <c r="AEP1124" s="119"/>
      <c r="AEQ1124" s="119"/>
      <c r="AER1124" s="119"/>
      <c r="AES1124" s="119"/>
      <c r="AET1124" s="119"/>
      <c r="AEU1124" s="119"/>
      <c r="AEV1124" s="119"/>
      <c r="AEW1124" s="119"/>
      <c r="AEX1124" s="119"/>
      <c r="AEY1124" s="119"/>
      <c r="AEZ1124" s="119"/>
      <c r="AFA1124" s="119"/>
      <c r="AFB1124" s="119"/>
      <c r="AFC1124" s="119"/>
      <c r="AFD1124" s="119"/>
      <c r="AFE1124" s="119"/>
      <c r="AFF1124" s="119"/>
      <c r="AFG1124" s="119"/>
      <c r="AFH1124" s="119"/>
      <c r="AFI1124" s="119"/>
      <c r="AFJ1124" s="119"/>
      <c r="AFK1124" s="119"/>
      <c r="AFL1124" s="119"/>
      <c r="AFM1124" s="119"/>
      <c r="AFN1124" s="119"/>
      <c r="AFO1124" s="119"/>
      <c r="AFP1124" s="119"/>
      <c r="AFQ1124" s="119"/>
      <c r="AFR1124" s="119"/>
      <c r="AFS1124" s="119"/>
      <c r="AFT1124" s="119"/>
      <c r="AFU1124" s="119"/>
      <c r="AFV1124" s="119"/>
      <c r="AFW1124" s="119"/>
      <c r="AFX1124" s="119"/>
      <c r="AFY1124" s="119"/>
      <c r="AFZ1124" s="119"/>
      <c r="AGA1124" s="119"/>
      <c r="AGB1124" s="119"/>
      <c r="AGC1124" s="119"/>
      <c r="AGD1124" s="119"/>
      <c r="AGE1124" s="119"/>
      <c r="AGF1124" s="119"/>
      <c r="AGG1124" s="119"/>
      <c r="AGH1124" s="119"/>
      <c r="AGI1124" s="119"/>
      <c r="AGJ1124" s="119"/>
      <c r="AGK1124" s="119"/>
      <c r="AGL1124" s="119"/>
      <c r="AGM1124" s="119"/>
      <c r="AGN1124" s="119"/>
      <c r="AGO1124" s="119"/>
      <c r="AGP1124" s="119"/>
      <c r="AGQ1124" s="119"/>
      <c r="AGR1124" s="119"/>
      <c r="AGS1124" s="119"/>
      <c r="AGT1124" s="119"/>
      <c r="AGU1124" s="119"/>
      <c r="AGV1124" s="119"/>
      <c r="AGW1124" s="119"/>
      <c r="AGX1124" s="119"/>
      <c r="AGY1124" s="119"/>
      <c r="AGZ1124" s="119"/>
      <c r="AHA1124" s="119"/>
      <c r="AHB1124" s="119"/>
      <c r="AHC1124" s="119"/>
      <c r="AHD1124" s="119"/>
      <c r="AHE1124" s="119"/>
      <c r="AHF1124" s="119"/>
      <c r="AHG1124" s="119"/>
      <c r="AHH1124" s="119"/>
      <c r="AHI1124" s="119"/>
      <c r="AHJ1124" s="119"/>
      <c r="AHK1124" s="119"/>
      <c r="AHL1124" s="119"/>
      <c r="AHM1124" s="119"/>
      <c r="AHN1124" s="119"/>
      <c r="AHO1124" s="119"/>
      <c r="AHP1124" s="119"/>
      <c r="AHQ1124" s="119"/>
      <c r="AHR1124" s="119"/>
      <c r="AHS1124" s="119"/>
      <c r="AHT1124" s="119"/>
      <c r="AHU1124" s="119"/>
      <c r="AHV1124" s="119"/>
      <c r="AHW1124" s="119"/>
      <c r="AHX1124" s="119"/>
      <c r="AHY1124" s="119"/>
      <c r="AHZ1124" s="119"/>
      <c r="AIA1124" s="119"/>
      <c r="AIB1124" s="119"/>
      <c r="AIC1124" s="119"/>
      <c r="AID1124" s="119"/>
      <c r="AIE1124" s="119"/>
      <c r="AIF1124" s="119"/>
      <c r="AIG1124" s="119"/>
      <c r="AIH1124" s="119"/>
      <c r="AII1124" s="119"/>
      <c r="AIJ1124" s="119"/>
      <c r="AIK1124" s="119"/>
      <c r="AIL1124" s="119"/>
      <c r="AIM1124" s="119"/>
      <c r="AIN1124" s="119"/>
      <c r="AIO1124" s="119"/>
      <c r="AIP1124" s="119"/>
      <c r="AIQ1124" s="119"/>
      <c r="AIR1124" s="119"/>
      <c r="AIS1124" s="119"/>
      <c r="AIT1124" s="119"/>
      <c r="AIU1124" s="119"/>
      <c r="AIV1124" s="119"/>
      <c r="AIW1124" s="119"/>
      <c r="AIX1124" s="119"/>
      <c r="AIY1124" s="119"/>
      <c r="AIZ1124" s="119"/>
      <c r="AJA1124" s="119"/>
      <c r="AJB1124" s="119"/>
      <c r="AJC1124" s="119"/>
      <c r="AJD1124" s="119"/>
      <c r="AJE1124" s="119"/>
      <c r="AJF1124" s="119"/>
      <c r="AJG1124" s="119"/>
      <c r="AJH1124" s="119"/>
      <c r="AJI1124" s="119"/>
      <c r="AJJ1124" s="119"/>
      <c r="AJK1124" s="119"/>
      <c r="AJL1124" s="119"/>
      <c r="AJM1124" s="119"/>
      <c r="AJN1124" s="119"/>
      <c r="AJO1124" s="119"/>
      <c r="AJP1124" s="119"/>
      <c r="AJQ1124" s="119"/>
      <c r="AJR1124" s="119"/>
      <c r="AJS1124" s="119"/>
      <c r="AJT1124" s="119"/>
      <c r="AJU1124" s="119"/>
      <c r="AJV1124" s="119"/>
      <c r="AJW1124" s="119"/>
      <c r="AJX1124" s="119"/>
      <c r="AJY1124" s="119"/>
      <c r="AJZ1124" s="119"/>
      <c r="AKA1124" s="119"/>
      <c r="AKB1124" s="119"/>
      <c r="AKC1124" s="119"/>
      <c r="AKD1124" s="119"/>
      <c r="AKE1124" s="119"/>
      <c r="AKF1124" s="119"/>
      <c r="AKG1124" s="119"/>
      <c r="AKH1124" s="119"/>
      <c r="AKI1124" s="119"/>
      <c r="AKJ1124" s="119"/>
      <c r="AKK1124" s="119"/>
      <c r="AKL1124" s="119"/>
      <c r="AKM1124" s="119"/>
      <c r="AKN1124" s="119"/>
      <c r="AKO1124" s="119"/>
      <c r="AKP1124" s="119"/>
      <c r="AKQ1124" s="119"/>
      <c r="AKR1124" s="119"/>
      <c r="AKS1124" s="119"/>
      <c r="AKT1124" s="119"/>
      <c r="AKU1124" s="119"/>
      <c r="AKV1124" s="119"/>
      <c r="AKW1124" s="119"/>
      <c r="AKX1124" s="119"/>
      <c r="AKY1124" s="119"/>
      <c r="AKZ1124" s="119"/>
      <c r="ALA1124" s="119"/>
      <c r="ALB1124" s="119"/>
      <c r="ALC1124" s="119"/>
      <c r="ALD1124" s="119"/>
      <c r="ALE1124" s="119"/>
      <c r="ALF1124" s="119"/>
      <c r="ALG1124" s="119"/>
      <c r="ALH1124" s="119"/>
      <c r="ALI1124" s="119"/>
      <c r="ALJ1124" s="119"/>
      <c r="ALK1124" s="119"/>
      <c r="ALL1124" s="119"/>
      <c r="ALM1124" s="119"/>
      <c r="ALN1124" s="119"/>
      <c r="ALO1124" s="119"/>
      <c r="ALP1124" s="119"/>
      <c r="ALQ1124" s="119"/>
      <c r="ALR1124" s="119"/>
      <c r="ALS1124" s="119"/>
      <c r="ALT1124" s="119"/>
      <c r="ALU1124" s="119"/>
      <c r="ALV1124" s="119"/>
      <c r="ALW1124" s="119"/>
      <c r="ALX1124" s="119"/>
      <c r="ALY1124" s="119"/>
      <c r="ALZ1124" s="119"/>
      <c r="AMA1124" s="119"/>
      <c r="AMB1124" s="119"/>
      <c r="AMC1124" s="119"/>
      <c r="AMD1124" s="119"/>
      <c r="AME1124" s="119"/>
      <c r="AMF1124" s="119"/>
      <c r="AMG1124" s="119"/>
      <c r="AMH1124" s="119"/>
      <c r="AMI1124" s="119"/>
      <c r="AMJ1124" s="119"/>
    </row>
    <row r="1125" customFormat="false" ht="15" hidden="false" customHeight="false" outlineLevel="0" collapsed="false">
      <c r="A1125" s="118"/>
      <c r="B1125" s="118"/>
      <c r="C1125" s="49" t="n">
        <f aca="false">IF(F1125=F1124,C1124,IF(F1125=(F1124+10),C1124,(C1124+10)))</f>
        <v>2130</v>
      </c>
      <c r="D1125" s="38" t="s">
        <v>408</v>
      </c>
      <c r="E1125" s="51" t="n">
        <f aca="false">IF(C1124=C1125,IF(AND(L1125&lt;&gt;"M",L1125&lt;&gt;"m-up"),E1124+10,E1124),10)</f>
        <v>10</v>
      </c>
      <c r="F1125" s="39" t="n">
        <f aca="false">R1125+(Q1125*60)+(P1125*3600)</f>
        <v>67940</v>
      </c>
      <c r="G1125" s="39" t="str">
        <f aca="false">CONCATENATE(M1125,N1125,O1125)</f>
        <v>2017123</v>
      </c>
      <c r="H1125" s="39" t="n">
        <v>0</v>
      </c>
      <c r="L1125" s="79" t="s">
        <v>21</v>
      </c>
      <c r="M1125" s="39" t="n">
        <v>2017</v>
      </c>
      <c r="N1125" s="39" t="n">
        <v>12</v>
      </c>
      <c r="O1125" s="39" t="n">
        <v>3</v>
      </c>
      <c r="P1125" s="39" t="n">
        <v>18</v>
      </c>
      <c r="Q1125" s="39" t="n">
        <v>52</v>
      </c>
      <c r="R1125" s="39" t="n">
        <v>20</v>
      </c>
      <c r="S1125" s="39" t="n">
        <v>29</v>
      </c>
      <c r="T1125" s="39" t="n">
        <v>2</v>
      </c>
      <c r="U1125" s="39" t="s">
        <v>1</v>
      </c>
      <c r="V1125" s="39" t="s">
        <v>2</v>
      </c>
      <c r="WK1125" s="119"/>
      <c r="WL1125" s="119"/>
      <c r="WM1125" s="119"/>
      <c r="WN1125" s="119"/>
      <c r="WO1125" s="119"/>
      <c r="WP1125" s="119"/>
      <c r="WQ1125" s="119"/>
      <c r="WR1125" s="119"/>
      <c r="WS1125" s="119"/>
      <c r="WT1125" s="119"/>
      <c r="WU1125" s="119"/>
      <c r="WV1125" s="119"/>
      <c r="WW1125" s="119"/>
      <c r="WX1125" s="119"/>
      <c r="WY1125" s="119"/>
      <c r="WZ1125" s="119"/>
      <c r="XA1125" s="119"/>
      <c r="XB1125" s="119"/>
      <c r="XC1125" s="119"/>
      <c r="XD1125" s="119"/>
      <c r="XE1125" s="119"/>
      <c r="XF1125" s="119"/>
      <c r="XG1125" s="119"/>
      <c r="XH1125" s="119"/>
      <c r="XI1125" s="119"/>
      <c r="XJ1125" s="119"/>
      <c r="XK1125" s="119"/>
      <c r="XL1125" s="119"/>
      <c r="XM1125" s="119"/>
      <c r="XN1125" s="119"/>
      <c r="XO1125" s="119"/>
      <c r="XP1125" s="119"/>
      <c r="XQ1125" s="119"/>
      <c r="XR1125" s="119"/>
      <c r="XS1125" s="119"/>
      <c r="XT1125" s="119"/>
      <c r="XU1125" s="119"/>
      <c r="XV1125" s="119"/>
      <c r="XW1125" s="119"/>
      <c r="XX1125" s="119"/>
      <c r="XY1125" s="119"/>
      <c r="XZ1125" s="119"/>
      <c r="YA1125" s="119"/>
      <c r="YB1125" s="119"/>
      <c r="YC1125" s="119"/>
      <c r="YD1125" s="119"/>
      <c r="YE1125" s="119"/>
      <c r="YF1125" s="119"/>
      <c r="YG1125" s="119"/>
      <c r="YH1125" s="119"/>
      <c r="YI1125" s="119"/>
      <c r="YJ1125" s="119"/>
      <c r="YK1125" s="119"/>
      <c r="YL1125" s="119"/>
      <c r="YM1125" s="119"/>
      <c r="YN1125" s="119"/>
      <c r="YO1125" s="119"/>
      <c r="YP1125" s="119"/>
      <c r="YQ1125" s="119"/>
      <c r="YR1125" s="119"/>
      <c r="YS1125" s="119"/>
      <c r="YT1125" s="119"/>
      <c r="YU1125" s="119"/>
      <c r="YV1125" s="119"/>
      <c r="YW1125" s="119"/>
      <c r="YX1125" s="119"/>
      <c r="YY1125" s="119"/>
      <c r="YZ1125" s="119"/>
      <c r="ZA1125" s="119"/>
      <c r="ZB1125" s="119"/>
      <c r="ZC1125" s="119"/>
      <c r="ZD1125" s="119"/>
      <c r="ZE1125" s="119"/>
      <c r="ZF1125" s="119"/>
      <c r="ZG1125" s="119"/>
      <c r="ZH1125" s="119"/>
      <c r="ZI1125" s="119"/>
      <c r="ZJ1125" s="119"/>
      <c r="ZK1125" s="119"/>
      <c r="ZL1125" s="119"/>
      <c r="ZM1125" s="119"/>
      <c r="ZN1125" s="119"/>
      <c r="ZO1125" s="119"/>
      <c r="ZP1125" s="119"/>
      <c r="ZQ1125" s="119"/>
      <c r="ZR1125" s="119"/>
      <c r="ZS1125" s="119"/>
      <c r="ZT1125" s="119"/>
      <c r="ZU1125" s="119"/>
      <c r="ZV1125" s="119"/>
      <c r="ZW1125" s="119"/>
      <c r="ZX1125" s="119"/>
      <c r="ZY1125" s="119"/>
      <c r="ZZ1125" s="119"/>
      <c r="AAA1125" s="119"/>
      <c r="AAB1125" s="119"/>
      <c r="AAC1125" s="119"/>
      <c r="AAD1125" s="119"/>
      <c r="AAE1125" s="119"/>
      <c r="AAF1125" s="119"/>
      <c r="AAG1125" s="119"/>
      <c r="AAH1125" s="119"/>
      <c r="AAI1125" s="119"/>
      <c r="AAJ1125" s="119"/>
      <c r="AAK1125" s="119"/>
      <c r="AAL1125" s="119"/>
      <c r="AAM1125" s="119"/>
      <c r="AAN1125" s="119"/>
      <c r="AAO1125" s="119"/>
      <c r="AAP1125" s="119"/>
      <c r="AAQ1125" s="119"/>
      <c r="AAR1125" s="119"/>
      <c r="AAS1125" s="119"/>
      <c r="AAT1125" s="119"/>
      <c r="AAU1125" s="119"/>
      <c r="AAV1125" s="119"/>
      <c r="AAW1125" s="119"/>
      <c r="AAX1125" s="119"/>
      <c r="AAY1125" s="119"/>
      <c r="AAZ1125" s="119"/>
      <c r="ABA1125" s="119"/>
      <c r="ABB1125" s="119"/>
      <c r="ABC1125" s="119"/>
      <c r="ABD1125" s="119"/>
      <c r="ABE1125" s="119"/>
      <c r="ABF1125" s="119"/>
      <c r="ABG1125" s="119"/>
      <c r="ABH1125" s="119"/>
      <c r="ABI1125" s="119"/>
      <c r="ABJ1125" s="119"/>
      <c r="ABK1125" s="119"/>
      <c r="ABL1125" s="119"/>
      <c r="ABM1125" s="119"/>
      <c r="ABN1125" s="119"/>
      <c r="ABO1125" s="119"/>
      <c r="ABP1125" s="119"/>
      <c r="ABQ1125" s="119"/>
      <c r="ABR1125" s="119"/>
      <c r="ABS1125" s="119"/>
      <c r="ABT1125" s="119"/>
      <c r="ABU1125" s="119"/>
      <c r="ABV1125" s="119"/>
      <c r="ABW1125" s="119"/>
      <c r="ABX1125" s="119"/>
      <c r="ABY1125" s="119"/>
      <c r="ABZ1125" s="119"/>
      <c r="ACA1125" s="119"/>
      <c r="ACB1125" s="119"/>
      <c r="ACC1125" s="119"/>
      <c r="ACD1125" s="119"/>
      <c r="ACE1125" s="119"/>
      <c r="ACF1125" s="119"/>
      <c r="ACG1125" s="119"/>
      <c r="ACH1125" s="119"/>
      <c r="ACI1125" s="119"/>
      <c r="ACJ1125" s="119"/>
      <c r="ACK1125" s="119"/>
      <c r="ACL1125" s="119"/>
      <c r="ACM1125" s="119"/>
      <c r="ACN1125" s="119"/>
      <c r="ACO1125" s="119"/>
      <c r="ACP1125" s="119"/>
      <c r="ACQ1125" s="119"/>
      <c r="ACR1125" s="119"/>
      <c r="ACS1125" s="119"/>
      <c r="ACT1125" s="119"/>
      <c r="ACU1125" s="119"/>
      <c r="ACV1125" s="119"/>
      <c r="ACW1125" s="119"/>
      <c r="ACX1125" s="119"/>
      <c r="ACY1125" s="119"/>
      <c r="ACZ1125" s="119"/>
      <c r="ADA1125" s="119"/>
      <c r="ADB1125" s="119"/>
      <c r="ADC1125" s="119"/>
      <c r="ADD1125" s="119"/>
      <c r="ADE1125" s="119"/>
      <c r="ADF1125" s="119"/>
      <c r="ADG1125" s="119"/>
      <c r="ADH1125" s="119"/>
      <c r="ADI1125" s="119"/>
      <c r="ADJ1125" s="119"/>
      <c r="ADK1125" s="119"/>
      <c r="ADL1125" s="119"/>
      <c r="ADM1125" s="119"/>
      <c r="ADN1125" s="119"/>
      <c r="ADO1125" s="119"/>
      <c r="ADP1125" s="119"/>
      <c r="ADQ1125" s="119"/>
      <c r="ADR1125" s="119"/>
      <c r="ADS1125" s="119"/>
      <c r="ADT1125" s="119"/>
      <c r="ADU1125" s="119"/>
      <c r="ADV1125" s="119"/>
      <c r="ADW1125" s="119"/>
      <c r="ADX1125" s="119"/>
      <c r="ADY1125" s="119"/>
      <c r="ADZ1125" s="119"/>
      <c r="AEA1125" s="119"/>
      <c r="AEB1125" s="119"/>
      <c r="AEC1125" s="119"/>
      <c r="AED1125" s="119"/>
      <c r="AEE1125" s="119"/>
      <c r="AEF1125" s="119"/>
      <c r="AEG1125" s="119"/>
      <c r="AEH1125" s="119"/>
      <c r="AEI1125" s="119"/>
      <c r="AEJ1125" s="119"/>
      <c r="AEK1125" s="119"/>
      <c r="AEL1125" s="119"/>
      <c r="AEM1125" s="119"/>
      <c r="AEN1125" s="119"/>
      <c r="AEO1125" s="119"/>
      <c r="AEP1125" s="119"/>
      <c r="AEQ1125" s="119"/>
      <c r="AER1125" s="119"/>
      <c r="AES1125" s="119"/>
      <c r="AET1125" s="119"/>
      <c r="AEU1125" s="119"/>
      <c r="AEV1125" s="119"/>
      <c r="AEW1125" s="119"/>
      <c r="AEX1125" s="119"/>
      <c r="AEY1125" s="119"/>
      <c r="AEZ1125" s="119"/>
      <c r="AFA1125" s="119"/>
      <c r="AFB1125" s="119"/>
      <c r="AFC1125" s="119"/>
      <c r="AFD1125" s="119"/>
      <c r="AFE1125" s="119"/>
      <c r="AFF1125" s="119"/>
      <c r="AFG1125" s="119"/>
      <c r="AFH1125" s="119"/>
      <c r="AFI1125" s="119"/>
      <c r="AFJ1125" s="119"/>
      <c r="AFK1125" s="119"/>
      <c r="AFL1125" s="119"/>
      <c r="AFM1125" s="119"/>
      <c r="AFN1125" s="119"/>
      <c r="AFO1125" s="119"/>
      <c r="AFP1125" s="119"/>
      <c r="AFQ1125" s="119"/>
      <c r="AFR1125" s="119"/>
      <c r="AFS1125" s="119"/>
      <c r="AFT1125" s="119"/>
      <c r="AFU1125" s="119"/>
      <c r="AFV1125" s="119"/>
      <c r="AFW1125" s="119"/>
      <c r="AFX1125" s="119"/>
      <c r="AFY1125" s="119"/>
      <c r="AFZ1125" s="119"/>
      <c r="AGA1125" s="119"/>
      <c r="AGB1125" s="119"/>
      <c r="AGC1125" s="119"/>
      <c r="AGD1125" s="119"/>
      <c r="AGE1125" s="119"/>
      <c r="AGF1125" s="119"/>
      <c r="AGG1125" s="119"/>
      <c r="AGH1125" s="119"/>
      <c r="AGI1125" s="119"/>
      <c r="AGJ1125" s="119"/>
      <c r="AGK1125" s="119"/>
      <c r="AGL1125" s="119"/>
      <c r="AGM1125" s="119"/>
      <c r="AGN1125" s="119"/>
      <c r="AGO1125" s="119"/>
      <c r="AGP1125" s="119"/>
      <c r="AGQ1125" s="119"/>
      <c r="AGR1125" s="119"/>
      <c r="AGS1125" s="119"/>
      <c r="AGT1125" s="119"/>
      <c r="AGU1125" s="119"/>
      <c r="AGV1125" s="119"/>
      <c r="AGW1125" s="119"/>
      <c r="AGX1125" s="119"/>
      <c r="AGY1125" s="119"/>
      <c r="AGZ1125" s="119"/>
      <c r="AHA1125" s="119"/>
      <c r="AHB1125" s="119"/>
      <c r="AHC1125" s="119"/>
      <c r="AHD1125" s="119"/>
      <c r="AHE1125" s="119"/>
      <c r="AHF1125" s="119"/>
      <c r="AHG1125" s="119"/>
      <c r="AHH1125" s="119"/>
      <c r="AHI1125" s="119"/>
      <c r="AHJ1125" s="119"/>
      <c r="AHK1125" s="119"/>
      <c r="AHL1125" s="119"/>
      <c r="AHM1125" s="119"/>
      <c r="AHN1125" s="119"/>
      <c r="AHO1125" s="119"/>
      <c r="AHP1125" s="119"/>
      <c r="AHQ1125" s="119"/>
      <c r="AHR1125" s="119"/>
      <c r="AHS1125" s="119"/>
      <c r="AHT1125" s="119"/>
      <c r="AHU1125" s="119"/>
      <c r="AHV1125" s="119"/>
      <c r="AHW1125" s="119"/>
      <c r="AHX1125" s="119"/>
      <c r="AHY1125" s="119"/>
      <c r="AHZ1125" s="119"/>
      <c r="AIA1125" s="119"/>
      <c r="AIB1125" s="119"/>
      <c r="AIC1125" s="119"/>
      <c r="AID1125" s="119"/>
      <c r="AIE1125" s="119"/>
      <c r="AIF1125" s="119"/>
      <c r="AIG1125" s="119"/>
      <c r="AIH1125" s="119"/>
      <c r="AII1125" s="119"/>
      <c r="AIJ1125" s="119"/>
      <c r="AIK1125" s="119"/>
      <c r="AIL1125" s="119"/>
      <c r="AIM1125" s="119"/>
      <c r="AIN1125" s="119"/>
      <c r="AIO1125" s="119"/>
      <c r="AIP1125" s="119"/>
      <c r="AIQ1125" s="119"/>
      <c r="AIR1125" s="119"/>
      <c r="AIS1125" s="119"/>
      <c r="AIT1125" s="119"/>
      <c r="AIU1125" s="119"/>
      <c r="AIV1125" s="119"/>
      <c r="AIW1125" s="119"/>
      <c r="AIX1125" s="119"/>
      <c r="AIY1125" s="119"/>
      <c r="AIZ1125" s="119"/>
      <c r="AJA1125" s="119"/>
      <c r="AJB1125" s="119"/>
      <c r="AJC1125" s="119"/>
      <c r="AJD1125" s="119"/>
      <c r="AJE1125" s="119"/>
      <c r="AJF1125" s="119"/>
      <c r="AJG1125" s="119"/>
      <c r="AJH1125" s="119"/>
      <c r="AJI1125" s="119"/>
      <c r="AJJ1125" s="119"/>
      <c r="AJK1125" s="119"/>
      <c r="AJL1125" s="119"/>
      <c r="AJM1125" s="119"/>
      <c r="AJN1125" s="119"/>
      <c r="AJO1125" s="119"/>
      <c r="AJP1125" s="119"/>
      <c r="AJQ1125" s="119"/>
      <c r="AJR1125" s="119"/>
      <c r="AJS1125" s="119"/>
      <c r="AJT1125" s="119"/>
      <c r="AJU1125" s="119"/>
      <c r="AJV1125" s="119"/>
      <c r="AJW1125" s="119"/>
      <c r="AJX1125" s="119"/>
      <c r="AJY1125" s="119"/>
      <c r="AJZ1125" s="119"/>
      <c r="AKA1125" s="119"/>
      <c r="AKB1125" s="119"/>
      <c r="AKC1125" s="119"/>
      <c r="AKD1125" s="119"/>
      <c r="AKE1125" s="119"/>
      <c r="AKF1125" s="119"/>
      <c r="AKG1125" s="119"/>
      <c r="AKH1125" s="119"/>
      <c r="AKI1125" s="119"/>
      <c r="AKJ1125" s="119"/>
      <c r="AKK1125" s="119"/>
      <c r="AKL1125" s="119"/>
      <c r="AKM1125" s="119"/>
      <c r="AKN1125" s="119"/>
      <c r="AKO1125" s="119"/>
      <c r="AKP1125" s="119"/>
      <c r="AKQ1125" s="119"/>
      <c r="AKR1125" s="119"/>
      <c r="AKS1125" s="119"/>
      <c r="AKT1125" s="119"/>
      <c r="AKU1125" s="119"/>
      <c r="AKV1125" s="119"/>
      <c r="AKW1125" s="119"/>
      <c r="AKX1125" s="119"/>
      <c r="AKY1125" s="119"/>
      <c r="AKZ1125" s="119"/>
      <c r="ALA1125" s="119"/>
      <c r="ALB1125" s="119"/>
      <c r="ALC1125" s="119"/>
      <c r="ALD1125" s="119"/>
      <c r="ALE1125" s="119"/>
      <c r="ALF1125" s="119"/>
      <c r="ALG1125" s="119"/>
      <c r="ALH1125" s="119"/>
      <c r="ALI1125" s="119"/>
      <c r="ALJ1125" s="119"/>
      <c r="ALK1125" s="119"/>
      <c r="ALL1125" s="119"/>
      <c r="ALM1125" s="119"/>
      <c r="ALN1125" s="119"/>
      <c r="ALO1125" s="119"/>
      <c r="ALP1125" s="119"/>
      <c r="ALQ1125" s="119"/>
      <c r="ALR1125" s="119"/>
      <c r="ALS1125" s="119"/>
      <c r="ALT1125" s="119"/>
      <c r="ALU1125" s="119"/>
      <c r="ALV1125" s="119"/>
      <c r="ALW1125" s="119"/>
      <c r="ALX1125" s="119"/>
      <c r="ALY1125" s="119"/>
      <c r="ALZ1125" s="119"/>
      <c r="AMA1125" s="119"/>
      <c r="AMB1125" s="119"/>
      <c r="AMC1125" s="119"/>
      <c r="AMD1125" s="119"/>
      <c r="AME1125" s="119"/>
      <c r="AMF1125" s="119"/>
      <c r="AMG1125" s="119"/>
      <c r="AMH1125" s="119"/>
      <c r="AMI1125" s="119"/>
      <c r="AMJ1125" s="119"/>
    </row>
    <row r="1126" customFormat="false" ht="15" hidden="false" customHeight="false" outlineLevel="0" collapsed="false">
      <c r="A1126" s="118"/>
      <c r="B1126" s="118"/>
      <c r="C1126" s="49" t="n">
        <f aca="false">IF(F1126=F1125,C1125,IF(F1126=(F1125+10),C1125,(C1125+10)))</f>
        <v>2130</v>
      </c>
      <c r="D1126" s="38" t="s">
        <v>408</v>
      </c>
      <c r="E1126" s="51" t="n">
        <f aca="false">IF(C1125=C1126,IF(AND(L1126&lt;&gt;"M",L1126&lt;&gt;"m-up"),E1125+10,E1125),10)</f>
        <v>10</v>
      </c>
      <c r="F1126" s="39" t="n">
        <f aca="false">R1126+(Q1126*60)+(P1126*3600)</f>
        <v>67940</v>
      </c>
      <c r="G1126" s="39" t="str">
        <f aca="false">CONCATENATE(M1126,N1126,O1126)</f>
        <v>2017123</v>
      </c>
      <c r="H1126" s="39" t="n">
        <v>0</v>
      </c>
      <c r="L1126" s="79" t="s">
        <v>21</v>
      </c>
      <c r="M1126" s="39" t="n">
        <v>2017</v>
      </c>
      <c r="N1126" s="39" t="n">
        <v>12</v>
      </c>
      <c r="O1126" s="39" t="n">
        <v>3</v>
      </c>
      <c r="P1126" s="39" t="n">
        <v>18</v>
      </c>
      <c r="Q1126" s="39" t="n">
        <v>52</v>
      </c>
      <c r="R1126" s="39" t="n">
        <v>20</v>
      </c>
      <c r="S1126" s="39" t="n">
        <v>40</v>
      </c>
      <c r="T1126" s="39" t="n">
        <v>2</v>
      </c>
      <c r="U1126" s="39" t="s">
        <v>1</v>
      </c>
      <c r="V1126" s="39" t="s">
        <v>2</v>
      </c>
      <c r="WK1126" s="119"/>
      <c r="WL1126" s="119"/>
      <c r="WM1126" s="119"/>
      <c r="WN1126" s="119"/>
      <c r="WO1126" s="119"/>
      <c r="WP1126" s="119"/>
      <c r="WQ1126" s="119"/>
      <c r="WR1126" s="119"/>
      <c r="WS1126" s="119"/>
      <c r="WT1126" s="119"/>
      <c r="WU1126" s="119"/>
      <c r="WV1126" s="119"/>
      <c r="WW1126" s="119"/>
      <c r="WX1126" s="119"/>
      <c r="WY1126" s="119"/>
      <c r="WZ1126" s="119"/>
      <c r="XA1126" s="119"/>
      <c r="XB1126" s="119"/>
      <c r="XC1126" s="119"/>
      <c r="XD1126" s="119"/>
      <c r="XE1126" s="119"/>
      <c r="XF1126" s="119"/>
      <c r="XG1126" s="119"/>
      <c r="XH1126" s="119"/>
      <c r="XI1126" s="119"/>
      <c r="XJ1126" s="119"/>
      <c r="XK1126" s="119"/>
      <c r="XL1126" s="119"/>
      <c r="XM1126" s="119"/>
      <c r="XN1126" s="119"/>
      <c r="XO1126" s="119"/>
      <c r="XP1126" s="119"/>
      <c r="XQ1126" s="119"/>
      <c r="XR1126" s="119"/>
      <c r="XS1126" s="119"/>
      <c r="XT1126" s="119"/>
      <c r="XU1126" s="119"/>
      <c r="XV1126" s="119"/>
      <c r="XW1126" s="119"/>
      <c r="XX1126" s="119"/>
      <c r="XY1126" s="119"/>
      <c r="XZ1126" s="119"/>
      <c r="YA1126" s="119"/>
      <c r="YB1126" s="119"/>
      <c r="YC1126" s="119"/>
      <c r="YD1126" s="119"/>
      <c r="YE1126" s="119"/>
      <c r="YF1126" s="119"/>
      <c r="YG1126" s="119"/>
      <c r="YH1126" s="119"/>
      <c r="YI1126" s="119"/>
      <c r="YJ1126" s="119"/>
      <c r="YK1126" s="119"/>
      <c r="YL1126" s="119"/>
      <c r="YM1126" s="119"/>
      <c r="YN1126" s="119"/>
      <c r="YO1126" s="119"/>
      <c r="YP1126" s="119"/>
      <c r="YQ1126" s="119"/>
      <c r="YR1126" s="119"/>
      <c r="YS1126" s="119"/>
      <c r="YT1126" s="119"/>
      <c r="YU1126" s="119"/>
      <c r="YV1126" s="119"/>
      <c r="YW1126" s="119"/>
      <c r="YX1126" s="119"/>
      <c r="YY1126" s="119"/>
      <c r="YZ1126" s="119"/>
      <c r="ZA1126" s="119"/>
      <c r="ZB1126" s="119"/>
      <c r="ZC1126" s="119"/>
      <c r="ZD1126" s="119"/>
      <c r="ZE1126" s="119"/>
      <c r="ZF1126" s="119"/>
      <c r="ZG1126" s="119"/>
      <c r="ZH1126" s="119"/>
      <c r="ZI1126" s="119"/>
      <c r="ZJ1126" s="119"/>
      <c r="ZK1126" s="119"/>
      <c r="ZL1126" s="119"/>
      <c r="ZM1126" s="119"/>
      <c r="ZN1126" s="119"/>
      <c r="ZO1126" s="119"/>
      <c r="ZP1126" s="119"/>
      <c r="ZQ1126" s="119"/>
      <c r="ZR1126" s="119"/>
      <c r="ZS1126" s="119"/>
      <c r="ZT1126" s="119"/>
      <c r="ZU1126" s="119"/>
      <c r="ZV1126" s="119"/>
      <c r="ZW1126" s="119"/>
      <c r="ZX1126" s="119"/>
      <c r="ZY1126" s="119"/>
      <c r="ZZ1126" s="119"/>
      <c r="AAA1126" s="119"/>
      <c r="AAB1126" s="119"/>
      <c r="AAC1126" s="119"/>
      <c r="AAD1126" s="119"/>
      <c r="AAE1126" s="119"/>
      <c r="AAF1126" s="119"/>
      <c r="AAG1126" s="119"/>
      <c r="AAH1126" s="119"/>
      <c r="AAI1126" s="119"/>
      <c r="AAJ1126" s="119"/>
      <c r="AAK1126" s="119"/>
      <c r="AAL1126" s="119"/>
      <c r="AAM1126" s="119"/>
      <c r="AAN1126" s="119"/>
      <c r="AAO1126" s="119"/>
      <c r="AAP1126" s="119"/>
      <c r="AAQ1126" s="119"/>
      <c r="AAR1126" s="119"/>
      <c r="AAS1126" s="119"/>
      <c r="AAT1126" s="119"/>
      <c r="AAU1126" s="119"/>
      <c r="AAV1126" s="119"/>
      <c r="AAW1126" s="119"/>
      <c r="AAX1126" s="119"/>
      <c r="AAY1126" s="119"/>
      <c r="AAZ1126" s="119"/>
      <c r="ABA1126" s="119"/>
      <c r="ABB1126" s="119"/>
      <c r="ABC1126" s="119"/>
      <c r="ABD1126" s="119"/>
      <c r="ABE1126" s="119"/>
      <c r="ABF1126" s="119"/>
      <c r="ABG1126" s="119"/>
      <c r="ABH1126" s="119"/>
      <c r="ABI1126" s="119"/>
      <c r="ABJ1126" s="119"/>
      <c r="ABK1126" s="119"/>
      <c r="ABL1126" s="119"/>
      <c r="ABM1126" s="119"/>
      <c r="ABN1126" s="119"/>
      <c r="ABO1126" s="119"/>
      <c r="ABP1126" s="119"/>
      <c r="ABQ1126" s="119"/>
      <c r="ABR1126" s="119"/>
      <c r="ABS1126" s="119"/>
      <c r="ABT1126" s="119"/>
      <c r="ABU1126" s="119"/>
      <c r="ABV1126" s="119"/>
      <c r="ABW1126" s="119"/>
      <c r="ABX1126" s="119"/>
      <c r="ABY1126" s="119"/>
      <c r="ABZ1126" s="119"/>
      <c r="ACA1126" s="119"/>
      <c r="ACB1126" s="119"/>
      <c r="ACC1126" s="119"/>
      <c r="ACD1126" s="119"/>
      <c r="ACE1126" s="119"/>
      <c r="ACF1126" s="119"/>
      <c r="ACG1126" s="119"/>
      <c r="ACH1126" s="119"/>
      <c r="ACI1126" s="119"/>
      <c r="ACJ1126" s="119"/>
      <c r="ACK1126" s="119"/>
      <c r="ACL1126" s="119"/>
      <c r="ACM1126" s="119"/>
      <c r="ACN1126" s="119"/>
      <c r="ACO1126" s="119"/>
      <c r="ACP1126" s="119"/>
      <c r="ACQ1126" s="119"/>
      <c r="ACR1126" s="119"/>
      <c r="ACS1126" s="119"/>
      <c r="ACT1126" s="119"/>
      <c r="ACU1126" s="119"/>
      <c r="ACV1126" s="119"/>
      <c r="ACW1126" s="119"/>
      <c r="ACX1126" s="119"/>
      <c r="ACY1126" s="119"/>
      <c r="ACZ1126" s="119"/>
      <c r="ADA1126" s="119"/>
      <c r="ADB1126" s="119"/>
      <c r="ADC1126" s="119"/>
      <c r="ADD1126" s="119"/>
      <c r="ADE1126" s="119"/>
      <c r="ADF1126" s="119"/>
      <c r="ADG1126" s="119"/>
      <c r="ADH1126" s="119"/>
      <c r="ADI1126" s="119"/>
      <c r="ADJ1126" s="119"/>
      <c r="ADK1126" s="119"/>
      <c r="ADL1126" s="119"/>
      <c r="ADM1126" s="119"/>
      <c r="ADN1126" s="119"/>
      <c r="ADO1126" s="119"/>
      <c r="ADP1126" s="119"/>
      <c r="ADQ1126" s="119"/>
      <c r="ADR1126" s="119"/>
      <c r="ADS1126" s="119"/>
      <c r="ADT1126" s="119"/>
      <c r="ADU1126" s="119"/>
      <c r="ADV1126" s="119"/>
      <c r="ADW1126" s="119"/>
      <c r="ADX1126" s="119"/>
      <c r="ADY1126" s="119"/>
      <c r="ADZ1126" s="119"/>
      <c r="AEA1126" s="119"/>
      <c r="AEB1126" s="119"/>
      <c r="AEC1126" s="119"/>
      <c r="AED1126" s="119"/>
      <c r="AEE1126" s="119"/>
      <c r="AEF1126" s="119"/>
      <c r="AEG1126" s="119"/>
      <c r="AEH1126" s="119"/>
      <c r="AEI1126" s="119"/>
      <c r="AEJ1126" s="119"/>
      <c r="AEK1126" s="119"/>
      <c r="AEL1126" s="119"/>
      <c r="AEM1126" s="119"/>
      <c r="AEN1126" s="119"/>
      <c r="AEO1126" s="119"/>
      <c r="AEP1126" s="119"/>
      <c r="AEQ1126" s="119"/>
      <c r="AER1126" s="119"/>
      <c r="AES1126" s="119"/>
      <c r="AET1126" s="119"/>
      <c r="AEU1126" s="119"/>
      <c r="AEV1126" s="119"/>
      <c r="AEW1126" s="119"/>
      <c r="AEX1126" s="119"/>
      <c r="AEY1126" s="119"/>
      <c r="AEZ1126" s="119"/>
      <c r="AFA1126" s="119"/>
      <c r="AFB1126" s="119"/>
      <c r="AFC1126" s="119"/>
      <c r="AFD1126" s="119"/>
      <c r="AFE1126" s="119"/>
      <c r="AFF1126" s="119"/>
      <c r="AFG1126" s="119"/>
      <c r="AFH1126" s="119"/>
      <c r="AFI1126" s="119"/>
      <c r="AFJ1126" s="119"/>
      <c r="AFK1126" s="119"/>
      <c r="AFL1126" s="119"/>
      <c r="AFM1126" s="119"/>
      <c r="AFN1126" s="119"/>
      <c r="AFO1126" s="119"/>
      <c r="AFP1126" s="119"/>
      <c r="AFQ1126" s="119"/>
      <c r="AFR1126" s="119"/>
      <c r="AFS1126" s="119"/>
      <c r="AFT1126" s="119"/>
      <c r="AFU1126" s="119"/>
      <c r="AFV1126" s="119"/>
      <c r="AFW1126" s="119"/>
      <c r="AFX1126" s="119"/>
      <c r="AFY1126" s="119"/>
      <c r="AFZ1126" s="119"/>
      <c r="AGA1126" s="119"/>
      <c r="AGB1126" s="119"/>
      <c r="AGC1126" s="119"/>
      <c r="AGD1126" s="119"/>
      <c r="AGE1126" s="119"/>
      <c r="AGF1126" s="119"/>
      <c r="AGG1126" s="119"/>
      <c r="AGH1126" s="119"/>
      <c r="AGI1126" s="119"/>
      <c r="AGJ1126" s="119"/>
      <c r="AGK1126" s="119"/>
      <c r="AGL1126" s="119"/>
      <c r="AGM1126" s="119"/>
      <c r="AGN1126" s="119"/>
      <c r="AGO1126" s="119"/>
      <c r="AGP1126" s="119"/>
      <c r="AGQ1126" s="119"/>
      <c r="AGR1126" s="119"/>
      <c r="AGS1126" s="119"/>
      <c r="AGT1126" s="119"/>
      <c r="AGU1126" s="119"/>
      <c r="AGV1126" s="119"/>
      <c r="AGW1126" s="119"/>
      <c r="AGX1126" s="119"/>
      <c r="AGY1126" s="119"/>
      <c r="AGZ1126" s="119"/>
      <c r="AHA1126" s="119"/>
      <c r="AHB1126" s="119"/>
      <c r="AHC1126" s="119"/>
      <c r="AHD1126" s="119"/>
      <c r="AHE1126" s="119"/>
      <c r="AHF1126" s="119"/>
      <c r="AHG1126" s="119"/>
      <c r="AHH1126" s="119"/>
      <c r="AHI1126" s="119"/>
      <c r="AHJ1126" s="119"/>
      <c r="AHK1126" s="119"/>
      <c r="AHL1126" s="119"/>
      <c r="AHM1126" s="119"/>
      <c r="AHN1126" s="119"/>
      <c r="AHO1126" s="119"/>
      <c r="AHP1126" s="119"/>
      <c r="AHQ1126" s="119"/>
      <c r="AHR1126" s="119"/>
      <c r="AHS1126" s="119"/>
      <c r="AHT1126" s="119"/>
      <c r="AHU1126" s="119"/>
      <c r="AHV1126" s="119"/>
      <c r="AHW1126" s="119"/>
      <c r="AHX1126" s="119"/>
      <c r="AHY1126" s="119"/>
      <c r="AHZ1126" s="119"/>
      <c r="AIA1126" s="119"/>
      <c r="AIB1126" s="119"/>
      <c r="AIC1126" s="119"/>
      <c r="AID1126" s="119"/>
      <c r="AIE1126" s="119"/>
      <c r="AIF1126" s="119"/>
      <c r="AIG1126" s="119"/>
      <c r="AIH1126" s="119"/>
      <c r="AII1126" s="119"/>
      <c r="AIJ1126" s="119"/>
      <c r="AIK1126" s="119"/>
      <c r="AIL1126" s="119"/>
      <c r="AIM1126" s="119"/>
      <c r="AIN1126" s="119"/>
      <c r="AIO1126" s="119"/>
      <c r="AIP1126" s="119"/>
      <c r="AIQ1126" s="119"/>
      <c r="AIR1126" s="119"/>
      <c r="AIS1126" s="119"/>
      <c r="AIT1126" s="119"/>
      <c r="AIU1126" s="119"/>
      <c r="AIV1126" s="119"/>
      <c r="AIW1126" s="119"/>
      <c r="AIX1126" s="119"/>
      <c r="AIY1126" s="119"/>
      <c r="AIZ1126" s="119"/>
      <c r="AJA1126" s="119"/>
      <c r="AJB1126" s="119"/>
      <c r="AJC1126" s="119"/>
      <c r="AJD1126" s="119"/>
      <c r="AJE1126" s="119"/>
      <c r="AJF1126" s="119"/>
      <c r="AJG1126" s="119"/>
      <c r="AJH1126" s="119"/>
      <c r="AJI1126" s="119"/>
      <c r="AJJ1126" s="119"/>
      <c r="AJK1126" s="119"/>
      <c r="AJL1126" s="119"/>
      <c r="AJM1126" s="119"/>
      <c r="AJN1126" s="119"/>
      <c r="AJO1126" s="119"/>
      <c r="AJP1126" s="119"/>
      <c r="AJQ1126" s="119"/>
      <c r="AJR1126" s="119"/>
      <c r="AJS1126" s="119"/>
      <c r="AJT1126" s="119"/>
      <c r="AJU1126" s="119"/>
      <c r="AJV1126" s="119"/>
      <c r="AJW1126" s="119"/>
      <c r="AJX1126" s="119"/>
      <c r="AJY1126" s="119"/>
      <c r="AJZ1126" s="119"/>
      <c r="AKA1126" s="119"/>
      <c r="AKB1126" s="119"/>
      <c r="AKC1126" s="119"/>
      <c r="AKD1126" s="119"/>
      <c r="AKE1126" s="119"/>
      <c r="AKF1126" s="119"/>
      <c r="AKG1126" s="119"/>
      <c r="AKH1126" s="119"/>
      <c r="AKI1126" s="119"/>
      <c r="AKJ1126" s="119"/>
      <c r="AKK1126" s="119"/>
      <c r="AKL1126" s="119"/>
      <c r="AKM1126" s="119"/>
      <c r="AKN1126" s="119"/>
      <c r="AKO1126" s="119"/>
      <c r="AKP1126" s="119"/>
      <c r="AKQ1126" s="119"/>
      <c r="AKR1126" s="119"/>
      <c r="AKS1126" s="119"/>
      <c r="AKT1126" s="119"/>
      <c r="AKU1126" s="119"/>
      <c r="AKV1126" s="119"/>
      <c r="AKW1126" s="119"/>
      <c r="AKX1126" s="119"/>
      <c r="AKY1126" s="119"/>
      <c r="AKZ1126" s="119"/>
      <c r="ALA1126" s="119"/>
      <c r="ALB1126" s="119"/>
      <c r="ALC1126" s="119"/>
      <c r="ALD1126" s="119"/>
      <c r="ALE1126" s="119"/>
      <c r="ALF1126" s="119"/>
      <c r="ALG1126" s="119"/>
      <c r="ALH1126" s="119"/>
      <c r="ALI1126" s="119"/>
      <c r="ALJ1126" s="119"/>
      <c r="ALK1126" s="119"/>
      <c r="ALL1126" s="119"/>
      <c r="ALM1126" s="119"/>
      <c r="ALN1126" s="119"/>
      <c r="ALO1126" s="119"/>
      <c r="ALP1126" s="119"/>
      <c r="ALQ1126" s="119"/>
      <c r="ALR1126" s="119"/>
      <c r="ALS1126" s="119"/>
      <c r="ALT1126" s="119"/>
      <c r="ALU1126" s="119"/>
      <c r="ALV1126" s="119"/>
      <c r="ALW1126" s="119"/>
      <c r="ALX1126" s="119"/>
      <c r="ALY1126" s="119"/>
      <c r="ALZ1126" s="119"/>
      <c r="AMA1126" s="119"/>
      <c r="AMB1126" s="119"/>
      <c r="AMC1126" s="119"/>
      <c r="AMD1126" s="119"/>
      <c r="AME1126" s="119"/>
      <c r="AMF1126" s="119"/>
      <c r="AMG1126" s="119"/>
      <c r="AMH1126" s="119"/>
      <c r="AMI1126" s="119"/>
      <c r="AMJ1126" s="119"/>
    </row>
    <row r="1127" customFormat="false" ht="15" hidden="false" customHeight="false" outlineLevel="0" collapsed="false">
      <c r="A1127" s="118"/>
      <c r="B1127" s="118"/>
      <c r="C1127" s="49" t="n">
        <f aca="false">IF(F1127=F1126,C1126,IF(F1127=(F1126+10),C1126,(C1126+10)))</f>
        <v>2130</v>
      </c>
      <c r="D1127" s="38" t="s">
        <v>408</v>
      </c>
      <c r="E1127" s="51" t="n">
        <f aca="false">IF(C1126=C1127,IF(AND(L1127&lt;&gt;"M",L1127&lt;&gt;"m-up"),E1126+10,E1126),10)</f>
        <v>10</v>
      </c>
      <c r="F1127" s="39" t="n">
        <f aca="false">R1127+(Q1127*60)+(P1127*3600)</f>
        <v>67940</v>
      </c>
      <c r="G1127" s="39" t="str">
        <f aca="false">CONCATENATE(M1127,N1127,O1127)</f>
        <v>2017123</v>
      </c>
      <c r="H1127" s="39" t="n">
        <v>0</v>
      </c>
      <c r="L1127" s="79" t="s">
        <v>21</v>
      </c>
      <c r="M1127" s="39" t="n">
        <v>2017</v>
      </c>
      <c r="N1127" s="39" t="n">
        <v>12</v>
      </c>
      <c r="O1127" s="39" t="n">
        <v>3</v>
      </c>
      <c r="P1127" s="39" t="n">
        <v>18</v>
      </c>
      <c r="Q1127" s="39" t="n">
        <v>52</v>
      </c>
      <c r="R1127" s="39" t="n">
        <v>20</v>
      </c>
      <c r="S1127" s="39" t="n">
        <v>50</v>
      </c>
      <c r="T1127" s="39" t="n">
        <v>2</v>
      </c>
      <c r="U1127" s="39" t="s">
        <v>1</v>
      </c>
      <c r="V1127" s="39" t="s">
        <v>2</v>
      </c>
      <c r="WK1127" s="119"/>
      <c r="WL1127" s="119"/>
      <c r="WM1127" s="119"/>
      <c r="WN1127" s="119"/>
      <c r="WO1127" s="119"/>
      <c r="WP1127" s="119"/>
      <c r="WQ1127" s="119"/>
      <c r="WR1127" s="119"/>
      <c r="WS1127" s="119"/>
      <c r="WT1127" s="119"/>
      <c r="WU1127" s="119"/>
      <c r="WV1127" s="119"/>
      <c r="WW1127" s="119"/>
      <c r="WX1127" s="119"/>
      <c r="WY1127" s="119"/>
      <c r="WZ1127" s="119"/>
      <c r="XA1127" s="119"/>
      <c r="XB1127" s="119"/>
      <c r="XC1127" s="119"/>
      <c r="XD1127" s="119"/>
      <c r="XE1127" s="119"/>
      <c r="XF1127" s="119"/>
      <c r="XG1127" s="119"/>
      <c r="XH1127" s="119"/>
      <c r="XI1127" s="119"/>
      <c r="XJ1127" s="119"/>
      <c r="XK1127" s="119"/>
      <c r="XL1127" s="119"/>
      <c r="XM1127" s="119"/>
      <c r="XN1127" s="119"/>
      <c r="XO1127" s="119"/>
      <c r="XP1127" s="119"/>
      <c r="XQ1127" s="119"/>
      <c r="XR1127" s="119"/>
      <c r="XS1127" s="119"/>
      <c r="XT1127" s="119"/>
      <c r="XU1127" s="119"/>
      <c r="XV1127" s="119"/>
      <c r="XW1127" s="119"/>
      <c r="XX1127" s="119"/>
      <c r="XY1127" s="119"/>
      <c r="XZ1127" s="119"/>
      <c r="YA1127" s="119"/>
      <c r="YB1127" s="119"/>
      <c r="YC1127" s="119"/>
      <c r="YD1127" s="119"/>
      <c r="YE1127" s="119"/>
      <c r="YF1127" s="119"/>
      <c r="YG1127" s="119"/>
      <c r="YH1127" s="119"/>
      <c r="YI1127" s="119"/>
      <c r="YJ1127" s="119"/>
      <c r="YK1127" s="119"/>
      <c r="YL1127" s="119"/>
      <c r="YM1127" s="119"/>
      <c r="YN1127" s="119"/>
      <c r="YO1127" s="119"/>
      <c r="YP1127" s="119"/>
      <c r="YQ1127" s="119"/>
      <c r="YR1127" s="119"/>
      <c r="YS1127" s="119"/>
      <c r="YT1127" s="119"/>
      <c r="YU1127" s="119"/>
      <c r="YV1127" s="119"/>
      <c r="YW1127" s="119"/>
      <c r="YX1127" s="119"/>
      <c r="YY1127" s="119"/>
      <c r="YZ1127" s="119"/>
      <c r="ZA1127" s="119"/>
      <c r="ZB1127" s="119"/>
      <c r="ZC1127" s="119"/>
      <c r="ZD1127" s="119"/>
      <c r="ZE1127" s="119"/>
      <c r="ZF1127" s="119"/>
      <c r="ZG1127" s="119"/>
      <c r="ZH1127" s="119"/>
      <c r="ZI1127" s="119"/>
      <c r="ZJ1127" s="119"/>
      <c r="ZK1127" s="119"/>
      <c r="ZL1127" s="119"/>
      <c r="ZM1127" s="119"/>
      <c r="ZN1127" s="119"/>
      <c r="ZO1127" s="119"/>
      <c r="ZP1127" s="119"/>
      <c r="ZQ1127" s="119"/>
      <c r="ZR1127" s="119"/>
      <c r="ZS1127" s="119"/>
      <c r="ZT1127" s="119"/>
      <c r="ZU1127" s="119"/>
      <c r="ZV1127" s="119"/>
      <c r="ZW1127" s="119"/>
      <c r="ZX1127" s="119"/>
      <c r="ZY1127" s="119"/>
      <c r="ZZ1127" s="119"/>
      <c r="AAA1127" s="119"/>
      <c r="AAB1127" s="119"/>
      <c r="AAC1127" s="119"/>
      <c r="AAD1127" s="119"/>
      <c r="AAE1127" s="119"/>
      <c r="AAF1127" s="119"/>
      <c r="AAG1127" s="119"/>
      <c r="AAH1127" s="119"/>
      <c r="AAI1127" s="119"/>
      <c r="AAJ1127" s="119"/>
      <c r="AAK1127" s="119"/>
      <c r="AAL1127" s="119"/>
      <c r="AAM1127" s="119"/>
      <c r="AAN1127" s="119"/>
      <c r="AAO1127" s="119"/>
      <c r="AAP1127" s="119"/>
      <c r="AAQ1127" s="119"/>
      <c r="AAR1127" s="119"/>
      <c r="AAS1127" s="119"/>
      <c r="AAT1127" s="119"/>
      <c r="AAU1127" s="119"/>
      <c r="AAV1127" s="119"/>
      <c r="AAW1127" s="119"/>
      <c r="AAX1127" s="119"/>
      <c r="AAY1127" s="119"/>
      <c r="AAZ1127" s="119"/>
      <c r="ABA1127" s="119"/>
      <c r="ABB1127" s="119"/>
      <c r="ABC1127" s="119"/>
      <c r="ABD1127" s="119"/>
      <c r="ABE1127" s="119"/>
      <c r="ABF1127" s="119"/>
      <c r="ABG1127" s="119"/>
      <c r="ABH1127" s="119"/>
      <c r="ABI1127" s="119"/>
      <c r="ABJ1127" s="119"/>
      <c r="ABK1127" s="119"/>
      <c r="ABL1127" s="119"/>
      <c r="ABM1127" s="119"/>
      <c r="ABN1127" s="119"/>
      <c r="ABO1127" s="119"/>
      <c r="ABP1127" s="119"/>
      <c r="ABQ1127" s="119"/>
      <c r="ABR1127" s="119"/>
      <c r="ABS1127" s="119"/>
      <c r="ABT1127" s="119"/>
      <c r="ABU1127" s="119"/>
      <c r="ABV1127" s="119"/>
      <c r="ABW1127" s="119"/>
      <c r="ABX1127" s="119"/>
      <c r="ABY1127" s="119"/>
      <c r="ABZ1127" s="119"/>
      <c r="ACA1127" s="119"/>
      <c r="ACB1127" s="119"/>
      <c r="ACC1127" s="119"/>
      <c r="ACD1127" s="119"/>
      <c r="ACE1127" s="119"/>
      <c r="ACF1127" s="119"/>
      <c r="ACG1127" s="119"/>
      <c r="ACH1127" s="119"/>
      <c r="ACI1127" s="119"/>
      <c r="ACJ1127" s="119"/>
      <c r="ACK1127" s="119"/>
      <c r="ACL1127" s="119"/>
      <c r="ACM1127" s="119"/>
      <c r="ACN1127" s="119"/>
      <c r="ACO1127" s="119"/>
      <c r="ACP1127" s="119"/>
      <c r="ACQ1127" s="119"/>
      <c r="ACR1127" s="119"/>
      <c r="ACS1127" s="119"/>
      <c r="ACT1127" s="119"/>
      <c r="ACU1127" s="119"/>
      <c r="ACV1127" s="119"/>
      <c r="ACW1127" s="119"/>
      <c r="ACX1127" s="119"/>
      <c r="ACY1127" s="119"/>
      <c r="ACZ1127" s="119"/>
      <c r="ADA1127" s="119"/>
      <c r="ADB1127" s="119"/>
      <c r="ADC1127" s="119"/>
      <c r="ADD1127" s="119"/>
      <c r="ADE1127" s="119"/>
      <c r="ADF1127" s="119"/>
      <c r="ADG1127" s="119"/>
      <c r="ADH1127" s="119"/>
      <c r="ADI1127" s="119"/>
      <c r="ADJ1127" s="119"/>
      <c r="ADK1127" s="119"/>
      <c r="ADL1127" s="119"/>
      <c r="ADM1127" s="119"/>
      <c r="ADN1127" s="119"/>
      <c r="ADO1127" s="119"/>
      <c r="ADP1127" s="119"/>
      <c r="ADQ1127" s="119"/>
      <c r="ADR1127" s="119"/>
      <c r="ADS1127" s="119"/>
      <c r="ADT1127" s="119"/>
      <c r="ADU1127" s="119"/>
      <c r="ADV1127" s="119"/>
      <c r="ADW1127" s="119"/>
      <c r="ADX1127" s="119"/>
      <c r="ADY1127" s="119"/>
      <c r="ADZ1127" s="119"/>
      <c r="AEA1127" s="119"/>
      <c r="AEB1127" s="119"/>
      <c r="AEC1127" s="119"/>
      <c r="AED1127" s="119"/>
      <c r="AEE1127" s="119"/>
      <c r="AEF1127" s="119"/>
      <c r="AEG1127" s="119"/>
      <c r="AEH1127" s="119"/>
      <c r="AEI1127" s="119"/>
      <c r="AEJ1127" s="119"/>
      <c r="AEK1127" s="119"/>
      <c r="AEL1127" s="119"/>
      <c r="AEM1127" s="119"/>
      <c r="AEN1127" s="119"/>
      <c r="AEO1127" s="119"/>
      <c r="AEP1127" s="119"/>
      <c r="AEQ1127" s="119"/>
      <c r="AER1127" s="119"/>
      <c r="AES1127" s="119"/>
      <c r="AET1127" s="119"/>
      <c r="AEU1127" s="119"/>
      <c r="AEV1127" s="119"/>
      <c r="AEW1127" s="119"/>
      <c r="AEX1127" s="119"/>
      <c r="AEY1127" s="119"/>
      <c r="AEZ1127" s="119"/>
      <c r="AFA1127" s="119"/>
      <c r="AFB1127" s="119"/>
      <c r="AFC1127" s="119"/>
      <c r="AFD1127" s="119"/>
      <c r="AFE1127" s="119"/>
      <c r="AFF1127" s="119"/>
      <c r="AFG1127" s="119"/>
      <c r="AFH1127" s="119"/>
      <c r="AFI1127" s="119"/>
      <c r="AFJ1127" s="119"/>
      <c r="AFK1127" s="119"/>
      <c r="AFL1127" s="119"/>
      <c r="AFM1127" s="119"/>
      <c r="AFN1127" s="119"/>
      <c r="AFO1127" s="119"/>
      <c r="AFP1127" s="119"/>
      <c r="AFQ1127" s="119"/>
      <c r="AFR1127" s="119"/>
      <c r="AFS1127" s="119"/>
      <c r="AFT1127" s="119"/>
      <c r="AFU1127" s="119"/>
      <c r="AFV1127" s="119"/>
      <c r="AFW1127" s="119"/>
      <c r="AFX1127" s="119"/>
      <c r="AFY1127" s="119"/>
      <c r="AFZ1127" s="119"/>
      <c r="AGA1127" s="119"/>
      <c r="AGB1127" s="119"/>
      <c r="AGC1127" s="119"/>
      <c r="AGD1127" s="119"/>
      <c r="AGE1127" s="119"/>
      <c r="AGF1127" s="119"/>
      <c r="AGG1127" s="119"/>
      <c r="AGH1127" s="119"/>
      <c r="AGI1127" s="119"/>
      <c r="AGJ1127" s="119"/>
      <c r="AGK1127" s="119"/>
      <c r="AGL1127" s="119"/>
      <c r="AGM1127" s="119"/>
      <c r="AGN1127" s="119"/>
      <c r="AGO1127" s="119"/>
      <c r="AGP1127" s="119"/>
      <c r="AGQ1127" s="119"/>
      <c r="AGR1127" s="119"/>
      <c r="AGS1127" s="119"/>
      <c r="AGT1127" s="119"/>
      <c r="AGU1127" s="119"/>
      <c r="AGV1127" s="119"/>
      <c r="AGW1127" s="119"/>
      <c r="AGX1127" s="119"/>
      <c r="AGY1127" s="119"/>
      <c r="AGZ1127" s="119"/>
      <c r="AHA1127" s="119"/>
      <c r="AHB1127" s="119"/>
      <c r="AHC1127" s="119"/>
      <c r="AHD1127" s="119"/>
      <c r="AHE1127" s="119"/>
      <c r="AHF1127" s="119"/>
      <c r="AHG1127" s="119"/>
      <c r="AHH1127" s="119"/>
      <c r="AHI1127" s="119"/>
      <c r="AHJ1127" s="119"/>
      <c r="AHK1127" s="119"/>
      <c r="AHL1127" s="119"/>
      <c r="AHM1127" s="119"/>
      <c r="AHN1127" s="119"/>
      <c r="AHO1127" s="119"/>
      <c r="AHP1127" s="119"/>
      <c r="AHQ1127" s="119"/>
      <c r="AHR1127" s="119"/>
      <c r="AHS1127" s="119"/>
      <c r="AHT1127" s="119"/>
      <c r="AHU1127" s="119"/>
      <c r="AHV1127" s="119"/>
      <c r="AHW1127" s="119"/>
      <c r="AHX1127" s="119"/>
      <c r="AHY1127" s="119"/>
      <c r="AHZ1127" s="119"/>
      <c r="AIA1127" s="119"/>
      <c r="AIB1127" s="119"/>
      <c r="AIC1127" s="119"/>
      <c r="AID1127" s="119"/>
      <c r="AIE1127" s="119"/>
      <c r="AIF1127" s="119"/>
      <c r="AIG1127" s="119"/>
      <c r="AIH1127" s="119"/>
      <c r="AII1127" s="119"/>
      <c r="AIJ1127" s="119"/>
      <c r="AIK1127" s="119"/>
      <c r="AIL1127" s="119"/>
      <c r="AIM1127" s="119"/>
      <c r="AIN1127" s="119"/>
      <c r="AIO1127" s="119"/>
      <c r="AIP1127" s="119"/>
      <c r="AIQ1127" s="119"/>
      <c r="AIR1127" s="119"/>
      <c r="AIS1127" s="119"/>
      <c r="AIT1127" s="119"/>
      <c r="AIU1127" s="119"/>
      <c r="AIV1127" s="119"/>
      <c r="AIW1127" s="119"/>
      <c r="AIX1127" s="119"/>
      <c r="AIY1127" s="119"/>
      <c r="AIZ1127" s="119"/>
      <c r="AJA1127" s="119"/>
      <c r="AJB1127" s="119"/>
      <c r="AJC1127" s="119"/>
      <c r="AJD1127" s="119"/>
      <c r="AJE1127" s="119"/>
      <c r="AJF1127" s="119"/>
      <c r="AJG1127" s="119"/>
      <c r="AJH1127" s="119"/>
      <c r="AJI1127" s="119"/>
      <c r="AJJ1127" s="119"/>
      <c r="AJK1127" s="119"/>
      <c r="AJL1127" s="119"/>
      <c r="AJM1127" s="119"/>
      <c r="AJN1127" s="119"/>
      <c r="AJO1127" s="119"/>
      <c r="AJP1127" s="119"/>
      <c r="AJQ1127" s="119"/>
      <c r="AJR1127" s="119"/>
      <c r="AJS1127" s="119"/>
      <c r="AJT1127" s="119"/>
      <c r="AJU1127" s="119"/>
      <c r="AJV1127" s="119"/>
      <c r="AJW1127" s="119"/>
      <c r="AJX1127" s="119"/>
      <c r="AJY1127" s="119"/>
      <c r="AJZ1127" s="119"/>
      <c r="AKA1127" s="119"/>
      <c r="AKB1127" s="119"/>
      <c r="AKC1127" s="119"/>
      <c r="AKD1127" s="119"/>
      <c r="AKE1127" s="119"/>
      <c r="AKF1127" s="119"/>
      <c r="AKG1127" s="119"/>
      <c r="AKH1127" s="119"/>
      <c r="AKI1127" s="119"/>
      <c r="AKJ1127" s="119"/>
      <c r="AKK1127" s="119"/>
      <c r="AKL1127" s="119"/>
      <c r="AKM1127" s="119"/>
      <c r="AKN1127" s="119"/>
      <c r="AKO1127" s="119"/>
      <c r="AKP1127" s="119"/>
      <c r="AKQ1127" s="119"/>
      <c r="AKR1127" s="119"/>
      <c r="AKS1127" s="119"/>
      <c r="AKT1127" s="119"/>
      <c r="AKU1127" s="119"/>
      <c r="AKV1127" s="119"/>
      <c r="AKW1127" s="119"/>
      <c r="AKX1127" s="119"/>
      <c r="AKY1127" s="119"/>
      <c r="AKZ1127" s="119"/>
      <c r="ALA1127" s="119"/>
      <c r="ALB1127" s="119"/>
      <c r="ALC1127" s="119"/>
      <c r="ALD1127" s="119"/>
      <c r="ALE1127" s="119"/>
      <c r="ALF1127" s="119"/>
      <c r="ALG1127" s="119"/>
      <c r="ALH1127" s="119"/>
      <c r="ALI1127" s="119"/>
      <c r="ALJ1127" s="119"/>
      <c r="ALK1127" s="119"/>
      <c r="ALL1127" s="119"/>
      <c r="ALM1127" s="119"/>
      <c r="ALN1127" s="119"/>
      <c r="ALO1127" s="119"/>
      <c r="ALP1127" s="119"/>
      <c r="ALQ1127" s="119"/>
      <c r="ALR1127" s="119"/>
      <c r="ALS1127" s="119"/>
      <c r="ALT1127" s="119"/>
      <c r="ALU1127" s="119"/>
      <c r="ALV1127" s="119"/>
      <c r="ALW1127" s="119"/>
      <c r="ALX1127" s="119"/>
      <c r="ALY1127" s="119"/>
      <c r="ALZ1127" s="119"/>
      <c r="AMA1127" s="119"/>
      <c r="AMB1127" s="119"/>
      <c r="AMC1127" s="119"/>
      <c r="AMD1127" s="119"/>
      <c r="AME1127" s="119"/>
      <c r="AMF1127" s="119"/>
      <c r="AMG1127" s="119"/>
      <c r="AMH1127" s="119"/>
      <c r="AMI1127" s="119"/>
      <c r="AMJ1127" s="119"/>
    </row>
    <row r="1128" customFormat="false" ht="15" hidden="false" customHeight="false" outlineLevel="0" collapsed="false">
      <c r="A1128" s="120"/>
      <c r="B1128" s="120"/>
      <c r="C1128" s="49" t="n">
        <f aca="false">IF(F1128=F1127,C1127,IF(F1128=(F1127+10),C1127,(C1127+10)))</f>
        <v>2130</v>
      </c>
      <c r="D1128" s="38" t="s">
        <v>408</v>
      </c>
      <c r="E1128" s="51" t="n">
        <f aca="false">IF(C1127=C1128,IF(AND(L1128&lt;&gt;"M",L1128&lt;&gt;"m-up"),E1127+10,E1127),10)</f>
        <v>10</v>
      </c>
      <c r="F1128" s="39" t="n">
        <f aca="false">R1128+(Q1128*60)+(P1128*3600)</f>
        <v>67940</v>
      </c>
      <c r="G1128" s="39" t="str">
        <f aca="false">CONCATENATE(M1128,N1128,O1128)</f>
        <v>2017123</v>
      </c>
      <c r="H1128" s="39" t="n">
        <v>0</v>
      </c>
      <c r="L1128" s="79" t="s">
        <v>21</v>
      </c>
      <c r="M1128" s="39" t="n">
        <v>2017</v>
      </c>
      <c r="N1128" s="39" t="n">
        <v>12</v>
      </c>
      <c r="O1128" s="39" t="n">
        <v>3</v>
      </c>
      <c r="P1128" s="39" t="n">
        <v>18</v>
      </c>
      <c r="Q1128" s="39" t="n">
        <v>52</v>
      </c>
      <c r="R1128" s="39" t="n">
        <v>20</v>
      </c>
      <c r="S1128" s="39" t="n">
        <v>55</v>
      </c>
      <c r="T1128" s="39" t="n">
        <v>2</v>
      </c>
      <c r="U1128" s="39" t="s">
        <v>1</v>
      </c>
      <c r="V1128" s="39" t="s">
        <v>2</v>
      </c>
      <c r="WK1128" s="121"/>
      <c r="WL1128" s="121"/>
      <c r="WM1128" s="121"/>
      <c r="WN1128" s="121"/>
      <c r="WO1128" s="121"/>
      <c r="WP1128" s="121"/>
      <c r="WQ1128" s="121"/>
      <c r="WR1128" s="121"/>
      <c r="WS1128" s="121"/>
      <c r="WT1128" s="121"/>
      <c r="WU1128" s="121"/>
      <c r="WV1128" s="121"/>
      <c r="WW1128" s="121"/>
      <c r="WX1128" s="121"/>
      <c r="WY1128" s="121"/>
      <c r="WZ1128" s="121"/>
      <c r="XA1128" s="121"/>
      <c r="XB1128" s="121"/>
      <c r="XC1128" s="121"/>
      <c r="XD1128" s="121"/>
      <c r="XE1128" s="121"/>
      <c r="XF1128" s="121"/>
      <c r="XG1128" s="121"/>
      <c r="XH1128" s="121"/>
      <c r="XI1128" s="121"/>
      <c r="XJ1128" s="121"/>
      <c r="XK1128" s="121"/>
      <c r="XL1128" s="121"/>
      <c r="XM1128" s="121"/>
      <c r="XN1128" s="121"/>
      <c r="XO1128" s="121"/>
      <c r="XP1128" s="121"/>
      <c r="XQ1128" s="121"/>
      <c r="XR1128" s="121"/>
      <c r="XS1128" s="121"/>
      <c r="XT1128" s="121"/>
      <c r="XU1128" s="121"/>
      <c r="XV1128" s="121"/>
      <c r="XW1128" s="121"/>
      <c r="XX1128" s="121"/>
      <c r="XY1128" s="121"/>
      <c r="XZ1128" s="121"/>
      <c r="YA1128" s="121"/>
      <c r="YB1128" s="121"/>
      <c r="YC1128" s="121"/>
      <c r="YD1128" s="121"/>
      <c r="YE1128" s="121"/>
      <c r="YF1128" s="121"/>
      <c r="YG1128" s="121"/>
      <c r="YH1128" s="121"/>
      <c r="YI1128" s="121"/>
      <c r="YJ1128" s="121"/>
      <c r="YK1128" s="121"/>
      <c r="YL1128" s="121"/>
      <c r="YM1128" s="121"/>
      <c r="YN1128" s="121"/>
      <c r="YO1128" s="121"/>
      <c r="YP1128" s="121"/>
      <c r="YQ1128" s="121"/>
      <c r="YR1128" s="121"/>
      <c r="YS1128" s="121"/>
      <c r="YT1128" s="121"/>
      <c r="YU1128" s="121"/>
      <c r="YV1128" s="121"/>
      <c r="YW1128" s="121"/>
      <c r="YX1128" s="121"/>
      <c r="YY1128" s="121"/>
      <c r="YZ1128" s="121"/>
      <c r="ZA1128" s="121"/>
      <c r="ZB1128" s="121"/>
      <c r="ZC1128" s="121"/>
      <c r="ZD1128" s="121"/>
      <c r="ZE1128" s="121"/>
      <c r="ZF1128" s="121"/>
      <c r="ZG1128" s="121"/>
      <c r="ZH1128" s="121"/>
      <c r="ZI1128" s="121"/>
      <c r="ZJ1128" s="121"/>
      <c r="ZK1128" s="121"/>
      <c r="ZL1128" s="121"/>
      <c r="ZM1128" s="121"/>
      <c r="ZN1128" s="121"/>
      <c r="ZO1128" s="121"/>
      <c r="ZP1128" s="121"/>
      <c r="ZQ1128" s="121"/>
      <c r="ZR1128" s="121"/>
      <c r="ZS1128" s="121"/>
      <c r="ZT1128" s="121"/>
      <c r="ZU1128" s="121"/>
      <c r="ZV1128" s="121"/>
      <c r="ZW1128" s="121"/>
      <c r="ZX1128" s="121"/>
      <c r="ZY1128" s="121"/>
      <c r="ZZ1128" s="121"/>
      <c r="AAA1128" s="121"/>
      <c r="AAB1128" s="121"/>
      <c r="AAC1128" s="121"/>
      <c r="AAD1128" s="121"/>
      <c r="AAE1128" s="121"/>
      <c r="AAF1128" s="121"/>
      <c r="AAG1128" s="121"/>
      <c r="AAH1128" s="121"/>
      <c r="AAI1128" s="121"/>
      <c r="AAJ1128" s="121"/>
      <c r="AAK1128" s="121"/>
      <c r="AAL1128" s="121"/>
      <c r="AAM1128" s="121"/>
      <c r="AAN1128" s="121"/>
      <c r="AAO1128" s="121"/>
      <c r="AAP1128" s="121"/>
      <c r="AAQ1128" s="121"/>
      <c r="AAR1128" s="121"/>
      <c r="AAS1128" s="121"/>
      <c r="AAT1128" s="121"/>
      <c r="AAU1128" s="121"/>
      <c r="AAV1128" s="121"/>
      <c r="AAW1128" s="121"/>
      <c r="AAX1128" s="121"/>
      <c r="AAY1128" s="121"/>
      <c r="AAZ1128" s="121"/>
      <c r="ABA1128" s="121"/>
      <c r="ABB1128" s="121"/>
      <c r="ABC1128" s="121"/>
      <c r="ABD1128" s="121"/>
      <c r="ABE1128" s="121"/>
      <c r="ABF1128" s="121"/>
      <c r="ABG1128" s="121"/>
      <c r="ABH1128" s="121"/>
      <c r="ABI1128" s="121"/>
      <c r="ABJ1128" s="121"/>
      <c r="ABK1128" s="121"/>
      <c r="ABL1128" s="121"/>
      <c r="ABM1128" s="121"/>
      <c r="ABN1128" s="121"/>
      <c r="ABO1128" s="121"/>
      <c r="ABP1128" s="121"/>
      <c r="ABQ1128" s="121"/>
      <c r="ABR1128" s="121"/>
      <c r="ABS1128" s="121"/>
      <c r="ABT1128" s="121"/>
      <c r="ABU1128" s="121"/>
      <c r="ABV1128" s="121"/>
      <c r="ABW1128" s="121"/>
      <c r="ABX1128" s="121"/>
      <c r="ABY1128" s="121"/>
      <c r="ABZ1128" s="121"/>
      <c r="ACA1128" s="121"/>
      <c r="ACB1128" s="121"/>
      <c r="ACC1128" s="121"/>
      <c r="ACD1128" s="121"/>
      <c r="ACE1128" s="121"/>
      <c r="ACF1128" s="121"/>
      <c r="ACG1128" s="121"/>
      <c r="ACH1128" s="121"/>
      <c r="ACI1128" s="121"/>
      <c r="ACJ1128" s="121"/>
      <c r="ACK1128" s="121"/>
      <c r="ACL1128" s="121"/>
      <c r="ACM1128" s="121"/>
      <c r="ACN1128" s="121"/>
      <c r="ACO1128" s="121"/>
      <c r="ACP1128" s="121"/>
      <c r="ACQ1128" s="121"/>
      <c r="ACR1128" s="121"/>
      <c r="ACS1128" s="121"/>
      <c r="ACT1128" s="121"/>
      <c r="ACU1128" s="121"/>
      <c r="ACV1128" s="121"/>
      <c r="ACW1128" s="121"/>
      <c r="ACX1128" s="121"/>
      <c r="ACY1128" s="121"/>
      <c r="ACZ1128" s="121"/>
      <c r="ADA1128" s="121"/>
      <c r="ADB1128" s="121"/>
      <c r="ADC1128" s="121"/>
      <c r="ADD1128" s="121"/>
      <c r="ADE1128" s="121"/>
      <c r="ADF1128" s="121"/>
      <c r="ADG1128" s="121"/>
      <c r="ADH1128" s="121"/>
      <c r="ADI1128" s="121"/>
      <c r="ADJ1128" s="121"/>
      <c r="ADK1128" s="121"/>
      <c r="ADL1128" s="121"/>
      <c r="ADM1128" s="121"/>
      <c r="ADN1128" s="121"/>
      <c r="ADO1128" s="121"/>
      <c r="ADP1128" s="121"/>
      <c r="ADQ1128" s="121"/>
      <c r="ADR1128" s="121"/>
      <c r="ADS1128" s="121"/>
      <c r="ADT1128" s="121"/>
      <c r="ADU1128" s="121"/>
      <c r="ADV1128" s="121"/>
      <c r="ADW1128" s="121"/>
      <c r="ADX1128" s="121"/>
      <c r="ADY1128" s="121"/>
      <c r="ADZ1128" s="121"/>
      <c r="AEA1128" s="121"/>
      <c r="AEB1128" s="121"/>
      <c r="AEC1128" s="121"/>
      <c r="AED1128" s="121"/>
      <c r="AEE1128" s="121"/>
      <c r="AEF1128" s="121"/>
      <c r="AEG1128" s="121"/>
      <c r="AEH1128" s="121"/>
      <c r="AEI1128" s="121"/>
      <c r="AEJ1128" s="121"/>
      <c r="AEK1128" s="121"/>
      <c r="AEL1128" s="121"/>
      <c r="AEM1128" s="121"/>
      <c r="AEN1128" s="121"/>
      <c r="AEO1128" s="121"/>
      <c r="AEP1128" s="121"/>
      <c r="AEQ1128" s="121"/>
      <c r="AER1128" s="121"/>
      <c r="AES1128" s="121"/>
      <c r="AET1128" s="121"/>
      <c r="AEU1128" s="121"/>
      <c r="AEV1128" s="121"/>
      <c r="AEW1128" s="121"/>
      <c r="AEX1128" s="121"/>
      <c r="AEY1128" s="121"/>
      <c r="AEZ1128" s="121"/>
      <c r="AFA1128" s="121"/>
      <c r="AFB1128" s="121"/>
      <c r="AFC1128" s="121"/>
      <c r="AFD1128" s="121"/>
      <c r="AFE1128" s="121"/>
      <c r="AFF1128" s="121"/>
      <c r="AFG1128" s="121"/>
      <c r="AFH1128" s="121"/>
      <c r="AFI1128" s="121"/>
      <c r="AFJ1128" s="121"/>
      <c r="AFK1128" s="121"/>
      <c r="AFL1128" s="121"/>
      <c r="AFM1128" s="121"/>
      <c r="AFN1128" s="121"/>
      <c r="AFO1128" s="121"/>
      <c r="AFP1128" s="121"/>
      <c r="AFQ1128" s="121"/>
      <c r="AFR1128" s="121"/>
      <c r="AFS1128" s="121"/>
      <c r="AFT1128" s="121"/>
      <c r="AFU1128" s="121"/>
      <c r="AFV1128" s="121"/>
      <c r="AFW1128" s="121"/>
      <c r="AFX1128" s="121"/>
      <c r="AFY1128" s="121"/>
      <c r="AFZ1128" s="121"/>
      <c r="AGA1128" s="121"/>
      <c r="AGB1128" s="121"/>
      <c r="AGC1128" s="121"/>
      <c r="AGD1128" s="121"/>
      <c r="AGE1128" s="121"/>
      <c r="AGF1128" s="121"/>
      <c r="AGG1128" s="121"/>
      <c r="AGH1128" s="121"/>
      <c r="AGI1128" s="121"/>
      <c r="AGJ1128" s="121"/>
      <c r="AGK1128" s="121"/>
      <c r="AGL1128" s="121"/>
      <c r="AGM1128" s="121"/>
      <c r="AGN1128" s="121"/>
      <c r="AGO1128" s="121"/>
      <c r="AGP1128" s="121"/>
      <c r="AGQ1128" s="121"/>
      <c r="AGR1128" s="121"/>
      <c r="AGS1128" s="121"/>
      <c r="AGT1128" s="121"/>
      <c r="AGU1128" s="121"/>
      <c r="AGV1128" s="121"/>
      <c r="AGW1128" s="121"/>
      <c r="AGX1128" s="121"/>
      <c r="AGY1128" s="121"/>
      <c r="AGZ1128" s="121"/>
      <c r="AHA1128" s="121"/>
      <c r="AHB1128" s="121"/>
      <c r="AHC1128" s="121"/>
      <c r="AHD1128" s="121"/>
      <c r="AHE1128" s="121"/>
      <c r="AHF1128" s="121"/>
      <c r="AHG1128" s="121"/>
      <c r="AHH1128" s="121"/>
      <c r="AHI1128" s="121"/>
      <c r="AHJ1128" s="121"/>
      <c r="AHK1128" s="121"/>
      <c r="AHL1128" s="121"/>
      <c r="AHM1128" s="121"/>
      <c r="AHN1128" s="121"/>
      <c r="AHO1128" s="121"/>
      <c r="AHP1128" s="121"/>
      <c r="AHQ1128" s="121"/>
      <c r="AHR1128" s="121"/>
      <c r="AHS1128" s="121"/>
      <c r="AHT1128" s="121"/>
      <c r="AHU1128" s="121"/>
      <c r="AHV1128" s="121"/>
      <c r="AHW1128" s="121"/>
      <c r="AHX1128" s="121"/>
      <c r="AHY1128" s="121"/>
      <c r="AHZ1128" s="121"/>
      <c r="AIA1128" s="121"/>
      <c r="AIB1128" s="121"/>
      <c r="AIC1128" s="121"/>
      <c r="AID1128" s="121"/>
      <c r="AIE1128" s="121"/>
      <c r="AIF1128" s="121"/>
      <c r="AIG1128" s="121"/>
      <c r="AIH1128" s="121"/>
      <c r="AII1128" s="121"/>
      <c r="AIJ1128" s="121"/>
      <c r="AIK1128" s="121"/>
      <c r="AIL1128" s="121"/>
      <c r="AIM1128" s="121"/>
      <c r="AIN1128" s="121"/>
      <c r="AIO1128" s="121"/>
      <c r="AIP1128" s="121"/>
      <c r="AIQ1128" s="121"/>
      <c r="AIR1128" s="121"/>
      <c r="AIS1128" s="121"/>
      <c r="AIT1128" s="121"/>
      <c r="AIU1128" s="121"/>
      <c r="AIV1128" s="121"/>
      <c r="AIW1128" s="121"/>
      <c r="AIX1128" s="121"/>
      <c r="AIY1128" s="121"/>
      <c r="AIZ1128" s="121"/>
      <c r="AJA1128" s="121"/>
      <c r="AJB1128" s="121"/>
      <c r="AJC1128" s="121"/>
      <c r="AJD1128" s="121"/>
      <c r="AJE1128" s="121"/>
      <c r="AJF1128" s="121"/>
      <c r="AJG1128" s="121"/>
      <c r="AJH1128" s="121"/>
      <c r="AJI1128" s="121"/>
      <c r="AJJ1128" s="121"/>
      <c r="AJK1128" s="121"/>
      <c r="AJL1128" s="121"/>
      <c r="AJM1128" s="121"/>
      <c r="AJN1128" s="121"/>
      <c r="AJO1128" s="121"/>
      <c r="AJP1128" s="121"/>
      <c r="AJQ1128" s="121"/>
      <c r="AJR1128" s="121"/>
      <c r="AJS1128" s="121"/>
      <c r="AJT1128" s="121"/>
      <c r="AJU1128" s="121"/>
      <c r="AJV1128" s="121"/>
      <c r="AJW1128" s="121"/>
      <c r="AJX1128" s="121"/>
      <c r="AJY1128" s="121"/>
      <c r="AJZ1128" s="121"/>
      <c r="AKA1128" s="121"/>
      <c r="AKB1128" s="121"/>
      <c r="AKC1128" s="121"/>
      <c r="AKD1128" s="121"/>
      <c r="AKE1128" s="121"/>
      <c r="AKF1128" s="121"/>
      <c r="AKG1128" s="121"/>
      <c r="AKH1128" s="121"/>
      <c r="AKI1128" s="121"/>
      <c r="AKJ1128" s="121"/>
      <c r="AKK1128" s="121"/>
      <c r="AKL1128" s="121"/>
      <c r="AKM1128" s="121"/>
      <c r="AKN1128" s="121"/>
      <c r="AKO1128" s="121"/>
      <c r="AKP1128" s="121"/>
      <c r="AKQ1128" s="121"/>
      <c r="AKR1128" s="121"/>
      <c r="AKS1128" s="121"/>
      <c r="AKT1128" s="121"/>
      <c r="AKU1128" s="121"/>
      <c r="AKV1128" s="121"/>
      <c r="AKW1128" s="121"/>
      <c r="AKX1128" s="121"/>
      <c r="AKY1128" s="121"/>
      <c r="AKZ1128" s="121"/>
      <c r="ALA1128" s="121"/>
      <c r="ALB1128" s="121"/>
      <c r="ALC1128" s="121"/>
      <c r="ALD1128" s="121"/>
      <c r="ALE1128" s="121"/>
      <c r="ALF1128" s="121"/>
      <c r="ALG1128" s="121"/>
      <c r="ALH1128" s="121"/>
      <c r="ALI1128" s="121"/>
      <c r="ALJ1128" s="121"/>
      <c r="ALK1128" s="121"/>
      <c r="ALL1128" s="121"/>
      <c r="ALM1128" s="121"/>
      <c r="ALN1128" s="121"/>
      <c r="ALO1128" s="121"/>
      <c r="ALP1128" s="121"/>
      <c r="ALQ1128" s="121"/>
      <c r="ALR1128" s="121"/>
      <c r="ALS1128" s="121"/>
      <c r="ALT1128" s="121"/>
      <c r="ALU1128" s="121"/>
      <c r="ALV1128" s="121"/>
      <c r="ALW1128" s="121"/>
      <c r="ALX1128" s="121"/>
      <c r="ALY1128" s="121"/>
      <c r="ALZ1128" s="121"/>
      <c r="AMA1128" s="121"/>
      <c r="AMB1128" s="121"/>
      <c r="AMC1128" s="121"/>
      <c r="AMD1128" s="121"/>
      <c r="AME1128" s="121"/>
      <c r="AMF1128" s="121"/>
      <c r="AMG1128" s="121"/>
      <c r="AMH1128" s="121"/>
      <c r="AMI1128" s="121"/>
      <c r="AMJ1128" s="121"/>
    </row>
    <row r="1129" customFormat="false" ht="15" hidden="false" customHeight="false" outlineLevel="0" collapsed="false">
      <c r="A1129" s="120"/>
      <c r="B1129" s="120"/>
      <c r="C1129" s="49" t="n">
        <f aca="false">IF(F1129=F1128,C1128,IF(F1129=(F1128+10),C1128,(C1128+10)))</f>
        <v>2130</v>
      </c>
      <c r="D1129" s="38" t="s">
        <v>408</v>
      </c>
      <c r="E1129" s="51" t="n">
        <f aca="false">IF(C1128=C1129,IF(AND(L1129&lt;&gt;"M",L1129&lt;&gt;"m-up"),E1128+10,E1128),10)</f>
        <v>10</v>
      </c>
      <c r="F1129" s="39" t="n">
        <f aca="false">R1129+(Q1129*60)+(P1129*3600)</f>
        <v>67940</v>
      </c>
      <c r="G1129" s="39" t="str">
        <f aca="false">CONCATENATE(M1129,N1129,O1129)</f>
        <v>2017123</v>
      </c>
      <c r="H1129" s="39" t="n">
        <v>0</v>
      </c>
      <c r="L1129" s="79" t="s">
        <v>21</v>
      </c>
      <c r="M1129" s="39" t="n">
        <v>2017</v>
      </c>
      <c r="N1129" s="39" t="n">
        <v>12</v>
      </c>
      <c r="O1129" s="39" t="n">
        <v>3</v>
      </c>
      <c r="P1129" s="39" t="n">
        <v>18</v>
      </c>
      <c r="Q1129" s="39" t="n">
        <v>52</v>
      </c>
      <c r="R1129" s="39" t="n">
        <v>20</v>
      </c>
      <c r="S1129" s="39" t="n">
        <v>64</v>
      </c>
      <c r="T1129" s="39" t="n">
        <v>2</v>
      </c>
      <c r="U1129" s="39" t="s">
        <v>1</v>
      </c>
      <c r="V1129" s="39" t="s">
        <v>2</v>
      </c>
      <c r="WK1129" s="121"/>
      <c r="WL1129" s="121"/>
      <c r="WM1129" s="121"/>
      <c r="WN1129" s="121"/>
      <c r="WO1129" s="121"/>
      <c r="WP1129" s="121"/>
      <c r="WQ1129" s="121"/>
      <c r="WR1129" s="121"/>
      <c r="WS1129" s="121"/>
      <c r="WT1129" s="121"/>
      <c r="WU1129" s="121"/>
      <c r="WV1129" s="121"/>
      <c r="WW1129" s="121"/>
      <c r="WX1129" s="121"/>
      <c r="WY1129" s="121"/>
      <c r="WZ1129" s="121"/>
      <c r="XA1129" s="121"/>
      <c r="XB1129" s="121"/>
      <c r="XC1129" s="121"/>
      <c r="XD1129" s="121"/>
      <c r="XE1129" s="121"/>
      <c r="XF1129" s="121"/>
      <c r="XG1129" s="121"/>
      <c r="XH1129" s="121"/>
      <c r="XI1129" s="121"/>
      <c r="XJ1129" s="121"/>
      <c r="XK1129" s="121"/>
      <c r="XL1129" s="121"/>
      <c r="XM1129" s="121"/>
      <c r="XN1129" s="121"/>
      <c r="XO1129" s="121"/>
      <c r="XP1129" s="121"/>
      <c r="XQ1129" s="121"/>
      <c r="XR1129" s="121"/>
      <c r="XS1129" s="121"/>
      <c r="XT1129" s="121"/>
      <c r="XU1129" s="121"/>
      <c r="XV1129" s="121"/>
      <c r="XW1129" s="121"/>
      <c r="XX1129" s="121"/>
      <c r="XY1129" s="121"/>
      <c r="XZ1129" s="121"/>
      <c r="YA1129" s="121"/>
      <c r="YB1129" s="121"/>
      <c r="YC1129" s="121"/>
      <c r="YD1129" s="121"/>
      <c r="YE1129" s="121"/>
      <c r="YF1129" s="121"/>
      <c r="YG1129" s="121"/>
      <c r="YH1129" s="121"/>
      <c r="YI1129" s="121"/>
      <c r="YJ1129" s="121"/>
      <c r="YK1129" s="121"/>
      <c r="YL1129" s="121"/>
      <c r="YM1129" s="121"/>
      <c r="YN1129" s="121"/>
      <c r="YO1129" s="121"/>
      <c r="YP1129" s="121"/>
      <c r="YQ1129" s="121"/>
      <c r="YR1129" s="121"/>
      <c r="YS1129" s="121"/>
      <c r="YT1129" s="121"/>
      <c r="YU1129" s="121"/>
      <c r="YV1129" s="121"/>
      <c r="YW1129" s="121"/>
      <c r="YX1129" s="121"/>
      <c r="YY1129" s="121"/>
      <c r="YZ1129" s="121"/>
      <c r="ZA1129" s="121"/>
      <c r="ZB1129" s="121"/>
      <c r="ZC1129" s="121"/>
      <c r="ZD1129" s="121"/>
      <c r="ZE1129" s="121"/>
      <c r="ZF1129" s="121"/>
      <c r="ZG1129" s="121"/>
      <c r="ZH1129" s="121"/>
      <c r="ZI1129" s="121"/>
      <c r="ZJ1129" s="121"/>
      <c r="ZK1129" s="121"/>
      <c r="ZL1129" s="121"/>
      <c r="ZM1129" s="121"/>
      <c r="ZN1129" s="121"/>
      <c r="ZO1129" s="121"/>
      <c r="ZP1129" s="121"/>
      <c r="ZQ1129" s="121"/>
      <c r="ZR1129" s="121"/>
      <c r="ZS1129" s="121"/>
      <c r="ZT1129" s="121"/>
      <c r="ZU1129" s="121"/>
      <c r="ZV1129" s="121"/>
      <c r="ZW1129" s="121"/>
      <c r="ZX1129" s="121"/>
      <c r="ZY1129" s="121"/>
      <c r="ZZ1129" s="121"/>
      <c r="AAA1129" s="121"/>
      <c r="AAB1129" s="121"/>
      <c r="AAC1129" s="121"/>
      <c r="AAD1129" s="121"/>
      <c r="AAE1129" s="121"/>
      <c r="AAF1129" s="121"/>
      <c r="AAG1129" s="121"/>
      <c r="AAH1129" s="121"/>
      <c r="AAI1129" s="121"/>
      <c r="AAJ1129" s="121"/>
      <c r="AAK1129" s="121"/>
      <c r="AAL1129" s="121"/>
      <c r="AAM1129" s="121"/>
      <c r="AAN1129" s="121"/>
      <c r="AAO1129" s="121"/>
      <c r="AAP1129" s="121"/>
      <c r="AAQ1129" s="121"/>
      <c r="AAR1129" s="121"/>
      <c r="AAS1129" s="121"/>
      <c r="AAT1129" s="121"/>
      <c r="AAU1129" s="121"/>
      <c r="AAV1129" s="121"/>
      <c r="AAW1129" s="121"/>
      <c r="AAX1129" s="121"/>
      <c r="AAY1129" s="121"/>
      <c r="AAZ1129" s="121"/>
      <c r="ABA1129" s="121"/>
      <c r="ABB1129" s="121"/>
      <c r="ABC1129" s="121"/>
      <c r="ABD1129" s="121"/>
      <c r="ABE1129" s="121"/>
      <c r="ABF1129" s="121"/>
      <c r="ABG1129" s="121"/>
      <c r="ABH1129" s="121"/>
      <c r="ABI1129" s="121"/>
      <c r="ABJ1129" s="121"/>
      <c r="ABK1129" s="121"/>
      <c r="ABL1129" s="121"/>
      <c r="ABM1129" s="121"/>
      <c r="ABN1129" s="121"/>
      <c r="ABO1129" s="121"/>
      <c r="ABP1129" s="121"/>
      <c r="ABQ1129" s="121"/>
      <c r="ABR1129" s="121"/>
      <c r="ABS1129" s="121"/>
      <c r="ABT1129" s="121"/>
      <c r="ABU1129" s="121"/>
      <c r="ABV1129" s="121"/>
      <c r="ABW1129" s="121"/>
      <c r="ABX1129" s="121"/>
      <c r="ABY1129" s="121"/>
      <c r="ABZ1129" s="121"/>
      <c r="ACA1129" s="121"/>
      <c r="ACB1129" s="121"/>
      <c r="ACC1129" s="121"/>
      <c r="ACD1129" s="121"/>
      <c r="ACE1129" s="121"/>
      <c r="ACF1129" s="121"/>
      <c r="ACG1129" s="121"/>
      <c r="ACH1129" s="121"/>
      <c r="ACI1129" s="121"/>
      <c r="ACJ1129" s="121"/>
      <c r="ACK1129" s="121"/>
      <c r="ACL1129" s="121"/>
      <c r="ACM1129" s="121"/>
      <c r="ACN1129" s="121"/>
      <c r="ACO1129" s="121"/>
      <c r="ACP1129" s="121"/>
      <c r="ACQ1129" s="121"/>
      <c r="ACR1129" s="121"/>
      <c r="ACS1129" s="121"/>
      <c r="ACT1129" s="121"/>
      <c r="ACU1129" s="121"/>
      <c r="ACV1129" s="121"/>
      <c r="ACW1129" s="121"/>
      <c r="ACX1129" s="121"/>
      <c r="ACY1129" s="121"/>
      <c r="ACZ1129" s="121"/>
      <c r="ADA1129" s="121"/>
      <c r="ADB1129" s="121"/>
      <c r="ADC1129" s="121"/>
      <c r="ADD1129" s="121"/>
      <c r="ADE1129" s="121"/>
      <c r="ADF1129" s="121"/>
      <c r="ADG1129" s="121"/>
      <c r="ADH1129" s="121"/>
      <c r="ADI1129" s="121"/>
      <c r="ADJ1129" s="121"/>
      <c r="ADK1129" s="121"/>
      <c r="ADL1129" s="121"/>
      <c r="ADM1129" s="121"/>
      <c r="ADN1129" s="121"/>
      <c r="ADO1129" s="121"/>
      <c r="ADP1129" s="121"/>
      <c r="ADQ1129" s="121"/>
      <c r="ADR1129" s="121"/>
      <c r="ADS1129" s="121"/>
      <c r="ADT1129" s="121"/>
      <c r="ADU1129" s="121"/>
      <c r="ADV1129" s="121"/>
      <c r="ADW1129" s="121"/>
      <c r="ADX1129" s="121"/>
      <c r="ADY1129" s="121"/>
      <c r="ADZ1129" s="121"/>
      <c r="AEA1129" s="121"/>
      <c r="AEB1129" s="121"/>
      <c r="AEC1129" s="121"/>
      <c r="AED1129" s="121"/>
      <c r="AEE1129" s="121"/>
      <c r="AEF1129" s="121"/>
      <c r="AEG1129" s="121"/>
      <c r="AEH1129" s="121"/>
      <c r="AEI1129" s="121"/>
      <c r="AEJ1129" s="121"/>
      <c r="AEK1129" s="121"/>
      <c r="AEL1129" s="121"/>
      <c r="AEM1129" s="121"/>
      <c r="AEN1129" s="121"/>
      <c r="AEO1129" s="121"/>
      <c r="AEP1129" s="121"/>
      <c r="AEQ1129" s="121"/>
      <c r="AER1129" s="121"/>
      <c r="AES1129" s="121"/>
      <c r="AET1129" s="121"/>
      <c r="AEU1129" s="121"/>
      <c r="AEV1129" s="121"/>
      <c r="AEW1129" s="121"/>
      <c r="AEX1129" s="121"/>
      <c r="AEY1129" s="121"/>
      <c r="AEZ1129" s="121"/>
      <c r="AFA1129" s="121"/>
      <c r="AFB1129" s="121"/>
      <c r="AFC1129" s="121"/>
      <c r="AFD1129" s="121"/>
      <c r="AFE1129" s="121"/>
      <c r="AFF1129" s="121"/>
      <c r="AFG1129" s="121"/>
      <c r="AFH1129" s="121"/>
      <c r="AFI1129" s="121"/>
      <c r="AFJ1129" s="121"/>
      <c r="AFK1129" s="121"/>
      <c r="AFL1129" s="121"/>
      <c r="AFM1129" s="121"/>
      <c r="AFN1129" s="121"/>
      <c r="AFO1129" s="121"/>
      <c r="AFP1129" s="121"/>
      <c r="AFQ1129" s="121"/>
      <c r="AFR1129" s="121"/>
      <c r="AFS1129" s="121"/>
      <c r="AFT1129" s="121"/>
      <c r="AFU1129" s="121"/>
      <c r="AFV1129" s="121"/>
      <c r="AFW1129" s="121"/>
      <c r="AFX1129" s="121"/>
      <c r="AFY1129" s="121"/>
      <c r="AFZ1129" s="121"/>
      <c r="AGA1129" s="121"/>
      <c r="AGB1129" s="121"/>
      <c r="AGC1129" s="121"/>
      <c r="AGD1129" s="121"/>
      <c r="AGE1129" s="121"/>
      <c r="AGF1129" s="121"/>
      <c r="AGG1129" s="121"/>
      <c r="AGH1129" s="121"/>
      <c r="AGI1129" s="121"/>
      <c r="AGJ1129" s="121"/>
      <c r="AGK1129" s="121"/>
      <c r="AGL1129" s="121"/>
      <c r="AGM1129" s="121"/>
      <c r="AGN1129" s="121"/>
      <c r="AGO1129" s="121"/>
      <c r="AGP1129" s="121"/>
      <c r="AGQ1129" s="121"/>
      <c r="AGR1129" s="121"/>
      <c r="AGS1129" s="121"/>
      <c r="AGT1129" s="121"/>
      <c r="AGU1129" s="121"/>
      <c r="AGV1129" s="121"/>
      <c r="AGW1129" s="121"/>
      <c r="AGX1129" s="121"/>
      <c r="AGY1129" s="121"/>
      <c r="AGZ1129" s="121"/>
      <c r="AHA1129" s="121"/>
      <c r="AHB1129" s="121"/>
      <c r="AHC1129" s="121"/>
      <c r="AHD1129" s="121"/>
      <c r="AHE1129" s="121"/>
      <c r="AHF1129" s="121"/>
      <c r="AHG1129" s="121"/>
      <c r="AHH1129" s="121"/>
      <c r="AHI1129" s="121"/>
      <c r="AHJ1129" s="121"/>
      <c r="AHK1129" s="121"/>
      <c r="AHL1129" s="121"/>
      <c r="AHM1129" s="121"/>
      <c r="AHN1129" s="121"/>
      <c r="AHO1129" s="121"/>
      <c r="AHP1129" s="121"/>
      <c r="AHQ1129" s="121"/>
      <c r="AHR1129" s="121"/>
      <c r="AHS1129" s="121"/>
      <c r="AHT1129" s="121"/>
      <c r="AHU1129" s="121"/>
      <c r="AHV1129" s="121"/>
      <c r="AHW1129" s="121"/>
      <c r="AHX1129" s="121"/>
      <c r="AHY1129" s="121"/>
      <c r="AHZ1129" s="121"/>
      <c r="AIA1129" s="121"/>
      <c r="AIB1129" s="121"/>
      <c r="AIC1129" s="121"/>
      <c r="AID1129" s="121"/>
      <c r="AIE1129" s="121"/>
      <c r="AIF1129" s="121"/>
      <c r="AIG1129" s="121"/>
      <c r="AIH1129" s="121"/>
      <c r="AII1129" s="121"/>
      <c r="AIJ1129" s="121"/>
      <c r="AIK1129" s="121"/>
      <c r="AIL1129" s="121"/>
      <c r="AIM1129" s="121"/>
      <c r="AIN1129" s="121"/>
      <c r="AIO1129" s="121"/>
      <c r="AIP1129" s="121"/>
      <c r="AIQ1129" s="121"/>
      <c r="AIR1129" s="121"/>
      <c r="AIS1129" s="121"/>
      <c r="AIT1129" s="121"/>
      <c r="AIU1129" s="121"/>
      <c r="AIV1129" s="121"/>
      <c r="AIW1129" s="121"/>
      <c r="AIX1129" s="121"/>
      <c r="AIY1129" s="121"/>
      <c r="AIZ1129" s="121"/>
      <c r="AJA1129" s="121"/>
      <c r="AJB1129" s="121"/>
      <c r="AJC1129" s="121"/>
      <c r="AJD1129" s="121"/>
      <c r="AJE1129" s="121"/>
      <c r="AJF1129" s="121"/>
      <c r="AJG1129" s="121"/>
      <c r="AJH1129" s="121"/>
      <c r="AJI1129" s="121"/>
      <c r="AJJ1129" s="121"/>
      <c r="AJK1129" s="121"/>
      <c r="AJL1129" s="121"/>
      <c r="AJM1129" s="121"/>
      <c r="AJN1129" s="121"/>
      <c r="AJO1129" s="121"/>
      <c r="AJP1129" s="121"/>
      <c r="AJQ1129" s="121"/>
      <c r="AJR1129" s="121"/>
      <c r="AJS1129" s="121"/>
      <c r="AJT1129" s="121"/>
      <c r="AJU1129" s="121"/>
      <c r="AJV1129" s="121"/>
      <c r="AJW1129" s="121"/>
      <c r="AJX1129" s="121"/>
      <c r="AJY1129" s="121"/>
      <c r="AJZ1129" s="121"/>
      <c r="AKA1129" s="121"/>
      <c r="AKB1129" s="121"/>
      <c r="AKC1129" s="121"/>
      <c r="AKD1129" s="121"/>
      <c r="AKE1129" s="121"/>
      <c r="AKF1129" s="121"/>
      <c r="AKG1129" s="121"/>
      <c r="AKH1129" s="121"/>
      <c r="AKI1129" s="121"/>
      <c r="AKJ1129" s="121"/>
      <c r="AKK1129" s="121"/>
      <c r="AKL1129" s="121"/>
      <c r="AKM1129" s="121"/>
      <c r="AKN1129" s="121"/>
      <c r="AKO1129" s="121"/>
      <c r="AKP1129" s="121"/>
      <c r="AKQ1129" s="121"/>
      <c r="AKR1129" s="121"/>
      <c r="AKS1129" s="121"/>
      <c r="AKT1129" s="121"/>
      <c r="AKU1129" s="121"/>
      <c r="AKV1129" s="121"/>
      <c r="AKW1129" s="121"/>
      <c r="AKX1129" s="121"/>
      <c r="AKY1129" s="121"/>
      <c r="AKZ1129" s="121"/>
      <c r="ALA1129" s="121"/>
      <c r="ALB1129" s="121"/>
      <c r="ALC1129" s="121"/>
      <c r="ALD1129" s="121"/>
      <c r="ALE1129" s="121"/>
      <c r="ALF1129" s="121"/>
      <c r="ALG1129" s="121"/>
      <c r="ALH1129" s="121"/>
      <c r="ALI1129" s="121"/>
      <c r="ALJ1129" s="121"/>
      <c r="ALK1129" s="121"/>
      <c r="ALL1129" s="121"/>
      <c r="ALM1129" s="121"/>
      <c r="ALN1129" s="121"/>
      <c r="ALO1129" s="121"/>
      <c r="ALP1129" s="121"/>
      <c r="ALQ1129" s="121"/>
      <c r="ALR1129" s="121"/>
      <c r="ALS1129" s="121"/>
      <c r="ALT1129" s="121"/>
      <c r="ALU1129" s="121"/>
      <c r="ALV1129" s="121"/>
      <c r="ALW1129" s="121"/>
      <c r="ALX1129" s="121"/>
      <c r="ALY1129" s="121"/>
      <c r="ALZ1129" s="121"/>
      <c r="AMA1129" s="121"/>
      <c r="AMB1129" s="121"/>
      <c r="AMC1129" s="121"/>
      <c r="AMD1129" s="121"/>
      <c r="AME1129" s="121"/>
      <c r="AMF1129" s="121"/>
      <c r="AMG1129" s="121"/>
      <c r="AMH1129" s="121"/>
      <c r="AMI1129" s="121"/>
      <c r="AMJ1129" s="121"/>
    </row>
    <row r="1130" customFormat="false" ht="15" hidden="false" customHeight="false" outlineLevel="0" collapsed="false">
      <c r="A1130" s="118"/>
      <c r="B1130" s="118"/>
      <c r="C1130" s="49" t="n">
        <f aca="false">IF(F1130=F1129,C1129,IF(F1130=(F1129+10),C1129,(C1129+10)))</f>
        <v>2130</v>
      </c>
      <c r="D1130" s="38" t="s">
        <v>408</v>
      </c>
      <c r="E1130" s="51" t="n">
        <f aca="false">IF(C1129=C1130,IF(AND(L1130&lt;&gt;"M",L1130&lt;&gt;"m-up"),E1129+10,E1129),10)</f>
        <v>10</v>
      </c>
      <c r="F1130" s="39" t="n">
        <f aca="false">R1130+(Q1130*60)+(P1130*3600)</f>
        <v>67940</v>
      </c>
      <c r="G1130" s="39" t="str">
        <f aca="false">CONCATENATE(M1130,N1130,O1130)</f>
        <v>2017123</v>
      </c>
      <c r="H1130" s="39" t="n">
        <v>0</v>
      </c>
      <c r="L1130" s="79" t="s">
        <v>21</v>
      </c>
      <c r="M1130" s="39" t="n">
        <v>2017</v>
      </c>
      <c r="N1130" s="39" t="n">
        <v>12</v>
      </c>
      <c r="O1130" s="39" t="n">
        <v>3</v>
      </c>
      <c r="P1130" s="39" t="n">
        <v>18</v>
      </c>
      <c r="Q1130" s="39" t="n">
        <v>52</v>
      </c>
      <c r="R1130" s="39" t="n">
        <v>20</v>
      </c>
      <c r="S1130" s="39" t="n">
        <v>89</v>
      </c>
      <c r="T1130" s="39" t="n">
        <v>2</v>
      </c>
      <c r="U1130" s="39" t="s">
        <v>1</v>
      </c>
      <c r="V1130" s="39" t="s">
        <v>2</v>
      </c>
      <c r="WK1130" s="119"/>
      <c r="WL1130" s="119"/>
      <c r="WM1130" s="119"/>
      <c r="WN1130" s="119"/>
      <c r="WO1130" s="119"/>
      <c r="WP1130" s="119"/>
      <c r="WQ1130" s="119"/>
      <c r="WR1130" s="119"/>
      <c r="WS1130" s="119"/>
      <c r="WT1130" s="119"/>
      <c r="WU1130" s="119"/>
      <c r="WV1130" s="119"/>
      <c r="WW1130" s="119"/>
      <c r="WX1130" s="119"/>
      <c r="WY1130" s="119"/>
      <c r="WZ1130" s="119"/>
      <c r="XA1130" s="119"/>
      <c r="XB1130" s="119"/>
      <c r="XC1130" s="119"/>
      <c r="XD1130" s="119"/>
      <c r="XE1130" s="119"/>
      <c r="XF1130" s="119"/>
      <c r="XG1130" s="119"/>
      <c r="XH1130" s="119"/>
      <c r="XI1130" s="119"/>
      <c r="XJ1130" s="119"/>
      <c r="XK1130" s="119"/>
      <c r="XL1130" s="119"/>
      <c r="XM1130" s="119"/>
      <c r="XN1130" s="119"/>
      <c r="XO1130" s="119"/>
      <c r="XP1130" s="119"/>
      <c r="XQ1130" s="119"/>
      <c r="XR1130" s="119"/>
      <c r="XS1130" s="119"/>
      <c r="XT1130" s="119"/>
      <c r="XU1130" s="119"/>
      <c r="XV1130" s="119"/>
      <c r="XW1130" s="119"/>
      <c r="XX1130" s="119"/>
      <c r="XY1130" s="119"/>
      <c r="XZ1130" s="119"/>
      <c r="YA1130" s="119"/>
      <c r="YB1130" s="119"/>
      <c r="YC1130" s="119"/>
      <c r="YD1130" s="119"/>
      <c r="YE1130" s="119"/>
      <c r="YF1130" s="119"/>
      <c r="YG1130" s="119"/>
      <c r="YH1130" s="119"/>
      <c r="YI1130" s="119"/>
      <c r="YJ1130" s="119"/>
      <c r="YK1130" s="119"/>
      <c r="YL1130" s="119"/>
      <c r="YM1130" s="119"/>
      <c r="YN1130" s="119"/>
      <c r="YO1130" s="119"/>
      <c r="YP1130" s="119"/>
      <c r="YQ1130" s="119"/>
      <c r="YR1130" s="119"/>
      <c r="YS1130" s="119"/>
      <c r="YT1130" s="119"/>
      <c r="YU1130" s="119"/>
      <c r="YV1130" s="119"/>
      <c r="YW1130" s="119"/>
      <c r="YX1130" s="119"/>
      <c r="YY1130" s="119"/>
      <c r="YZ1130" s="119"/>
      <c r="ZA1130" s="119"/>
      <c r="ZB1130" s="119"/>
      <c r="ZC1130" s="119"/>
      <c r="ZD1130" s="119"/>
      <c r="ZE1130" s="119"/>
      <c r="ZF1130" s="119"/>
      <c r="ZG1130" s="119"/>
      <c r="ZH1130" s="119"/>
      <c r="ZI1130" s="119"/>
      <c r="ZJ1130" s="119"/>
      <c r="ZK1130" s="119"/>
      <c r="ZL1130" s="119"/>
      <c r="ZM1130" s="119"/>
      <c r="ZN1130" s="119"/>
      <c r="ZO1130" s="119"/>
      <c r="ZP1130" s="119"/>
      <c r="ZQ1130" s="119"/>
      <c r="ZR1130" s="119"/>
      <c r="ZS1130" s="119"/>
      <c r="ZT1130" s="119"/>
      <c r="ZU1130" s="119"/>
      <c r="ZV1130" s="119"/>
      <c r="ZW1130" s="119"/>
      <c r="ZX1130" s="119"/>
      <c r="ZY1130" s="119"/>
      <c r="ZZ1130" s="119"/>
      <c r="AAA1130" s="119"/>
      <c r="AAB1130" s="119"/>
      <c r="AAC1130" s="119"/>
      <c r="AAD1130" s="119"/>
      <c r="AAE1130" s="119"/>
      <c r="AAF1130" s="119"/>
      <c r="AAG1130" s="119"/>
      <c r="AAH1130" s="119"/>
      <c r="AAI1130" s="119"/>
      <c r="AAJ1130" s="119"/>
      <c r="AAK1130" s="119"/>
      <c r="AAL1130" s="119"/>
      <c r="AAM1130" s="119"/>
      <c r="AAN1130" s="119"/>
      <c r="AAO1130" s="119"/>
      <c r="AAP1130" s="119"/>
      <c r="AAQ1130" s="119"/>
      <c r="AAR1130" s="119"/>
      <c r="AAS1130" s="119"/>
      <c r="AAT1130" s="119"/>
      <c r="AAU1130" s="119"/>
      <c r="AAV1130" s="119"/>
      <c r="AAW1130" s="119"/>
      <c r="AAX1130" s="119"/>
      <c r="AAY1130" s="119"/>
      <c r="AAZ1130" s="119"/>
      <c r="ABA1130" s="119"/>
      <c r="ABB1130" s="119"/>
      <c r="ABC1130" s="119"/>
      <c r="ABD1130" s="119"/>
      <c r="ABE1130" s="119"/>
      <c r="ABF1130" s="119"/>
      <c r="ABG1130" s="119"/>
      <c r="ABH1130" s="119"/>
      <c r="ABI1130" s="119"/>
      <c r="ABJ1130" s="119"/>
      <c r="ABK1130" s="119"/>
      <c r="ABL1130" s="119"/>
      <c r="ABM1130" s="119"/>
      <c r="ABN1130" s="119"/>
      <c r="ABO1130" s="119"/>
      <c r="ABP1130" s="119"/>
      <c r="ABQ1130" s="119"/>
      <c r="ABR1130" s="119"/>
      <c r="ABS1130" s="119"/>
      <c r="ABT1130" s="119"/>
      <c r="ABU1130" s="119"/>
      <c r="ABV1130" s="119"/>
      <c r="ABW1130" s="119"/>
      <c r="ABX1130" s="119"/>
      <c r="ABY1130" s="119"/>
      <c r="ABZ1130" s="119"/>
      <c r="ACA1130" s="119"/>
      <c r="ACB1130" s="119"/>
      <c r="ACC1130" s="119"/>
      <c r="ACD1130" s="119"/>
      <c r="ACE1130" s="119"/>
      <c r="ACF1130" s="119"/>
      <c r="ACG1130" s="119"/>
      <c r="ACH1130" s="119"/>
      <c r="ACI1130" s="119"/>
      <c r="ACJ1130" s="119"/>
      <c r="ACK1130" s="119"/>
      <c r="ACL1130" s="119"/>
      <c r="ACM1130" s="119"/>
      <c r="ACN1130" s="119"/>
      <c r="ACO1130" s="119"/>
      <c r="ACP1130" s="119"/>
      <c r="ACQ1130" s="119"/>
      <c r="ACR1130" s="119"/>
      <c r="ACS1130" s="119"/>
      <c r="ACT1130" s="119"/>
      <c r="ACU1130" s="119"/>
      <c r="ACV1130" s="119"/>
      <c r="ACW1130" s="119"/>
      <c r="ACX1130" s="119"/>
      <c r="ACY1130" s="119"/>
      <c r="ACZ1130" s="119"/>
      <c r="ADA1130" s="119"/>
      <c r="ADB1130" s="119"/>
      <c r="ADC1130" s="119"/>
      <c r="ADD1130" s="119"/>
      <c r="ADE1130" s="119"/>
      <c r="ADF1130" s="119"/>
      <c r="ADG1130" s="119"/>
      <c r="ADH1130" s="119"/>
      <c r="ADI1130" s="119"/>
      <c r="ADJ1130" s="119"/>
      <c r="ADK1130" s="119"/>
      <c r="ADL1130" s="119"/>
      <c r="ADM1130" s="119"/>
      <c r="ADN1130" s="119"/>
      <c r="ADO1130" s="119"/>
      <c r="ADP1130" s="119"/>
      <c r="ADQ1130" s="119"/>
      <c r="ADR1130" s="119"/>
      <c r="ADS1130" s="119"/>
      <c r="ADT1130" s="119"/>
      <c r="ADU1130" s="119"/>
      <c r="ADV1130" s="119"/>
      <c r="ADW1130" s="119"/>
      <c r="ADX1130" s="119"/>
      <c r="ADY1130" s="119"/>
      <c r="ADZ1130" s="119"/>
      <c r="AEA1130" s="119"/>
      <c r="AEB1130" s="119"/>
      <c r="AEC1130" s="119"/>
      <c r="AED1130" s="119"/>
      <c r="AEE1130" s="119"/>
      <c r="AEF1130" s="119"/>
      <c r="AEG1130" s="119"/>
      <c r="AEH1130" s="119"/>
      <c r="AEI1130" s="119"/>
      <c r="AEJ1130" s="119"/>
      <c r="AEK1130" s="119"/>
      <c r="AEL1130" s="119"/>
      <c r="AEM1130" s="119"/>
      <c r="AEN1130" s="119"/>
      <c r="AEO1130" s="119"/>
      <c r="AEP1130" s="119"/>
      <c r="AEQ1130" s="119"/>
      <c r="AER1130" s="119"/>
      <c r="AES1130" s="119"/>
      <c r="AET1130" s="119"/>
      <c r="AEU1130" s="119"/>
      <c r="AEV1130" s="119"/>
      <c r="AEW1130" s="119"/>
      <c r="AEX1130" s="119"/>
      <c r="AEY1130" s="119"/>
      <c r="AEZ1130" s="119"/>
      <c r="AFA1130" s="119"/>
      <c r="AFB1130" s="119"/>
      <c r="AFC1130" s="119"/>
      <c r="AFD1130" s="119"/>
      <c r="AFE1130" s="119"/>
      <c r="AFF1130" s="119"/>
      <c r="AFG1130" s="119"/>
      <c r="AFH1130" s="119"/>
      <c r="AFI1130" s="119"/>
      <c r="AFJ1130" s="119"/>
      <c r="AFK1130" s="119"/>
      <c r="AFL1130" s="119"/>
      <c r="AFM1130" s="119"/>
      <c r="AFN1130" s="119"/>
      <c r="AFO1130" s="119"/>
      <c r="AFP1130" s="119"/>
      <c r="AFQ1130" s="119"/>
      <c r="AFR1130" s="119"/>
      <c r="AFS1130" s="119"/>
      <c r="AFT1130" s="119"/>
      <c r="AFU1130" s="119"/>
      <c r="AFV1130" s="119"/>
      <c r="AFW1130" s="119"/>
      <c r="AFX1130" s="119"/>
      <c r="AFY1130" s="119"/>
      <c r="AFZ1130" s="119"/>
      <c r="AGA1130" s="119"/>
      <c r="AGB1130" s="119"/>
      <c r="AGC1130" s="119"/>
      <c r="AGD1130" s="119"/>
      <c r="AGE1130" s="119"/>
      <c r="AGF1130" s="119"/>
      <c r="AGG1130" s="119"/>
      <c r="AGH1130" s="119"/>
      <c r="AGI1130" s="119"/>
      <c r="AGJ1130" s="119"/>
      <c r="AGK1130" s="119"/>
      <c r="AGL1130" s="119"/>
      <c r="AGM1130" s="119"/>
      <c r="AGN1130" s="119"/>
      <c r="AGO1130" s="119"/>
      <c r="AGP1130" s="119"/>
      <c r="AGQ1130" s="119"/>
      <c r="AGR1130" s="119"/>
      <c r="AGS1130" s="119"/>
      <c r="AGT1130" s="119"/>
      <c r="AGU1130" s="119"/>
      <c r="AGV1130" s="119"/>
      <c r="AGW1130" s="119"/>
      <c r="AGX1130" s="119"/>
      <c r="AGY1130" s="119"/>
      <c r="AGZ1130" s="119"/>
      <c r="AHA1130" s="119"/>
      <c r="AHB1130" s="119"/>
      <c r="AHC1130" s="119"/>
      <c r="AHD1130" s="119"/>
      <c r="AHE1130" s="119"/>
      <c r="AHF1130" s="119"/>
      <c r="AHG1130" s="119"/>
      <c r="AHH1130" s="119"/>
      <c r="AHI1130" s="119"/>
      <c r="AHJ1130" s="119"/>
      <c r="AHK1130" s="119"/>
      <c r="AHL1130" s="119"/>
      <c r="AHM1130" s="119"/>
      <c r="AHN1130" s="119"/>
      <c r="AHO1130" s="119"/>
      <c r="AHP1130" s="119"/>
      <c r="AHQ1130" s="119"/>
      <c r="AHR1130" s="119"/>
      <c r="AHS1130" s="119"/>
      <c r="AHT1130" s="119"/>
      <c r="AHU1130" s="119"/>
      <c r="AHV1130" s="119"/>
      <c r="AHW1130" s="119"/>
      <c r="AHX1130" s="119"/>
      <c r="AHY1130" s="119"/>
      <c r="AHZ1130" s="119"/>
      <c r="AIA1130" s="119"/>
      <c r="AIB1130" s="119"/>
      <c r="AIC1130" s="119"/>
      <c r="AID1130" s="119"/>
      <c r="AIE1130" s="119"/>
      <c r="AIF1130" s="119"/>
      <c r="AIG1130" s="119"/>
      <c r="AIH1130" s="119"/>
      <c r="AII1130" s="119"/>
      <c r="AIJ1130" s="119"/>
      <c r="AIK1130" s="119"/>
      <c r="AIL1130" s="119"/>
      <c r="AIM1130" s="119"/>
      <c r="AIN1130" s="119"/>
      <c r="AIO1130" s="119"/>
      <c r="AIP1130" s="119"/>
      <c r="AIQ1130" s="119"/>
      <c r="AIR1130" s="119"/>
      <c r="AIS1130" s="119"/>
      <c r="AIT1130" s="119"/>
      <c r="AIU1130" s="119"/>
      <c r="AIV1130" s="119"/>
      <c r="AIW1130" s="119"/>
      <c r="AIX1130" s="119"/>
      <c r="AIY1130" s="119"/>
      <c r="AIZ1130" s="119"/>
      <c r="AJA1130" s="119"/>
      <c r="AJB1130" s="119"/>
      <c r="AJC1130" s="119"/>
      <c r="AJD1130" s="119"/>
      <c r="AJE1130" s="119"/>
      <c r="AJF1130" s="119"/>
      <c r="AJG1130" s="119"/>
      <c r="AJH1130" s="119"/>
      <c r="AJI1130" s="119"/>
      <c r="AJJ1130" s="119"/>
      <c r="AJK1130" s="119"/>
      <c r="AJL1130" s="119"/>
      <c r="AJM1130" s="119"/>
      <c r="AJN1130" s="119"/>
      <c r="AJO1130" s="119"/>
      <c r="AJP1130" s="119"/>
      <c r="AJQ1130" s="119"/>
      <c r="AJR1130" s="119"/>
      <c r="AJS1130" s="119"/>
      <c r="AJT1130" s="119"/>
      <c r="AJU1130" s="119"/>
      <c r="AJV1130" s="119"/>
      <c r="AJW1130" s="119"/>
      <c r="AJX1130" s="119"/>
      <c r="AJY1130" s="119"/>
      <c r="AJZ1130" s="119"/>
      <c r="AKA1130" s="119"/>
      <c r="AKB1130" s="119"/>
      <c r="AKC1130" s="119"/>
      <c r="AKD1130" s="119"/>
      <c r="AKE1130" s="119"/>
      <c r="AKF1130" s="119"/>
      <c r="AKG1130" s="119"/>
      <c r="AKH1130" s="119"/>
      <c r="AKI1130" s="119"/>
      <c r="AKJ1130" s="119"/>
      <c r="AKK1130" s="119"/>
      <c r="AKL1130" s="119"/>
      <c r="AKM1130" s="119"/>
      <c r="AKN1130" s="119"/>
      <c r="AKO1130" s="119"/>
      <c r="AKP1130" s="119"/>
      <c r="AKQ1130" s="119"/>
      <c r="AKR1130" s="119"/>
      <c r="AKS1130" s="119"/>
      <c r="AKT1130" s="119"/>
      <c r="AKU1130" s="119"/>
      <c r="AKV1130" s="119"/>
      <c r="AKW1130" s="119"/>
      <c r="AKX1130" s="119"/>
      <c r="AKY1130" s="119"/>
      <c r="AKZ1130" s="119"/>
      <c r="ALA1130" s="119"/>
      <c r="ALB1130" s="119"/>
      <c r="ALC1130" s="119"/>
      <c r="ALD1130" s="119"/>
      <c r="ALE1130" s="119"/>
      <c r="ALF1130" s="119"/>
      <c r="ALG1130" s="119"/>
      <c r="ALH1130" s="119"/>
      <c r="ALI1130" s="119"/>
      <c r="ALJ1130" s="119"/>
      <c r="ALK1130" s="119"/>
      <c r="ALL1130" s="119"/>
      <c r="ALM1130" s="119"/>
      <c r="ALN1130" s="119"/>
      <c r="ALO1130" s="119"/>
      <c r="ALP1130" s="119"/>
      <c r="ALQ1130" s="119"/>
      <c r="ALR1130" s="119"/>
      <c r="ALS1130" s="119"/>
      <c r="ALT1130" s="119"/>
      <c r="ALU1130" s="119"/>
      <c r="ALV1130" s="119"/>
      <c r="ALW1130" s="119"/>
      <c r="ALX1130" s="119"/>
      <c r="ALY1130" s="119"/>
      <c r="ALZ1130" s="119"/>
      <c r="AMA1130" s="119"/>
      <c r="AMB1130" s="119"/>
      <c r="AMC1130" s="119"/>
      <c r="AMD1130" s="119"/>
      <c r="AME1130" s="119"/>
      <c r="AMF1130" s="119"/>
      <c r="AMG1130" s="119"/>
      <c r="AMH1130" s="119"/>
      <c r="AMI1130" s="119"/>
      <c r="AMJ1130" s="119"/>
    </row>
    <row r="1131" customFormat="false" ht="15" hidden="false" customHeight="false" outlineLevel="0" collapsed="false">
      <c r="A1131" s="120"/>
      <c r="B1131" s="120"/>
      <c r="C1131" s="49" t="n">
        <f aca="false">IF(F1131=F1130,C1130,IF(F1131=(F1130+10),C1130,(C1130+10)))</f>
        <v>2130</v>
      </c>
      <c r="D1131" s="38" t="s">
        <v>408</v>
      </c>
      <c r="E1131" s="51" t="n">
        <f aca="false">IF(C1130=C1131,IF(AND(L1131&lt;&gt;"M",L1131&lt;&gt;"m-up"),E1130+10,E1130),10)</f>
        <v>10</v>
      </c>
      <c r="F1131" s="39" t="n">
        <f aca="false">R1131+(Q1131*60)+(P1131*3600)</f>
        <v>67940</v>
      </c>
      <c r="G1131" s="39" t="str">
        <f aca="false">CONCATENATE(M1131,N1131,O1131)</f>
        <v>2017123</v>
      </c>
      <c r="H1131" s="39" t="n">
        <v>0</v>
      </c>
      <c r="L1131" s="79" t="s">
        <v>21</v>
      </c>
      <c r="M1131" s="39" t="n">
        <v>2017</v>
      </c>
      <c r="N1131" s="39" t="n">
        <v>12</v>
      </c>
      <c r="O1131" s="39" t="n">
        <v>3</v>
      </c>
      <c r="P1131" s="39" t="n">
        <v>18</v>
      </c>
      <c r="Q1131" s="39" t="n">
        <v>52</v>
      </c>
      <c r="R1131" s="39" t="n">
        <v>20</v>
      </c>
      <c r="S1131" s="39" t="n">
        <v>91</v>
      </c>
      <c r="T1131" s="39" t="n">
        <v>2</v>
      </c>
      <c r="U1131" s="39" t="s">
        <v>1</v>
      </c>
      <c r="V1131" s="39" t="s">
        <v>2</v>
      </c>
      <c r="WK1131" s="121"/>
      <c r="WL1131" s="121"/>
      <c r="WM1131" s="121"/>
      <c r="WN1131" s="121"/>
      <c r="WO1131" s="121"/>
      <c r="WP1131" s="121"/>
      <c r="WQ1131" s="121"/>
      <c r="WR1131" s="121"/>
      <c r="WS1131" s="121"/>
      <c r="WT1131" s="121"/>
      <c r="WU1131" s="121"/>
      <c r="WV1131" s="121"/>
      <c r="WW1131" s="121"/>
      <c r="WX1131" s="121"/>
      <c r="WY1131" s="121"/>
      <c r="WZ1131" s="121"/>
      <c r="XA1131" s="121"/>
      <c r="XB1131" s="121"/>
      <c r="XC1131" s="121"/>
      <c r="XD1131" s="121"/>
      <c r="XE1131" s="121"/>
      <c r="XF1131" s="121"/>
      <c r="XG1131" s="121"/>
      <c r="XH1131" s="121"/>
      <c r="XI1131" s="121"/>
      <c r="XJ1131" s="121"/>
      <c r="XK1131" s="121"/>
      <c r="XL1131" s="121"/>
      <c r="XM1131" s="121"/>
      <c r="XN1131" s="121"/>
      <c r="XO1131" s="121"/>
      <c r="XP1131" s="121"/>
      <c r="XQ1131" s="121"/>
      <c r="XR1131" s="121"/>
      <c r="XS1131" s="121"/>
      <c r="XT1131" s="121"/>
      <c r="XU1131" s="121"/>
      <c r="XV1131" s="121"/>
      <c r="XW1131" s="121"/>
      <c r="XX1131" s="121"/>
      <c r="XY1131" s="121"/>
      <c r="XZ1131" s="121"/>
      <c r="YA1131" s="121"/>
      <c r="YB1131" s="121"/>
      <c r="YC1131" s="121"/>
      <c r="YD1131" s="121"/>
      <c r="YE1131" s="121"/>
      <c r="YF1131" s="121"/>
      <c r="YG1131" s="121"/>
      <c r="YH1131" s="121"/>
      <c r="YI1131" s="121"/>
      <c r="YJ1131" s="121"/>
      <c r="YK1131" s="121"/>
      <c r="YL1131" s="121"/>
      <c r="YM1131" s="121"/>
      <c r="YN1131" s="121"/>
      <c r="YO1131" s="121"/>
      <c r="YP1131" s="121"/>
      <c r="YQ1131" s="121"/>
      <c r="YR1131" s="121"/>
      <c r="YS1131" s="121"/>
      <c r="YT1131" s="121"/>
      <c r="YU1131" s="121"/>
      <c r="YV1131" s="121"/>
      <c r="YW1131" s="121"/>
      <c r="YX1131" s="121"/>
      <c r="YY1131" s="121"/>
      <c r="YZ1131" s="121"/>
      <c r="ZA1131" s="121"/>
      <c r="ZB1131" s="121"/>
      <c r="ZC1131" s="121"/>
      <c r="ZD1131" s="121"/>
      <c r="ZE1131" s="121"/>
      <c r="ZF1131" s="121"/>
      <c r="ZG1131" s="121"/>
      <c r="ZH1131" s="121"/>
      <c r="ZI1131" s="121"/>
      <c r="ZJ1131" s="121"/>
      <c r="ZK1131" s="121"/>
      <c r="ZL1131" s="121"/>
      <c r="ZM1131" s="121"/>
      <c r="ZN1131" s="121"/>
      <c r="ZO1131" s="121"/>
      <c r="ZP1131" s="121"/>
      <c r="ZQ1131" s="121"/>
      <c r="ZR1131" s="121"/>
      <c r="ZS1131" s="121"/>
      <c r="ZT1131" s="121"/>
      <c r="ZU1131" s="121"/>
      <c r="ZV1131" s="121"/>
      <c r="ZW1131" s="121"/>
      <c r="ZX1131" s="121"/>
      <c r="ZY1131" s="121"/>
      <c r="ZZ1131" s="121"/>
      <c r="AAA1131" s="121"/>
      <c r="AAB1131" s="121"/>
      <c r="AAC1131" s="121"/>
      <c r="AAD1131" s="121"/>
      <c r="AAE1131" s="121"/>
      <c r="AAF1131" s="121"/>
      <c r="AAG1131" s="121"/>
      <c r="AAH1131" s="121"/>
      <c r="AAI1131" s="121"/>
      <c r="AAJ1131" s="121"/>
      <c r="AAK1131" s="121"/>
      <c r="AAL1131" s="121"/>
      <c r="AAM1131" s="121"/>
      <c r="AAN1131" s="121"/>
      <c r="AAO1131" s="121"/>
      <c r="AAP1131" s="121"/>
      <c r="AAQ1131" s="121"/>
      <c r="AAR1131" s="121"/>
      <c r="AAS1131" s="121"/>
      <c r="AAT1131" s="121"/>
      <c r="AAU1131" s="121"/>
      <c r="AAV1131" s="121"/>
      <c r="AAW1131" s="121"/>
      <c r="AAX1131" s="121"/>
      <c r="AAY1131" s="121"/>
      <c r="AAZ1131" s="121"/>
      <c r="ABA1131" s="121"/>
      <c r="ABB1131" s="121"/>
      <c r="ABC1131" s="121"/>
      <c r="ABD1131" s="121"/>
      <c r="ABE1131" s="121"/>
      <c r="ABF1131" s="121"/>
      <c r="ABG1131" s="121"/>
      <c r="ABH1131" s="121"/>
      <c r="ABI1131" s="121"/>
      <c r="ABJ1131" s="121"/>
      <c r="ABK1131" s="121"/>
      <c r="ABL1131" s="121"/>
      <c r="ABM1131" s="121"/>
      <c r="ABN1131" s="121"/>
      <c r="ABO1131" s="121"/>
      <c r="ABP1131" s="121"/>
      <c r="ABQ1131" s="121"/>
      <c r="ABR1131" s="121"/>
      <c r="ABS1131" s="121"/>
      <c r="ABT1131" s="121"/>
      <c r="ABU1131" s="121"/>
      <c r="ABV1131" s="121"/>
      <c r="ABW1131" s="121"/>
      <c r="ABX1131" s="121"/>
      <c r="ABY1131" s="121"/>
      <c r="ABZ1131" s="121"/>
      <c r="ACA1131" s="121"/>
      <c r="ACB1131" s="121"/>
      <c r="ACC1131" s="121"/>
      <c r="ACD1131" s="121"/>
      <c r="ACE1131" s="121"/>
      <c r="ACF1131" s="121"/>
      <c r="ACG1131" s="121"/>
      <c r="ACH1131" s="121"/>
      <c r="ACI1131" s="121"/>
      <c r="ACJ1131" s="121"/>
      <c r="ACK1131" s="121"/>
      <c r="ACL1131" s="121"/>
      <c r="ACM1131" s="121"/>
      <c r="ACN1131" s="121"/>
      <c r="ACO1131" s="121"/>
      <c r="ACP1131" s="121"/>
      <c r="ACQ1131" s="121"/>
      <c r="ACR1131" s="121"/>
      <c r="ACS1131" s="121"/>
      <c r="ACT1131" s="121"/>
      <c r="ACU1131" s="121"/>
      <c r="ACV1131" s="121"/>
      <c r="ACW1131" s="121"/>
      <c r="ACX1131" s="121"/>
      <c r="ACY1131" s="121"/>
      <c r="ACZ1131" s="121"/>
      <c r="ADA1131" s="121"/>
      <c r="ADB1131" s="121"/>
      <c r="ADC1131" s="121"/>
      <c r="ADD1131" s="121"/>
      <c r="ADE1131" s="121"/>
      <c r="ADF1131" s="121"/>
      <c r="ADG1131" s="121"/>
      <c r="ADH1131" s="121"/>
      <c r="ADI1131" s="121"/>
      <c r="ADJ1131" s="121"/>
      <c r="ADK1131" s="121"/>
      <c r="ADL1131" s="121"/>
      <c r="ADM1131" s="121"/>
      <c r="ADN1131" s="121"/>
      <c r="ADO1131" s="121"/>
      <c r="ADP1131" s="121"/>
      <c r="ADQ1131" s="121"/>
      <c r="ADR1131" s="121"/>
      <c r="ADS1131" s="121"/>
      <c r="ADT1131" s="121"/>
      <c r="ADU1131" s="121"/>
      <c r="ADV1131" s="121"/>
      <c r="ADW1131" s="121"/>
      <c r="ADX1131" s="121"/>
      <c r="ADY1131" s="121"/>
      <c r="ADZ1131" s="121"/>
      <c r="AEA1131" s="121"/>
      <c r="AEB1131" s="121"/>
      <c r="AEC1131" s="121"/>
      <c r="AED1131" s="121"/>
      <c r="AEE1131" s="121"/>
      <c r="AEF1131" s="121"/>
      <c r="AEG1131" s="121"/>
      <c r="AEH1131" s="121"/>
      <c r="AEI1131" s="121"/>
      <c r="AEJ1131" s="121"/>
      <c r="AEK1131" s="121"/>
      <c r="AEL1131" s="121"/>
      <c r="AEM1131" s="121"/>
      <c r="AEN1131" s="121"/>
      <c r="AEO1131" s="121"/>
      <c r="AEP1131" s="121"/>
      <c r="AEQ1131" s="121"/>
      <c r="AER1131" s="121"/>
      <c r="AES1131" s="121"/>
      <c r="AET1131" s="121"/>
      <c r="AEU1131" s="121"/>
      <c r="AEV1131" s="121"/>
      <c r="AEW1131" s="121"/>
      <c r="AEX1131" s="121"/>
      <c r="AEY1131" s="121"/>
      <c r="AEZ1131" s="121"/>
      <c r="AFA1131" s="121"/>
      <c r="AFB1131" s="121"/>
      <c r="AFC1131" s="121"/>
      <c r="AFD1131" s="121"/>
      <c r="AFE1131" s="121"/>
      <c r="AFF1131" s="121"/>
      <c r="AFG1131" s="121"/>
      <c r="AFH1131" s="121"/>
      <c r="AFI1131" s="121"/>
      <c r="AFJ1131" s="121"/>
      <c r="AFK1131" s="121"/>
      <c r="AFL1131" s="121"/>
      <c r="AFM1131" s="121"/>
      <c r="AFN1131" s="121"/>
      <c r="AFO1131" s="121"/>
      <c r="AFP1131" s="121"/>
      <c r="AFQ1131" s="121"/>
      <c r="AFR1131" s="121"/>
      <c r="AFS1131" s="121"/>
      <c r="AFT1131" s="121"/>
      <c r="AFU1131" s="121"/>
      <c r="AFV1131" s="121"/>
      <c r="AFW1131" s="121"/>
      <c r="AFX1131" s="121"/>
      <c r="AFY1131" s="121"/>
      <c r="AFZ1131" s="121"/>
      <c r="AGA1131" s="121"/>
      <c r="AGB1131" s="121"/>
      <c r="AGC1131" s="121"/>
      <c r="AGD1131" s="121"/>
      <c r="AGE1131" s="121"/>
      <c r="AGF1131" s="121"/>
      <c r="AGG1131" s="121"/>
      <c r="AGH1131" s="121"/>
      <c r="AGI1131" s="121"/>
      <c r="AGJ1131" s="121"/>
      <c r="AGK1131" s="121"/>
      <c r="AGL1131" s="121"/>
      <c r="AGM1131" s="121"/>
      <c r="AGN1131" s="121"/>
      <c r="AGO1131" s="121"/>
      <c r="AGP1131" s="121"/>
      <c r="AGQ1131" s="121"/>
      <c r="AGR1131" s="121"/>
      <c r="AGS1131" s="121"/>
      <c r="AGT1131" s="121"/>
      <c r="AGU1131" s="121"/>
      <c r="AGV1131" s="121"/>
      <c r="AGW1131" s="121"/>
      <c r="AGX1131" s="121"/>
      <c r="AGY1131" s="121"/>
      <c r="AGZ1131" s="121"/>
      <c r="AHA1131" s="121"/>
      <c r="AHB1131" s="121"/>
      <c r="AHC1131" s="121"/>
      <c r="AHD1131" s="121"/>
      <c r="AHE1131" s="121"/>
      <c r="AHF1131" s="121"/>
      <c r="AHG1131" s="121"/>
      <c r="AHH1131" s="121"/>
      <c r="AHI1131" s="121"/>
      <c r="AHJ1131" s="121"/>
      <c r="AHK1131" s="121"/>
      <c r="AHL1131" s="121"/>
      <c r="AHM1131" s="121"/>
      <c r="AHN1131" s="121"/>
      <c r="AHO1131" s="121"/>
      <c r="AHP1131" s="121"/>
      <c r="AHQ1131" s="121"/>
      <c r="AHR1131" s="121"/>
      <c r="AHS1131" s="121"/>
      <c r="AHT1131" s="121"/>
      <c r="AHU1131" s="121"/>
      <c r="AHV1131" s="121"/>
      <c r="AHW1131" s="121"/>
      <c r="AHX1131" s="121"/>
      <c r="AHY1131" s="121"/>
      <c r="AHZ1131" s="121"/>
      <c r="AIA1131" s="121"/>
      <c r="AIB1131" s="121"/>
      <c r="AIC1131" s="121"/>
      <c r="AID1131" s="121"/>
      <c r="AIE1131" s="121"/>
      <c r="AIF1131" s="121"/>
      <c r="AIG1131" s="121"/>
      <c r="AIH1131" s="121"/>
      <c r="AII1131" s="121"/>
      <c r="AIJ1131" s="121"/>
      <c r="AIK1131" s="121"/>
      <c r="AIL1131" s="121"/>
      <c r="AIM1131" s="121"/>
      <c r="AIN1131" s="121"/>
      <c r="AIO1131" s="121"/>
      <c r="AIP1131" s="121"/>
      <c r="AIQ1131" s="121"/>
      <c r="AIR1131" s="121"/>
      <c r="AIS1131" s="121"/>
      <c r="AIT1131" s="121"/>
      <c r="AIU1131" s="121"/>
      <c r="AIV1131" s="121"/>
      <c r="AIW1131" s="121"/>
      <c r="AIX1131" s="121"/>
      <c r="AIY1131" s="121"/>
      <c r="AIZ1131" s="121"/>
      <c r="AJA1131" s="121"/>
      <c r="AJB1131" s="121"/>
      <c r="AJC1131" s="121"/>
      <c r="AJD1131" s="121"/>
      <c r="AJE1131" s="121"/>
      <c r="AJF1131" s="121"/>
      <c r="AJG1131" s="121"/>
      <c r="AJH1131" s="121"/>
      <c r="AJI1131" s="121"/>
      <c r="AJJ1131" s="121"/>
      <c r="AJK1131" s="121"/>
      <c r="AJL1131" s="121"/>
      <c r="AJM1131" s="121"/>
      <c r="AJN1131" s="121"/>
      <c r="AJO1131" s="121"/>
      <c r="AJP1131" s="121"/>
      <c r="AJQ1131" s="121"/>
      <c r="AJR1131" s="121"/>
      <c r="AJS1131" s="121"/>
      <c r="AJT1131" s="121"/>
      <c r="AJU1131" s="121"/>
      <c r="AJV1131" s="121"/>
      <c r="AJW1131" s="121"/>
      <c r="AJX1131" s="121"/>
      <c r="AJY1131" s="121"/>
      <c r="AJZ1131" s="121"/>
      <c r="AKA1131" s="121"/>
      <c r="AKB1131" s="121"/>
      <c r="AKC1131" s="121"/>
      <c r="AKD1131" s="121"/>
      <c r="AKE1131" s="121"/>
      <c r="AKF1131" s="121"/>
      <c r="AKG1131" s="121"/>
      <c r="AKH1131" s="121"/>
      <c r="AKI1131" s="121"/>
      <c r="AKJ1131" s="121"/>
      <c r="AKK1131" s="121"/>
      <c r="AKL1131" s="121"/>
      <c r="AKM1131" s="121"/>
      <c r="AKN1131" s="121"/>
      <c r="AKO1131" s="121"/>
      <c r="AKP1131" s="121"/>
      <c r="AKQ1131" s="121"/>
      <c r="AKR1131" s="121"/>
      <c r="AKS1131" s="121"/>
      <c r="AKT1131" s="121"/>
      <c r="AKU1131" s="121"/>
      <c r="AKV1131" s="121"/>
      <c r="AKW1131" s="121"/>
      <c r="AKX1131" s="121"/>
      <c r="AKY1131" s="121"/>
      <c r="AKZ1131" s="121"/>
      <c r="ALA1131" s="121"/>
      <c r="ALB1131" s="121"/>
      <c r="ALC1131" s="121"/>
      <c r="ALD1131" s="121"/>
      <c r="ALE1131" s="121"/>
      <c r="ALF1131" s="121"/>
      <c r="ALG1131" s="121"/>
      <c r="ALH1131" s="121"/>
      <c r="ALI1131" s="121"/>
      <c r="ALJ1131" s="121"/>
      <c r="ALK1131" s="121"/>
      <c r="ALL1131" s="121"/>
      <c r="ALM1131" s="121"/>
      <c r="ALN1131" s="121"/>
      <c r="ALO1131" s="121"/>
      <c r="ALP1131" s="121"/>
      <c r="ALQ1131" s="121"/>
      <c r="ALR1131" s="121"/>
      <c r="ALS1131" s="121"/>
      <c r="ALT1131" s="121"/>
      <c r="ALU1131" s="121"/>
      <c r="ALV1131" s="121"/>
      <c r="ALW1131" s="121"/>
      <c r="ALX1131" s="121"/>
      <c r="ALY1131" s="121"/>
      <c r="ALZ1131" s="121"/>
      <c r="AMA1131" s="121"/>
      <c r="AMB1131" s="121"/>
      <c r="AMC1131" s="121"/>
      <c r="AMD1131" s="121"/>
      <c r="AME1131" s="121"/>
      <c r="AMF1131" s="121"/>
      <c r="AMG1131" s="121"/>
      <c r="AMH1131" s="121"/>
      <c r="AMI1131" s="121"/>
      <c r="AMJ1131" s="121"/>
    </row>
    <row r="1132" customFormat="false" ht="15" hidden="false" customHeight="false" outlineLevel="0" collapsed="false">
      <c r="A1132" s="118"/>
      <c r="B1132" s="118"/>
      <c r="C1132" s="49" t="n">
        <f aca="false">IF(F1132=F1131,C1131,IF(F1132=(F1131+10),C1131,(C1131+10)))</f>
        <v>2130</v>
      </c>
      <c r="D1132" s="38" t="s">
        <v>408</v>
      </c>
      <c r="E1132" s="51" t="n">
        <f aca="false">IF(C1131=C1132,IF(AND(L1132&lt;&gt;"M",L1132&lt;&gt;"m-up"),E1131+10,E1131),10)</f>
        <v>10</v>
      </c>
      <c r="F1132" s="39" t="n">
        <f aca="false">R1132+(Q1132*60)+(P1132*3600)</f>
        <v>67940</v>
      </c>
      <c r="G1132" s="39" t="str">
        <f aca="false">CONCATENATE(M1132,N1132,O1132)</f>
        <v>2017123</v>
      </c>
      <c r="H1132" s="39" t="n">
        <v>0</v>
      </c>
      <c r="L1132" s="79" t="s">
        <v>21</v>
      </c>
      <c r="M1132" s="39" t="n">
        <v>2017</v>
      </c>
      <c r="N1132" s="39" t="n">
        <v>12</v>
      </c>
      <c r="O1132" s="39" t="n">
        <v>3</v>
      </c>
      <c r="P1132" s="39" t="n">
        <v>18</v>
      </c>
      <c r="Q1132" s="39" t="n">
        <v>52</v>
      </c>
      <c r="R1132" s="39" t="n">
        <v>20</v>
      </c>
      <c r="S1132" s="39" t="n">
        <v>103</v>
      </c>
      <c r="T1132" s="39" t="n">
        <v>2</v>
      </c>
      <c r="U1132" s="39" t="s">
        <v>1</v>
      </c>
      <c r="V1132" s="39" t="s">
        <v>2</v>
      </c>
      <c r="WK1132" s="119"/>
      <c r="WL1132" s="119"/>
      <c r="WM1132" s="119"/>
      <c r="WN1132" s="119"/>
      <c r="WO1132" s="119"/>
      <c r="WP1132" s="119"/>
      <c r="WQ1132" s="119"/>
      <c r="WR1132" s="119"/>
      <c r="WS1132" s="119"/>
      <c r="WT1132" s="119"/>
      <c r="WU1132" s="119"/>
      <c r="WV1132" s="119"/>
      <c r="WW1132" s="119"/>
      <c r="WX1132" s="119"/>
      <c r="WY1132" s="119"/>
      <c r="WZ1132" s="119"/>
      <c r="XA1132" s="119"/>
      <c r="XB1132" s="119"/>
      <c r="XC1132" s="119"/>
      <c r="XD1132" s="119"/>
      <c r="XE1132" s="119"/>
      <c r="XF1132" s="119"/>
      <c r="XG1132" s="119"/>
      <c r="XH1132" s="119"/>
      <c r="XI1132" s="119"/>
      <c r="XJ1132" s="119"/>
      <c r="XK1132" s="119"/>
      <c r="XL1132" s="119"/>
      <c r="XM1132" s="119"/>
      <c r="XN1132" s="119"/>
      <c r="XO1132" s="119"/>
      <c r="XP1132" s="119"/>
      <c r="XQ1132" s="119"/>
      <c r="XR1132" s="119"/>
      <c r="XS1132" s="119"/>
      <c r="XT1132" s="119"/>
      <c r="XU1132" s="119"/>
      <c r="XV1132" s="119"/>
      <c r="XW1132" s="119"/>
      <c r="XX1132" s="119"/>
      <c r="XY1132" s="119"/>
      <c r="XZ1132" s="119"/>
      <c r="YA1132" s="119"/>
      <c r="YB1132" s="119"/>
      <c r="YC1132" s="119"/>
      <c r="YD1132" s="119"/>
      <c r="YE1132" s="119"/>
      <c r="YF1132" s="119"/>
      <c r="YG1132" s="119"/>
      <c r="YH1132" s="119"/>
      <c r="YI1132" s="119"/>
      <c r="YJ1132" s="119"/>
      <c r="YK1132" s="119"/>
      <c r="YL1132" s="119"/>
      <c r="YM1132" s="119"/>
      <c r="YN1132" s="119"/>
      <c r="YO1132" s="119"/>
      <c r="YP1132" s="119"/>
      <c r="YQ1132" s="119"/>
      <c r="YR1132" s="119"/>
      <c r="YS1132" s="119"/>
      <c r="YT1132" s="119"/>
      <c r="YU1132" s="119"/>
      <c r="YV1132" s="119"/>
      <c r="YW1132" s="119"/>
      <c r="YX1132" s="119"/>
      <c r="YY1132" s="119"/>
      <c r="YZ1132" s="119"/>
      <c r="ZA1132" s="119"/>
      <c r="ZB1132" s="119"/>
      <c r="ZC1132" s="119"/>
      <c r="ZD1132" s="119"/>
      <c r="ZE1132" s="119"/>
      <c r="ZF1132" s="119"/>
      <c r="ZG1132" s="119"/>
      <c r="ZH1132" s="119"/>
      <c r="ZI1132" s="119"/>
      <c r="ZJ1132" s="119"/>
      <c r="ZK1132" s="119"/>
      <c r="ZL1132" s="119"/>
      <c r="ZM1132" s="119"/>
      <c r="ZN1132" s="119"/>
      <c r="ZO1132" s="119"/>
      <c r="ZP1132" s="119"/>
      <c r="ZQ1132" s="119"/>
      <c r="ZR1132" s="119"/>
      <c r="ZS1132" s="119"/>
      <c r="ZT1132" s="119"/>
      <c r="ZU1132" s="119"/>
      <c r="ZV1132" s="119"/>
      <c r="ZW1132" s="119"/>
      <c r="ZX1132" s="119"/>
      <c r="ZY1132" s="119"/>
      <c r="ZZ1132" s="119"/>
      <c r="AAA1132" s="119"/>
      <c r="AAB1132" s="119"/>
      <c r="AAC1132" s="119"/>
      <c r="AAD1132" s="119"/>
      <c r="AAE1132" s="119"/>
      <c r="AAF1132" s="119"/>
      <c r="AAG1132" s="119"/>
      <c r="AAH1132" s="119"/>
      <c r="AAI1132" s="119"/>
      <c r="AAJ1132" s="119"/>
      <c r="AAK1132" s="119"/>
      <c r="AAL1132" s="119"/>
      <c r="AAM1132" s="119"/>
      <c r="AAN1132" s="119"/>
      <c r="AAO1132" s="119"/>
      <c r="AAP1132" s="119"/>
      <c r="AAQ1132" s="119"/>
      <c r="AAR1132" s="119"/>
      <c r="AAS1132" s="119"/>
      <c r="AAT1132" s="119"/>
      <c r="AAU1132" s="119"/>
      <c r="AAV1132" s="119"/>
      <c r="AAW1132" s="119"/>
      <c r="AAX1132" s="119"/>
      <c r="AAY1132" s="119"/>
      <c r="AAZ1132" s="119"/>
      <c r="ABA1132" s="119"/>
      <c r="ABB1132" s="119"/>
      <c r="ABC1132" s="119"/>
      <c r="ABD1132" s="119"/>
      <c r="ABE1132" s="119"/>
      <c r="ABF1132" s="119"/>
      <c r="ABG1132" s="119"/>
      <c r="ABH1132" s="119"/>
      <c r="ABI1132" s="119"/>
      <c r="ABJ1132" s="119"/>
      <c r="ABK1132" s="119"/>
      <c r="ABL1132" s="119"/>
      <c r="ABM1132" s="119"/>
      <c r="ABN1132" s="119"/>
      <c r="ABO1132" s="119"/>
      <c r="ABP1132" s="119"/>
      <c r="ABQ1132" s="119"/>
      <c r="ABR1132" s="119"/>
      <c r="ABS1132" s="119"/>
      <c r="ABT1132" s="119"/>
      <c r="ABU1132" s="119"/>
      <c r="ABV1132" s="119"/>
      <c r="ABW1132" s="119"/>
      <c r="ABX1132" s="119"/>
      <c r="ABY1132" s="119"/>
      <c r="ABZ1132" s="119"/>
      <c r="ACA1132" s="119"/>
      <c r="ACB1132" s="119"/>
      <c r="ACC1132" s="119"/>
      <c r="ACD1132" s="119"/>
      <c r="ACE1132" s="119"/>
      <c r="ACF1132" s="119"/>
      <c r="ACG1132" s="119"/>
      <c r="ACH1132" s="119"/>
      <c r="ACI1132" s="119"/>
      <c r="ACJ1132" s="119"/>
      <c r="ACK1132" s="119"/>
      <c r="ACL1132" s="119"/>
      <c r="ACM1132" s="119"/>
      <c r="ACN1132" s="119"/>
      <c r="ACO1132" s="119"/>
      <c r="ACP1132" s="119"/>
      <c r="ACQ1132" s="119"/>
      <c r="ACR1132" s="119"/>
      <c r="ACS1132" s="119"/>
      <c r="ACT1132" s="119"/>
      <c r="ACU1132" s="119"/>
      <c r="ACV1132" s="119"/>
      <c r="ACW1132" s="119"/>
      <c r="ACX1132" s="119"/>
      <c r="ACY1132" s="119"/>
      <c r="ACZ1132" s="119"/>
      <c r="ADA1132" s="119"/>
      <c r="ADB1132" s="119"/>
      <c r="ADC1132" s="119"/>
      <c r="ADD1132" s="119"/>
      <c r="ADE1132" s="119"/>
      <c r="ADF1132" s="119"/>
      <c r="ADG1132" s="119"/>
      <c r="ADH1132" s="119"/>
      <c r="ADI1132" s="119"/>
      <c r="ADJ1132" s="119"/>
      <c r="ADK1132" s="119"/>
      <c r="ADL1132" s="119"/>
      <c r="ADM1132" s="119"/>
      <c r="ADN1132" s="119"/>
      <c r="ADO1132" s="119"/>
      <c r="ADP1132" s="119"/>
      <c r="ADQ1132" s="119"/>
      <c r="ADR1132" s="119"/>
      <c r="ADS1132" s="119"/>
      <c r="ADT1132" s="119"/>
      <c r="ADU1132" s="119"/>
      <c r="ADV1132" s="119"/>
      <c r="ADW1132" s="119"/>
      <c r="ADX1132" s="119"/>
      <c r="ADY1132" s="119"/>
      <c r="ADZ1132" s="119"/>
      <c r="AEA1132" s="119"/>
      <c r="AEB1132" s="119"/>
      <c r="AEC1132" s="119"/>
      <c r="AED1132" s="119"/>
      <c r="AEE1132" s="119"/>
      <c r="AEF1132" s="119"/>
      <c r="AEG1132" s="119"/>
      <c r="AEH1132" s="119"/>
      <c r="AEI1132" s="119"/>
      <c r="AEJ1132" s="119"/>
      <c r="AEK1132" s="119"/>
      <c r="AEL1132" s="119"/>
      <c r="AEM1132" s="119"/>
      <c r="AEN1132" s="119"/>
      <c r="AEO1132" s="119"/>
      <c r="AEP1132" s="119"/>
      <c r="AEQ1132" s="119"/>
      <c r="AER1132" s="119"/>
      <c r="AES1132" s="119"/>
      <c r="AET1132" s="119"/>
      <c r="AEU1132" s="119"/>
      <c r="AEV1132" s="119"/>
      <c r="AEW1132" s="119"/>
      <c r="AEX1132" s="119"/>
      <c r="AEY1132" s="119"/>
      <c r="AEZ1132" s="119"/>
      <c r="AFA1132" s="119"/>
      <c r="AFB1132" s="119"/>
      <c r="AFC1132" s="119"/>
      <c r="AFD1132" s="119"/>
      <c r="AFE1132" s="119"/>
      <c r="AFF1132" s="119"/>
      <c r="AFG1132" s="119"/>
      <c r="AFH1132" s="119"/>
      <c r="AFI1132" s="119"/>
      <c r="AFJ1132" s="119"/>
      <c r="AFK1132" s="119"/>
      <c r="AFL1132" s="119"/>
      <c r="AFM1132" s="119"/>
      <c r="AFN1132" s="119"/>
      <c r="AFO1132" s="119"/>
      <c r="AFP1132" s="119"/>
      <c r="AFQ1132" s="119"/>
      <c r="AFR1132" s="119"/>
      <c r="AFS1132" s="119"/>
      <c r="AFT1132" s="119"/>
      <c r="AFU1132" s="119"/>
      <c r="AFV1132" s="119"/>
      <c r="AFW1132" s="119"/>
      <c r="AFX1132" s="119"/>
      <c r="AFY1132" s="119"/>
      <c r="AFZ1132" s="119"/>
      <c r="AGA1132" s="119"/>
      <c r="AGB1132" s="119"/>
      <c r="AGC1132" s="119"/>
      <c r="AGD1132" s="119"/>
      <c r="AGE1132" s="119"/>
      <c r="AGF1132" s="119"/>
      <c r="AGG1132" s="119"/>
      <c r="AGH1132" s="119"/>
      <c r="AGI1132" s="119"/>
      <c r="AGJ1132" s="119"/>
      <c r="AGK1132" s="119"/>
      <c r="AGL1132" s="119"/>
      <c r="AGM1132" s="119"/>
      <c r="AGN1132" s="119"/>
      <c r="AGO1132" s="119"/>
      <c r="AGP1132" s="119"/>
      <c r="AGQ1132" s="119"/>
      <c r="AGR1132" s="119"/>
      <c r="AGS1132" s="119"/>
      <c r="AGT1132" s="119"/>
      <c r="AGU1132" s="119"/>
      <c r="AGV1132" s="119"/>
      <c r="AGW1132" s="119"/>
      <c r="AGX1132" s="119"/>
      <c r="AGY1132" s="119"/>
      <c r="AGZ1132" s="119"/>
      <c r="AHA1132" s="119"/>
      <c r="AHB1132" s="119"/>
      <c r="AHC1132" s="119"/>
      <c r="AHD1132" s="119"/>
      <c r="AHE1132" s="119"/>
      <c r="AHF1132" s="119"/>
      <c r="AHG1132" s="119"/>
      <c r="AHH1132" s="119"/>
      <c r="AHI1132" s="119"/>
      <c r="AHJ1132" s="119"/>
      <c r="AHK1132" s="119"/>
      <c r="AHL1132" s="119"/>
      <c r="AHM1132" s="119"/>
      <c r="AHN1132" s="119"/>
      <c r="AHO1132" s="119"/>
      <c r="AHP1132" s="119"/>
      <c r="AHQ1132" s="119"/>
      <c r="AHR1132" s="119"/>
      <c r="AHS1132" s="119"/>
      <c r="AHT1132" s="119"/>
      <c r="AHU1132" s="119"/>
      <c r="AHV1132" s="119"/>
      <c r="AHW1132" s="119"/>
      <c r="AHX1132" s="119"/>
      <c r="AHY1132" s="119"/>
      <c r="AHZ1132" s="119"/>
      <c r="AIA1132" s="119"/>
      <c r="AIB1132" s="119"/>
      <c r="AIC1132" s="119"/>
      <c r="AID1132" s="119"/>
      <c r="AIE1132" s="119"/>
      <c r="AIF1132" s="119"/>
      <c r="AIG1132" s="119"/>
      <c r="AIH1132" s="119"/>
      <c r="AII1132" s="119"/>
      <c r="AIJ1132" s="119"/>
      <c r="AIK1132" s="119"/>
      <c r="AIL1132" s="119"/>
      <c r="AIM1132" s="119"/>
      <c r="AIN1132" s="119"/>
      <c r="AIO1132" s="119"/>
      <c r="AIP1132" s="119"/>
      <c r="AIQ1132" s="119"/>
      <c r="AIR1132" s="119"/>
      <c r="AIS1132" s="119"/>
      <c r="AIT1132" s="119"/>
      <c r="AIU1132" s="119"/>
      <c r="AIV1132" s="119"/>
      <c r="AIW1132" s="119"/>
      <c r="AIX1132" s="119"/>
      <c r="AIY1132" s="119"/>
      <c r="AIZ1132" s="119"/>
      <c r="AJA1132" s="119"/>
      <c r="AJB1132" s="119"/>
      <c r="AJC1132" s="119"/>
      <c r="AJD1132" s="119"/>
      <c r="AJE1132" s="119"/>
      <c r="AJF1132" s="119"/>
      <c r="AJG1132" s="119"/>
      <c r="AJH1132" s="119"/>
      <c r="AJI1132" s="119"/>
      <c r="AJJ1132" s="119"/>
      <c r="AJK1132" s="119"/>
      <c r="AJL1132" s="119"/>
      <c r="AJM1132" s="119"/>
      <c r="AJN1132" s="119"/>
      <c r="AJO1132" s="119"/>
      <c r="AJP1132" s="119"/>
      <c r="AJQ1132" s="119"/>
      <c r="AJR1132" s="119"/>
      <c r="AJS1132" s="119"/>
      <c r="AJT1132" s="119"/>
      <c r="AJU1132" s="119"/>
      <c r="AJV1132" s="119"/>
      <c r="AJW1132" s="119"/>
      <c r="AJX1132" s="119"/>
      <c r="AJY1132" s="119"/>
      <c r="AJZ1132" s="119"/>
      <c r="AKA1132" s="119"/>
      <c r="AKB1132" s="119"/>
      <c r="AKC1132" s="119"/>
      <c r="AKD1132" s="119"/>
      <c r="AKE1132" s="119"/>
      <c r="AKF1132" s="119"/>
      <c r="AKG1132" s="119"/>
      <c r="AKH1132" s="119"/>
      <c r="AKI1132" s="119"/>
      <c r="AKJ1132" s="119"/>
      <c r="AKK1132" s="119"/>
      <c r="AKL1132" s="119"/>
      <c r="AKM1132" s="119"/>
      <c r="AKN1132" s="119"/>
      <c r="AKO1132" s="119"/>
      <c r="AKP1132" s="119"/>
      <c r="AKQ1132" s="119"/>
      <c r="AKR1132" s="119"/>
      <c r="AKS1132" s="119"/>
      <c r="AKT1132" s="119"/>
      <c r="AKU1132" s="119"/>
      <c r="AKV1132" s="119"/>
      <c r="AKW1132" s="119"/>
      <c r="AKX1132" s="119"/>
      <c r="AKY1132" s="119"/>
      <c r="AKZ1132" s="119"/>
      <c r="ALA1132" s="119"/>
      <c r="ALB1132" s="119"/>
      <c r="ALC1132" s="119"/>
      <c r="ALD1132" s="119"/>
      <c r="ALE1132" s="119"/>
      <c r="ALF1132" s="119"/>
      <c r="ALG1132" s="119"/>
      <c r="ALH1132" s="119"/>
      <c r="ALI1132" s="119"/>
      <c r="ALJ1132" s="119"/>
      <c r="ALK1132" s="119"/>
      <c r="ALL1132" s="119"/>
      <c r="ALM1132" s="119"/>
      <c r="ALN1132" s="119"/>
      <c r="ALO1132" s="119"/>
      <c r="ALP1132" s="119"/>
      <c r="ALQ1132" s="119"/>
      <c r="ALR1132" s="119"/>
      <c r="ALS1132" s="119"/>
      <c r="ALT1132" s="119"/>
      <c r="ALU1132" s="119"/>
      <c r="ALV1132" s="119"/>
      <c r="ALW1132" s="119"/>
      <c r="ALX1132" s="119"/>
      <c r="ALY1132" s="119"/>
      <c r="ALZ1132" s="119"/>
      <c r="AMA1132" s="119"/>
      <c r="AMB1132" s="119"/>
      <c r="AMC1132" s="119"/>
      <c r="AMD1132" s="119"/>
      <c r="AME1132" s="119"/>
      <c r="AMF1132" s="119"/>
      <c r="AMG1132" s="119"/>
      <c r="AMH1132" s="119"/>
      <c r="AMI1132" s="119"/>
      <c r="AMJ1132" s="119"/>
    </row>
    <row r="1133" customFormat="false" ht="15" hidden="false" customHeight="false" outlineLevel="0" collapsed="false">
      <c r="A1133" s="118"/>
      <c r="B1133" s="118"/>
      <c r="C1133" s="49" t="n">
        <f aca="false">IF(F1133=F1132,C1132,IF(F1133=(F1132+10),C1132,(C1132+10)))</f>
        <v>2130</v>
      </c>
      <c r="D1133" s="38" t="s">
        <v>408</v>
      </c>
      <c r="E1133" s="51" t="n">
        <f aca="false">IF(C1132=C1133,IF(AND(L1133&lt;&gt;"M",L1133&lt;&gt;"m-up"),E1132+10,E1132),10)</f>
        <v>10</v>
      </c>
      <c r="F1133" s="39" t="n">
        <f aca="false">R1133+(Q1133*60)+(P1133*3600)</f>
        <v>67940</v>
      </c>
      <c r="G1133" s="39" t="str">
        <f aca="false">CONCATENATE(M1133,N1133,O1133)</f>
        <v>2017123</v>
      </c>
      <c r="H1133" s="39" t="n">
        <v>0</v>
      </c>
      <c r="L1133" s="79" t="s">
        <v>21</v>
      </c>
      <c r="M1133" s="39" t="n">
        <v>2017</v>
      </c>
      <c r="N1133" s="39" t="n">
        <v>12</v>
      </c>
      <c r="O1133" s="39" t="n">
        <v>3</v>
      </c>
      <c r="P1133" s="39" t="n">
        <v>18</v>
      </c>
      <c r="Q1133" s="39" t="n">
        <v>52</v>
      </c>
      <c r="R1133" s="39" t="n">
        <v>20</v>
      </c>
      <c r="S1133" s="39" t="n">
        <v>112</v>
      </c>
      <c r="T1133" s="39" t="n">
        <v>2</v>
      </c>
      <c r="U1133" s="39" t="s">
        <v>1</v>
      </c>
      <c r="V1133" s="39" t="s">
        <v>2</v>
      </c>
      <c r="WK1133" s="119"/>
      <c r="WL1133" s="119"/>
      <c r="WM1133" s="119"/>
      <c r="WN1133" s="119"/>
      <c r="WO1133" s="119"/>
      <c r="WP1133" s="119"/>
      <c r="WQ1133" s="119"/>
      <c r="WR1133" s="119"/>
      <c r="WS1133" s="119"/>
      <c r="WT1133" s="119"/>
      <c r="WU1133" s="119"/>
      <c r="WV1133" s="119"/>
      <c r="WW1133" s="119"/>
      <c r="WX1133" s="119"/>
      <c r="WY1133" s="119"/>
      <c r="WZ1133" s="119"/>
      <c r="XA1133" s="119"/>
      <c r="XB1133" s="119"/>
      <c r="XC1133" s="119"/>
      <c r="XD1133" s="119"/>
      <c r="XE1133" s="119"/>
      <c r="XF1133" s="119"/>
      <c r="XG1133" s="119"/>
      <c r="XH1133" s="119"/>
      <c r="XI1133" s="119"/>
      <c r="XJ1133" s="119"/>
      <c r="XK1133" s="119"/>
      <c r="XL1133" s="119"/>
      <c r="XM1133" s="119"/>
      <c r="XN1133" s="119"/>
      <c r="XO1133" s="119"/>
      <c r="XP1133" s="119"/>
      <c r="XQ1133" s="119"/>
      <c r="XR1133" s="119"/>
      <c r="XS1133" s="119"/>
      <c r="XT1133" s="119"/>
      <c r="XU1133" s="119"/>
      <c r="XV1133" s="119"/>
      <c r="XW1133" s="119"/>
      <c r="XX1133" s="119"/>
      <c r="XY1133" s="119"/>
      <c r="XZ1133" s="119"/>
      <c r="YA1133" s="119"/>
      <c r="YB1133" s="119"/>
      <c r="YC1133" s="119"/>
      <c r="YD1133" s="119"/>
      <c r="YE1133" s="119"/>
      <c r="YF1133" s="119"/>
      <c r="YG1133" s="119"/>
      <c r="YH1133" s="119"/>
      <c r="YI1133" s="119"/>
      <c r="YJ1133" s="119"/>
      <c r="YK1133" s="119"/>
      <c r="YL1133" s="119"/>
      <c r="YM1133" s="119"/>
      <c r="YN1133" s="119"/>
      <c r="YO1133" s="119"/>
      <c r="YP1133" s="119"/>
      <c r="YQ1133" s="119"/>
      <c r="YR1133" s="119"/>
      <c r="YS1133" s="119"/>
      <c r="YT1133" s="119"/>
      <c r="YU1133" s="119"/>
      <c r="YV1133" s="119"/>
      <c r="YW1133" s="119"/>
      <c r="YX1133" s="119"/>
      <c r="YY1133" s="119"/>
      <c r="YZ1133" s="119"/>
      <c r="ZA1133" s="119"/>
      <c r="ZB1133" s="119"/>
      <c r="ZC1133" s="119"/>
      <c r="ZD1133" s="119"/>
      <c r="ZE1133" s="119"/>
      <c r="ZF1133" s="119"/>
      <c r="ZG1133" s="119"/>
      <c r="ZH1133" s="119"/>
      <c r="ZI1133" s="119"/>
      <c r="ZJ1133" s="119"/>
      <c r="ZK1133" s="119"/>
      <c r="ZL1133" s="119"/>
      <c r="ZM1133" s="119"/>
      <c r="ZN1133" s="119"/>
      <c r="ZO1133" s="119"/>
      <c r="ZP1133" s="119"/>
      <c r="ZQ1133" s="119"/>
      <c r="ZR1133" s="119"/>
      <c r="ZS1133" s="119"/>
      <c r="ZT1133" s="119"/>
      <c r="ZU1133" s="119"/>
      <c r="ZV1133" s="119"/>
      <c r="ZW1133" s="119"/>
      <c r="ZX1133" s="119"/>
      <c r="ZY1133" s="119"/>
      <c r="ZZ1133" s="119"/>
      <c r="AAA1133" s="119"/>
      <c r="AAB1133" s="119"/>
      <c r="AAC1133" s="119"/>
      <c r="AAD1133" s="119"/>
      <c r="AAE1133" s="119"/>
      <c r="AAF1133" s="119"/>
      <c r="AAG1133" s="119"/>
      <c r="AAH1133" s="119"/>
      <c r="AAI1133" s="119"/>
      <c r="AAJ1133" s="119"/>
      <c r="AAK1133" s="119"/>
      <c r="AAL1133" s="119"/>
      <c r="AAM1133" s="119"/>
      <c r="AAN1133" s="119"/>
      <c r="AAO1133" s="119"/>
      <c r="AAP1133" s="119"/>
      <c r="AAQ1133" s="119"/>
      <c r="AAR1133" s="119"/>
      <c r="AAS1133" s="119"/>
      <c r="AAT1133" s="119"/>
      <c r="AAU1133" s="119"/>
      <c r="AAV1133" s="119"/>
      <c r="AAW1133" s="119"/>
      <c r="AAX1133" s="119"/>
      <c r="AAY1133" s="119"/>
      <c r="AAZ1133" s="119"/>
      <c r="ABA1133" s="119"/>
      <c r="ABB1133" s="119"/>
      <c r="ABC1133" s="119"/>
      <c r="ABD1133" s="119"/>
      <c r="ABE1133" s="119"/>
      <c r="ABF1133" s="119"/>
      <c r="ABG1133" s="119"/>
      <c r="ABH1133" s="119"/>
      <c r="ABI1133" s="119"/>
      <c r="ABJ1133" s="119"/>
      <c r="ABK1133" s="119"/>
      <c r="ABL1133" s="119"/>
      <c r="ABM1133" s="119"/>
      <c r="ABN1133" s="119"/>
      <c r="ABO1133" s="119"/>
      <c r="ABP1133" s="119"/>
      <c r="ABQ1133" s="119"/>
      <c r="ABR1133" s="119"/>
      <c r="ABS1133" s="119"/>
      <c r="ABT1133" s="119"/>
      <c r="ABU1133" s="119"/>
      <c r="ABV1133" s="119"/>
      <c r="ABW1133" s="119"/>
      <c r="ABX1133" s="119"/>
      <c r="ABY1133" s="119"/>
      <c r="ABZ1133" s="119"/>
      <c r="ACA1133" s="119"/>
      <c r="ACB1133" s="119"/>
      <c r="ACC1133" s="119"/>
      <c r="ACD1133" s="119"/>
      <c r="ACE1133" s="119"/>
      <c r="ACF1133" s="119"/>
      <c r="ACG1133" s="119"/>
      <c r="ACH1133" s="119"/>
      <c r="ACI1133" s="119"/>
      <c r="ACJ1133" s="119"/>
      <c r="ACK1133" s="119"/>
      <c r="ACL1133" s="119"/>
      <c r="ACM1133" s="119"/>
      <c r="ACN1133" s="119"/>
      <c r="ACO1133" s="119"/>
      <c r="ACP1133" s="119"/>
      <c r="ACQ1133" s="119"/>
      <c r="ACR1133" s="119"/>
      <c r="ACS1133" s="119"/>
      <c r="ACT1133" s="119"/>
      <c r="ACU1133" s="119"/>
      <c r="ACV1133" s="119"/>
      <c r="ACW1133" s="119"/>
      <c r="ACX1133" s="119"/>
      <c r="ACY1133" s="119"/>
      <c r="ACZ1133" s="119"/>
      <c r="ADA1133" s="119"/>
      <c r="ADB1133" s="119"/>
      <c r="ADC1133" s="119"/>
      <c r="ADD1133" s="119"/>
      <c r="ADE1133" s="119"/>
      <c r="ADF1133" s="119"/>
      <c r="ADG1133" s="119"/>
      <c r="ADH1133" s="119"/>
      <c r="ADI1133" s="119"/>
      <c r="ADJ1133" s="119"/>
      <c r="ADK1133" s="119"/>
      <c r="ADL1133" s="119"/>
      <c r="ADM1133" s="119"/>
      <c r="ADN1133" s="119"/>
      <c r="ADO1133" s="119"/>
      <c r="ADP1133" s="119"/>
      <c r="ADQ1133" s="119"/>
      <c r="ADR1133" s="119"/>
      <c r="ADS1133" s="119"/>
      <c r="ADT1133" s="119"/>
      <c r="ADU1133" s="119"/>
      <c r="ADV1133" s="119"/>
      <c r="ADW1133" s="119"/>
      <c r="ADX1133" s="119"/>
      <c r="ADY1133" s="119"/>
      <c r="ADZ1133" s="119"/>
      <c r="AEA1133" s="119"/>
      <c r="AEB1133" s="119"/>
      <c r="AEC1133" s="119"/>
      <c r="AED1133" s="119"/>
      <c r="AEE1133" s="119"/>
      <c r="AEF1133" s="119"/>
      <c r="AEG1133" s="119"/>
      <c r="AEH1133" s="119"/>
      <c r="AEI1133" s="119"/>
      <c r="AEJ1133" s="119"/>
      <c r="AEK1133" s="119"/>
      <c r="AEL1133" s="119"/>
      <c r="AEM1133" s="119"/>
      <c r="AEN1133" s="119"/>
      <c r="AEO1133" s="119"/>
      <c r="AEP1133" s="119"/>
      <c r="AEQ1133" s="119"/>
      <c r="AER1133" s="119"/>
      <c r="AES1133" s="119"/>
      <c r="AET1133" s="119"/>
      <c r="AEU1133" s="119"/>
      <c r="AEV1133" s="119"/>
      <c r="AEW1133" s="119"/>
      <c r="AEX1133" s="119"/>
      <c r="AEY1133" s="119"/>
      <c r="AEZ1133" s="119"/>
      <c r="AFA1133" s="119"/>
      <c r="AFB1133" s="119"/>
      <c r="AFC1133" s="119"/>
      <c r="AFD1133" s="119"/>
      <c r="AFE1133" s="119"/>
      <c r="AFF1133" s="119"/>
      <c r="AFG1133" s="119"/>
      <c r="AFH1133" s="119"/>
      <c r="AFI1133" s="119"/>
      <c r="AFJ1133" s="119"/>
      <c r="AFK1133" s="119"/>
      <c r="AFL1133" s="119"/>
      <c r="AFM1133" s="119"/>
      <c r="AFN1133" s="119"/>
      <c r="AFO1133" s="119"/>
      <c r="AFP1133" s="119"/>
      <c r="AFQ1133" s="119"/>
      <c r="AFR1133" s="119"/>
      <c r="AFS1133" s="119"/>
      <c r="AFT1133" s="119"/>
      <c r="AFU1133" s="119"/>
      <c r="AFV1133" s="119"/>
      <c r="AFW1133" s="119"/>
      <c r="AFX1133" s="119"/>
      <c r="AFY1133" s="119"/>
      <c r="AFZ1133" s="119"/>
      <c r="AGA1133" s="119"/>
      <c r="AGB1133" s="119"/>
      <c r="AGC1133" s="119"/>
      <c r="AGD1133" s="119"/>
      <c r="AGE1133" s="119"/>
      <c r="AGF1133" s="119"/>
      <c r="AGG1133" s="119"/>
      <c r="AGH1133" s="119"/>
      <c r="AGI1133" s="119"/>
      <c r="AGJ1133" s="119"/>
      <c r="AGK1133" s="119"/>
      <c r="AGL1133" s="119"/>
      <c r="AGM1133" s="119"/>
      <c r="AGN1133" s="119"/>
      <c r="AGO1133" s="119"/>
      <c r="AGP1133" s="119"/>
      <c r="AGQ1133" s="119"/>
      <c r="AGR1133" s="119"/>
      <c r="AGS1133" s="119"/>
      <c r="AGT1133" s="119"/>
      <c r="AGU1133" s="119"/>
      <c r="AGV1133" s="119"/>
      <c r="AGW1133" s="119"/>
      <c r="AGX1133" s="119"/>
      <c r="AGY1133" s="119"/>
      <c r="AGZ1133" s="119"/>
      <c r="AHA1133" s="119"/>
      <c r="AHB1133" s="119"/>
      <c r="AHC1133" s="119"/>
      <c r="AHD1133" s="119"/>
      <c r="AHE1133" s="119"/>
      <c r="AHF1133" s="119"/>
      <c r="AHG1133" s="119"/>
      <c r="AHH1133" s="119"/>
      <c r="AHI1133" s="119"/>
      <c r="AHJ1133" s="119"/>
      <c r="AHK1133" s="119"/>
      <c r="AHL1133" s="119"/>
      <c r="AHM1133" s="119"/>
      <c r="AHN1133" s="119"/>
      <c r="AHO1133" s="119"/>
      <c r="AHP1133" s="119"/>
      <c r="AHQ1133" s="119"/>
      <c r="AHR1133" s="119"/>
      <c r="AHS1133" s="119"/>
      <c r="AHT1133" s="119"/>
      <c r="AHU1133" s="119"/>
      <c r="AHV1133" s="119"/>
      <c r="AHW1133" s="119"/>
      <c r="AHX1133" s="119"/>
      <c r="AHY1133" s="119"/>
      <c r="AHZ1133" s="119"/>
      <c r="AIA1133" s="119"/>
      <c r="AIB1133" s="119"/>
      <c r="AIC1133" s="119"/>
      <c r="AID1133" s="119"/>
      <c r="AIE1133" s="119"/>
      <c r="AIF1133" s="119"/>
      <c r="AIG1133" s="119"/>
      <c r="AIH1133" s="119"/>
      <c r="AII1133" s="119"/>
      <c r="AIJ1133" s="119"/>
      <c r="AIK1133" s="119"/>
      <c r="AIL1133" s="119"/>
      <c r="AIM1133" s="119"/>
      <c r="AIN1133" s="119"/>
      <c r="AIO1133" s="119"/>
      <c r="AIP1133" s="119"/>
      <c r="AIQ1133" s="119"/>
      <c r="AIR1133" s="119"/>
      <c r="AIS1133" s="119"/>
      <c r="AIT1133" s="119"/>
      <c r="AIU1133" s="119"/>
      <c r="AIV1133" s="119"/>
      <c r="AIW1133" s="119"/>
      <c r="AIX1133" s="119"/>
      <c r="AIY1133" s="119"/>
      <c r="AIZ1133" s="119"/>
      <c r="AJA1133" s="119"/>
      <c r="AJB1133" s="119"/>
      <c r="AJC1133" s="119"/>
      <c r="AJD1133" s="119"/>
      <c r="AJE1133" s="119"/>
      <c r="AJF1133" s="119"/>
      <c r="AJG1133" s="119"/>
      <c r="AJH1133" s="119"/>
      <c r="AJI1133" s="119"/>
      <c r="AJJ1133" s="119"/>
      <c r="AJK1133" s="119"/>
      <c r="AJL1133" s="119"/>
      <c r="AJM1133" s="119"/>
      <c r="AJN1133" s="119"/>
      <c r="AJO1133" s="119"/>
      <c r="AJP1133" s="119"/>
      <c r="AJQ1133" s="119"/>
      <c r="AJR1133" s="119"/>
      <c r="AJS1133" s="119"/>
      <c r="AJT1133" s="119"/>
      <c r="AJU1133" s="119"/>
      <c r="AJV1133" s="119"/>
      <c r="AJW1133" s="119"/>
      <c r="AJX1133" s="119"/>
      <c r="AJY1133" s="119"/>
      <c r="AJZ1133" s="119"/>
      <c r="AKA1133" s="119"/>
      <c r="AKB1133" s="119"/>
      <c r="AKC1133" s="119"/>
      <c r="AKD1133" s="119"/>
      <c r="AKE1133" s="119"/>
      <c r="AKF1133" s="119"/>
      <c r="AKG1133" s="119"/>
      <c r="AKH1133" s="119"/>
      <c r="AKI1133" s="119"/>
      <c r="AKJ1133" s="119"/>
      <c r="AKK1133" s="119"/>
      <c r="AKL1133" s="119"/>
      <c r="AKM1133" s="119"/>
      <c r="AKN1133" s="119"/>
      <c r="AKO1133" s="119"/>
      <c r="AKP1133" s="119"/>
      <c r="AKQ1133" s="119"/>
      <c r="AKR1133" s="119"/>
      <c r="AKS1133" s="119"/>
      <c r="AKT1133" s="119"/>
      <c r="AKU1133" s="119"/>
      <c r="AKV1133" s="119"/>
      <c r="AKW1133" s="119"/>
      <c r="AKX1133" s="119"/>
      <c r="AKY1133" s="119"/>
      <c r="AKZ1133" s="119"/>
      <c r="ALA1133" s="119"/>
      <c r="ALB1133" s="119"/>
      <c r="ALC1133" s="119"/>
      <c r="ALD1133" s="119"/>
      <c r="ALE1133" s="119"/>
      <c r="ALF1133" s="119"/>
      <c r="ALG1133" s="119"/>
      <c r="ALH1133" s="119"/>
      <c r="ALI1133" s="119"/>
      <c r="ALJ1133" s="119"/>
      <c r="ALK1133" s="119"/>
      <c r="ALL1133" s="119"/>
      <c r="ALM1133" s="119"/>
      <c r="ALN1133" s="119"/>
      <c r="ALO1133" s="119"/>
      <c r="ALP1133" s="119"/>
      <c r="ALQ1133" s="119"/>
      <c r="ALR1133" s="119"/>
      <c r="ALS1133" s="119"/>
      <c r="ALT1133" s="119"/>
      <c r="ALU1133" s="119"/>
      <c r="ALV1133" s="119"/>
      <c r="ALW1133" s="119"/>
      <c r="ALX1133" s="119"/>
      <c r="ALY1133" s="119"/>
      <c r="ALZ1133" s="119"/>
      <c r="AMA1133" s="119"/>
      <c r="AMB1133" s="119"/>
      <c r="AMC1133" s="119"/>
      <c r="AMD1133" s="119"/>
      <c r="AME1133" s="119"/>
      <c r="AMF1133" s="119"/>
      <c r="AMG1133" s="119"/>
      <c r="AMH1133" s="119"/>
      <c r="AMI1133" s="119"/>
      <c r="AMJ1133" s="119"/>
    </row>
    <row r="1134" customFormat="false" ht="15" hidden="false" customHeight="false" outlineLevel="0" collapsed="false">
      <c r="A1134" s="118"/>
      <c r="B1134" s="118"/>
      <c r="C1134" s="49" t="n">
        <f aca="false">IF(F1134=F1133,C1133,IF(F1134=(F1133+10),C1133,(C1133+10)))</f>
        <v>2130</v>
      </c>
      <c r="D1134" s="38" t="s">
        <v>408</v>
      </c>
      <c r="E1134" s="51" t="n">
        <f aca="false">IF(C1133=C1134,IF(AND(L1134&lt;&gt;"M",L1134&lt;&gt;"m-up"),E1133+10,E1133),10)</f>
        <v>10</v>
      </c>
      <c r="F1134" s="39" t="n">
        <f aca="false">R1134+(Q1134*60)+(P1134*3600)</f>
        <v>67940</v>
      </c>
      <c r="G1134" s="39" t="str">
        <f aca="false">CONCATENATE(M1134,N1134,O1134)</f>
        <v>2017123</v>
      </c>
      <c r="H1134" s="39" t="n">
        <v>0</v>
      </c>
      <c r="L1134" s="79" t="s">
        <v>21</v>
      </c>
      <c r="M1134" s="39" t="n">
        <v>2017</v>
      </c>
      <c r="N1134" s="39" t="n">
        <v>12</v>
      </c>
      <c r="O1134" s="39" t="n">
        <v>3</v>
      </c>
      <c r="P1134" s="39" t="n">
        <v>18</v>
      </c>
      <c r="Q1134" s="39" t="n">
        <v>52</v>
      </c>
      <c r="R1134" s="39" t="n">
        <v>20</v>
      </c>
      <c r="S1134" s="39" t="n">
        <v>125</v>
      </c>
      <c r="T1134" s="39" t="n">
        <v>2</v>
      </c>
      <c r="U1134" s="39" t="s">
        <v>1</v>
      </c>
      <c r="V1134" s="39" t="s">
        <v>2</v>
      </c>
      <c r="WK1134" s="119"/>
      <c r="WL1134" s="119"/>
      <c r="WM1134" s="119"/>
      <c r="WN1134" s="119"/>
      <c r="WO1134" s="119"/>
      <c r="WP1134" s="119"/>
      <c r="WQ1134" s="119"/>
      <c r="WR1134" s="119"/>
      <c r="WS1134" s="119"/>
      <c r="WT1134" s="119"/>
      <c r="WU1134" s="119"/>
      <c r="WV1134" s="119"/>
      <c r="WW1134" s="119"/>
      <c r="WX1134" s="119"/>
      <c r="WY1134" s="119"/>
      <c r="WZ1134" s="119"/>
      <c r="XA1134" s="119"/>
      <c r="XB1134" s="119"/>
      <c r="XC1134" s="119"/>
      <c r="XD1134" s="119"/>
      <c r="XE1134" s="119"/>
      <c r="XF1134" s="119"/>
      <c r="XG1134" s="119"/>
      <c r="XH1134" s="119"/>
      <c r="XI1134" s="119"/>
      <c r="XJ1134" s="119"/>
      <c r="XK1134" s="119"/>
      <c r="XL1134" s="119"/>
      <c r="XM1134" s="119"/>
      <c r="XN1134" s="119"/>
      <c r="XO1134" s="119"/>
      <c r="XP1134" s="119"/>
      <c r="XQ1134" s="119"/>
      <c r="XR1134" s="119"/>
      <c r="XS1134" s="119"/>
      <c r="XT1134" s="119"/>
      <c r="XU1134" s="119"/>
      <c r="XV1134" s="119"/>
      <c r="XW1134" s="119"/>
      <c r="XX1134" s="119"/>
      <c r="XY1134" s="119"/>
      <c r="XZ1134" s="119"/>
      <c r="YA1134" s="119"/>
      <c r="YB1134" s="119"/>
      <c r="YC1134" s="119"/>
      <c r="YD1134" s="119"/>
      <c r="YE1134" s="119"/>
      <c r="YF1134" s="119"/>
      <c r="YG1134" s="119"/>
      <c r="YH1134" s="119"/>
      <c r="YI1134" s="119"/>
      <c r="YJ1134" s="119"/>
      <c r="YK1134" s="119"/>
      <c r="YL1134" s="119"/>
      <c r="YM1134" s="119"/>
      <c r="YN1134" s="119"/>
      <c r="YO1134" s="119"/>
      <c r="YP1134" s="119"/>
      <c r="YQ1134" s="119"/>
      <c r="YR1134" s="119"/>
      <c r="YS1134" s="119"/>
      <c r="YT1134" s="119"/>
      <c r="YU1134" s="119"/>
      <c r="YV1134" s="119"/>
      <c r="YW1134" s="119"/>
      <c r="YX1134" s="119"/>
      <c r="YY1134" s="119"/>
      <c r="YZ1134" s="119"/>
      <c r="ZA1134" s="119"/>
      <c r="ZB1134" s="119"/>
      <c r="ZC1134" s="119"/>
      <c r="ZD1134" s="119"/>
      <c r="ZE1134" s="119"/>
      <c r="ZF1134" s="119"/>
      <c r="ZG1134" s="119"/>
      <c r="ZH1134" s="119"/>
      <c r="ZI1134" s="119"/>
      <c r="ZJ1134" s="119"/>
      <c r="ZK1134" s="119"/>
      <c r="ZL1134" s="119"/>
      <c r="ZM1134" s="119"/>
      <c r="ZN1134" s="119"/>
      <c r="ZO1134" s="119"/>
      <c r="ZP1134" s="119"/>
      <c r="ZQ1134" s="119"/>
      <c r="ZR1134" s="119"/>
      <c r="ZS1134" s="119"/>
      <c r="ZT1134" s="119"/>
      <c r="ZU1134" s="119"/>
      <c r="ZV1134" s="119"/>
      <c r="ZW1134" s="119"/>
      <c r="ZX1134" s="119"/>
      <c r="ZY1134" s="119"/>
      <c r="ZZ1134" s="119"/>
      <c r="AAA1134" s="119"/>
      <c r="AAB1134" s="119"/>
      <c r="AAC1134" s="119"/>
      <c r="AAD1134" s="119"/>
      <c r="AAE1134" s="119"/>
      <c r="AAF1134" s="119"/>
      <c r="AAG1134" s="119"/>
      <c r="AAH1134" s="119"/>
      <c r="AAI1134" s="119"/>
      <c r="AAJ1134" s="119"/>
      <c r="AAK1134" s="119"/>
      <c r="AAL1134" s="119"/>
      <c r="AAM1134" s="119"/>
      <c r="AAN1134" s="119"/>
      <c r="AAO1134" s="119"/>
      <c r="AAP1134" s="119"/>
      <c r="AAQ1134" s="119"/>
      <c r="AAR1134" s="119"/>
      <c r="AAS1134" s="119"/>
      <c r="AAT1134" s="119"/>
      <c r="AAU1134" s="119"/>
      <c r="AAV1134" s="119"/>
      <c r="AAW1134" s="119"/>
      <c r="AAX1134" s="119"/>
      <c r="AAY1134" s="119"/>
      <c r="AAZ1134" s="119"/>
      <c r="ABA1134" s="119"/>
      <c r="ABB1134" s="119"/>
      <c r="ABC1134" s="119"/>
      <c r="ABD1134" s="119"/>
      <c r="ABE1134" s="119"/>
      <c r="ABF1134" s="119"/>
      <c r="ABG1134" s="119"/>
      <c r="ABH1134" s="119"/>
      <c r="ABI1134" s="119"/>
      <c r="ABJ1134" s="119"/>
      <c r="ABK1134" s="119"/>
      <c r="ABL1134" s="119"/>
      <c r="ABM1134" s="119"/>
      <c r="ABN1134" s="119"/>
      <c r="ABO1134" s="119"/>
      <c r="ABP1134" s="119"/>
      <c r="ABQ1134" s="119"/>
      <c r="ABR1134" s="119"/>
      <c r="ABS1134" s="119"/>
      <c r="ABT1134" s="119"/>
      <c r="ABU1134" s="119"/>
      <c r="ABV1134" s="119"/>
      <c r="ABW1134" s="119"/>
      <c r="ABX1134" s="119"/>
      <c r="ABY1134" s="119"/>
      <c r="ABZ1134" s="119"/>
      <c r="ACA1134" s="119"/>
      <c r="ACB1134" s="119"/>
      <c r="ACC1134" s="119"/>
      <c r="ACD1134" s="119"/>
      <c r="ACE1134" s="119"/>
      <c r="ACF1134" s="119"/>
      <c r="ACG1134" s="119"/>
      <c r="ACH1134" s="119"/>
      <c r="ACI1134" s="119"/>
      <c r="ACJ1134" s="119"/>
      <c r="ACK1134" s="119"/>
      <c r="ACL1134" s="119"/>
      <c r="ACM1134" s="119"/>
      <c r="ACN1134" s="119"/>
      <c r="ACO1134" s="119"/>
      <c r="ACP1134" s="119"/>
      <c r="ACQ1134" s="119"/>
      <c r="ACR1134" s="119"/>
      <c r="ACS1134" s="119"/>
      <c r="ACT1134" s="119"/>
      <c r="ACU1134" s="119"/>
      <c r="ACV1134" s="119"/>
      <c r="ACW1134" s="119"/>
      <c r="ACX1134" s="119"/>
      <c r="ACY1134" s="119"/>
      <c r="ACZ1134" s="119"/>
      <c r="ADA1134" s="119"/>
      <c r="ADB1134" s="119"/>
      <c r="ADC1134" s="119"/>
      <c r="ADD1134" s="119"/>
      <c r="ADE1134" s="119"/>
      <c r="ADF1134" s="119"/>
      <c r="ADG1134" s="119"/>
      <c r="ADH1134" s="119"/>
      <c r="ADI1134" s="119"/>
      <c r="ADJ1134" s="119"/>
      <c r="ADK1134" s="119"/>
      <c r="ADL1134" s="119"/>
      <c r="ADM1134" s="119"/>
      <c r="ADN1134" s="119"/>
      <c r="ADO1134" s="119"/>
      <c r="ADP1134" s="119"/>
      <c r="ADQ1134" s="119"/>
      <c r="ADR1134" s="119"/>
      <c r="ADS1134" s="119"/>
      <c r="ADT1134" s="119"/>
      <c r="ADU1134" s="119"/>
      <c r="ADV1134" s="119"/>
      <c r="ADW1134" s="119"/>
      <c r="ADX1134" s="119"/>
      <c r="ADY1134" s="119"/>
      <c r="ADZ1134" s="119"/>
      <c r="AEA1134" s="119"/>
      <c r="AEB1134" s="119"/>
      <c r="AEC1134" s="119"/>
      <c r="AED1134" s="119"/>
      <c r="AEE1134" s="119"/>
      <c r="AEF1134" s="119"/>
      <c r="AEG1134" s="119"/>
      <c r="AEH1134" s="119"/>
      <c r="AEI1134" s="119"/>
      <c r="AEJ1134" s="119"/>
      <c r="AEK1134" s="119"/>
      <c r="AEL1134" s="119"/>
      <c r="AEM1134" s="119"/>
      <c r="AEN1134" s="119"/>
      <c r="AEO1134" s="119"/>
      <c r="AEP1134" s="119"/>
      <c r="AEQ1134" s="119"/>
      <c r="AER1134" s="119"/>
      <c r="AES1134" s="119"/>
      <c r="AET1134" s="119"/>
      <c r="AEU1134" s="119"/>
      <c r="AEV1134" s="119"/>
      <c r="AEW1134" s="119"/>
      <c r="AEX1134" s="119"/>
      <c r="AEY1134" s="119"/>
      <c r="AEZ1134" s="119"/>
      <c r="AFA1134" s="119"/>
      <c r="AFB1134" s="119"/>
      <c r="AFC1134" s="119"/>
      <c r="AFD1134" s="119"/>
      <c r="AFE1134" s="119"/>
      <c r="AFF1134" s="119"/>
      <c r="AFG1134" s="119"/>
      <c r="AFH1134" s="119"/>
      <c r="AFI1134" s="119"/>
      <c r="AFJ1134" s="119"/>
      <c r="AFK1134" s="119"/>
      <c r="AFL1134" s="119"/>
      <c r="AFM1134" s="119"/>
      <c r="AFN1134" s="119"/>
      <c r="AFO1134" s="119"/>
      <c r="AFP1134" s="119"/>
      <c r="AFQ1134" s="119"/>
      <c r="AFR1134" s="119"/>
      <c r="AFS1134" s="119"/>
      <c r="AFT1134" s="119"/>
      <c r="AFU1134" s="119"/>
      <c r="AFV1134" s="119"/>
      <c r="AFW1134" s="119"/>
      <c r="AFX1134" s="119"/>
      <c r="AFY1134" s="119"/>
      <c r="AFZ1134" s="119"/>
      <c r="AGA1134" s="119"/>
      <c r="AGB1134" s="119"/>
      <c r="AGC1134" s="119"/>
      <c r="AGD1134" s="119"/>
      <c r="AGE1134" s="119"/>
      <c r="AGF1134" s="119"/>
      <c r="AGG1134" s="119"/>
      <c r="AGH1134" s="119"/>
      <c r="AGI1134" s="119"/>
      <c r="AGJ1134" s="119"/>
      <c r="AGK1134" s="119"/>
      <c r="AGL1134" s="119"/>
      <c r="AGM1134" s="119"/>
      <c r="AGN1134" s="119"/>
      <c r="AGO1134" s="119"/>
      <c r="AGP1134" s="119"/>
      <c r="AGQ1134" s="119"/>
      <c r="AGR1134" s="119"/>
      <c r="AGS1134" s="119"/>
      <c r="AGT1134" s="119"/>
      <c r="AGU1134" s="119"/>
      <c r="AGV1134" s="119"/>
      <c r="AGW1134" s="119"/>
      <c r="AGX1134" s="119"/>
      <c r="AGY1134" s="119"/>
      <c r="AGZ1134" s="119"/>
      <c r="AHA1134" s="119"/>
      <c r="AHB1134" s="119"/>
      <c r="AHC1134" s="119"/>
      <c r="AHD1134" s="119"/>
      <c r="AHE1134" s="119"/>
      <c r="AHF1134" s="119"/>
      <c r="AHG1134" s="119"/>
      <c r="AHH1134" s="119"/>
      <c r="AHI1134" s="119"/>
      <c r="AHJ1134" s="119"/>
      <c r="AHK1134" s="119"/>
      <c r="AHL1134" s="119"/>
      <c r="AHM1134" s="119"/>
      <c r="AHN1134" s="119"/>
      <c r="AHO1134" s="119"/>
      <c r="AHP1134" s="119"/>
      <c r="AHQ1134" s="119"/>
      <c r="AHR1134" s="119"/>
      <c r="AHS1134" s="119"/>
      <c r="AHT1134" s="119"/>
      <c r="AHU1134" s="119"/>
      <c r="AHV1134" s="119"/>
      <c r="AHW1134" s="119"/>
      <c r="AHX1134" s="119"/>
      <c r="AHY1134" s="119"/>
      <c r="AHZ1134" s="119"/>
      <c r="AIA1134" s="119"/>
      <c r="AIB1134" s="119"/>
      <c r="AIC1134" s="119"/>
      <c r="AID1134" s="119"/>
      <c r="AIE1134" s="119"/>
      <c r="AIF1134" s="119"/>
      <c r="AIG1134" s="119"/>
      <c r="AIH1134" s="119"/>
      <c r="AII1134" s="119"/>
      <c r="AIJ1134" s="119"/>
      <c r="AIK1134" s="119"/>
      <c r="AIL1134" s="119"/>
      <c r="AIM1134" s="119"/>
      <c r="AIN1134" s="119"/>
      <c r="AIO1134" s="119"/>
      <c r="AIP1134" s="119"/>
      <c r="AIQ1134" s="119"/>
      <c r="AIR1134" s="119"/>
      <c r="AIS1134" s="119"/>
      <c r="AIT1134" s="119"/>
      <c r="AIU1134" s="119"/>
      <c r="AIV1134" s="119"/>
      <c r="AIW1134" s="119"/>
      <c r="AIX1134" s="119"/>
      <c r="AIY1134" s="119"/>
      <c r="AIZ1134" s="119"/>
      <c r="AJA1134" s="119"/>
      <c r="AJB1134" s="119"/>
      <c r="AJC1134" s="119"/>
      <c r="AJD1134" s="119"/>
      <c r="AJE1134" s="119"/>
      <c r="AJF1134" s="119"/>
      <c r="AJG1134" s="119"/>
      <c r="AJH1134" s="119"/>
      <c r="AJI1134" s="119"/>
      <c r="AJJ1134" s="119"/>
      <c r="AJK1134" s="119"/>
      <c r="AJL1134" s="119"/>
      <c r="AJM1134" s="119"/>
      <c r="AJN1134" s="119"/>
      <c r="AJO1134" s="119"/>
      <c r="AJP1134" s="119"/>
      <c r="AJQ1134" s="119"/>
      <c r="AJR1134" s="119"/>
      <c r="AJS1134" s="119"/>
      <c r="AJT1134" s="119"/>
      <c r="AJU1134" s="119"/>
      <c r="AJV1134" s="119"/>
      <c r="AJW1134" s="119"/>
      <c r="AJX1134" s="119"/>
      <c r="AJY1134" s="119"/>
      <c r="AJZ1134" s="119"/>
      <c r="AKA1134" s="119"/>
      <c r="AKB1134" s="119"/>
      <c r="AKC1134" s="119"/>
      <c r="AKD1134" s="119"/>
      <c r="AKE1134" s="119"/>
      <c r="AKF1134" s="119"/>
      <c r="AKG1134" s="119"/>
      <c r="AKH1134" s="119"/>
      <c r="AKI1134" s="119"/>
      <c r="AKJ1134" s="119"/>
      <c r="AKK1134" s="119"/>
      <c r="AKL1134" s="119"/>
      <c r="AKM1134" s="119"/>
      <c r="AKN1134" s="119"/>
      <c r="AKO1134" s="119"/>
      <c r="AKP1134" s="119"/>
      <c r="AKQ1134" s="119"/>
      <c r="AKR1134" s="119"/>
      <c r="AKS1134" s="119"/>
      <c r="AKT1134" s="119"/>
      <c r="AKU1134" s="119"/>
      <c r="AKV1134" s="119"/>
      <c r="AKW1134" s="119"/>
      <c r="AKX1134" s="119"/>
      <c r="AKY1134" s="119"/>
      <c r="AKZ1134" s="119"/>
      <c r="ALA1134" s="119"/>
      <c r="ALB1134" s="119"/>
      <c r="ALC1134" s="119"/>
      <c r="ALD1134" s="119"/>
      <c r="ALE1134" s="119"/>
      <c r="ALF1134" s="119"/>
      <c r="ALG1134" s="119"/>
      <c r="ALH1134" s="119"/>
      <c r="ALI1134" s="119"/>
      <c r="ALJ1134" s="119"/>
      <c r="ALK1134" s="119"/>
      <c r="ALL1134" s="119"/>
      <c r="ALM1134" s="119"/>
      <c r="ALN1134" s="119"/>
      <c r="ALO1134" s="119"/>
      <c r="ALP1134" s="119"/>
      <c r="ALQ1134" s="119"/>
      <c r="ALR1134" s="119"/>
      <c r="ALS1134" s="119"/>
      <c r="ALT1134" s="119"/>
      <c r="ALU1134" s="119"/>
      <c r="ALV1134" s="119"/>
      <c r="ALW1134" s="119"/>
      <c r="ALX1134" s="119"/>
      <c r="ALY1134" s="119"/>
      <c r="ALZ1134" s="119"/>
      <c r="AMA1134" s="119"/>
      <c r="AMB1134" s="119"/>
      <c r="AMC1134" s="119"/>
      <c r="AMD1134" s="119"/>
      <c r="AME1134" s="119"/>
      <c r="AMF1134" s="119"/>
      <c r="AMG1134" s="119"/>
      <c r="AMH1134" s="119"/>
      <c r="AMI1134" s="119"/>
      <c r="AMJ1134" s="119"/>
    </row>
    <row r="1135" customFormat="false" ht="15" hidden="false" customHeight="false" outlineLevel="0" collapsed="false">
      <c r="A1135" s="120"/>
      <c r="B1135" s="120"/>
      <c r="C1135" s="49" t="n">
        <f aca="false">IF(F1135=F1134,C1134,IF(F1135=(F1134+10),C1134,(C1134+10)))</f>
        <v>2130</v>
      </c>
      <c r="D1135" s="38" t="s">
        <v>408</v>
      </c>
      <c r="E1135" s="51" t="n">
        <f aca="false">IF(C1134=C1135,IF(AND(L1135&lt;&gt;"M",L1135&lt;&gt;"m-up"),E1134+10,E1134),10)</f>
        <v>10</v>
      </c>
      <c r="F1135" s="39" t="n">
        <f aca="false">R1135+(Q1135*60)+(P1135*3600)</f>
        <v>67940</v>
      </c>
      <c r="G1135" s="39" t="str">
        <f aca="false">CONCATENATE(M1135,N1135,O1135)</f>
        <v>2017123</v>
      </c>
      <c r="H1135" s="39" t="n">
        <v>0</v>
      </c>
      <c r="L1135" s="79" t="s">
        <v>21</v>
      </c>
      <c r="M1135" s="39" t="n">
        <v>2017</v>
      </c>
      <c r="N1135" s="39" t="n">
        <v>12</v>
      </c>
      <c r="O1135" s="39" t="n">
        <v>3</v>
      </c>
      <c r="P1135" s="39" t="n">
        <v>18</v>
      </c>
      <c r="Q1135" s="39" t="n">
        <v>52</v>
      </c>
      <c r="R1135" s="39" t="n">
        <v>20</v>
      </c>
      <c r="S1135" s="39" t="n">
        <v>137</v>
      </c>
      <c r="T1135" s="39" t="n">
        <v>2</v>
      </c>
      <c r="U1135" s="39" t="s">
        <v>1</v>
      </c>
      <c r="V1135" s="39" t="s">
        <v>2</v>
      </c>
      <c r="WK1135" s="121"/>
      <c r="WL1135" s="121"/>
      <c r="WM1135" s="121"/>
      <c r="WN1135" s="121"/>
      <c r="WO1135" s="121"/>
      <c r="WP1135" s="121"/>
      <c r="WQ1135" s="121"/>
      <c r="WR1135" s="121"/>
      <c r="WS1135" s="121"/>
      <c r="WT1135" s="121"/>
      <c r="WU1135" s="121"/>
      <c r="WV1135" s="121"/>
      <c r="WW1135" s="121"/>
      <c r="WX1135" s="121"/>
      <c r="WY1135" s="121"/>
      <c r="WZ1135" s="121"/>
      <c r="XA1135" s="121"/>
      <c r="XB1135" s="121"/>
      <c r="XC1135" s="121"/>
      <c r="XD1135" s="121"/>
      <c r="XE1135" s="121"/>
      <c r="XF1135" s="121"/>
      <c r="XG1135" s="121"/>
      <c r="XH1135" s="121"/>
      <c r="XI1135" s="121"/>
      <c r="XJ1135" s="121"/>
      <c r="XK1135" s="121"/>
      <c r="XL1135" s="121"/>
      <c r="XM1135" s="121"/>
      <c r="XN1135" s="121"/>
      <c r="XO1135" s="121"/>
      <c r="XP1135" s="121"/>
      <c r="XQ1135" s="121"/>
      <c r="XR1135" s="121"/>
      <c r="XS1135" s="121"/>
      <c r="XT1135" s="121"/>
      <c r="XU1135" s="121"/>
      <c r="XV1135" s="121"/>
      <c r="XW1135" s="121"/>
      <c r="XX1135" s="121"/>
      <c r="XY1135" s="121"/>
      <c r="XZ1135" s="121"/>
      <c r="YA1135" s="121"/>
      <c r="YB1135" s="121"/>
      <c r="YC1135" s="121"/>
      <c r="YD1135" s="121"/>
      <c r="YE1135" s="121"/>
      <c r="YF1135" s="121"/>
      <c r="YG1135" s="121"/>
      <c r="YH1135" s="121"/>
      <c r="YI1135" s="121"/>
      <c r="YJ1135" s="121"/>
      <c r="YK1135" s="121"/>
      <c r="YL1135" s="121"/>
      <c r="YM1135" s="121"/>
      <c r="YN1135" s="121"/>
      <c r="YO1135" s="121"/>
      <c r="YP1135" s="121"/>
      <c r="YQ1135" s="121"/>
      <c r="YR1135" s="121"/>
      <c r="YS1135" s="121"/>
      <c r="YT1135" s="121"/>
      <c r="YU1135" s="121"/>
      <c r="YV1135" s="121"/>
      <c r="YW1135" s="121"/>
      <c r="YX1135" s="121"/>
      <c r="YY1135" s="121"/>
      <c r="YZ1135" s="121"/>
      <c r="ZA1135" s="121"/>
      <c r="ZB1135" s="121"/>
      <c r="ZC1135" s="121"/>
      <c r="ZD1135" s="121"/>
      <c r="ZE1135" s="121"/>
      <c r="ZF1135" s="121"/>
      <c r="ZG1135" s="121"/>
      <c r="ZH1135" s="121"/>
      <c r="ZI1135" s="121"/>
      <c r="ZJ1135" s="121"/>
      <c r="ZK1135" s="121"/>
      <c r="ZL1135" s="121"/>
      <c r="ZM1135" s="121"/>
      <c r="ZN1135" s="121"/>
      <c r="ZO1135" s="121"/>
      <c r="ZP1135" s="121"/>
      <c r="ZQ1135" s="121"/>
      <c r="ZR1135" s="121"/>
      <c r="ZS1135" s="121"/>
      <c r="ZT1135" s="121"/>
      <c r="ZU1135" s="121"/>
      <c r="ZV1135" s="121"/>
      <c r="ZW1135" s="121"/>
      <c r="ZX1135" s="121"/>
      <c r="ZY1135" s="121"/>
      <c r="ZZ1135" s="121"/>
      <c r="AAA1135" s="121"/>
      <c r="AAB1135" s="121"/>
      <c r="AAC1135" s="121"/>
      <c r="AAD1135" s="121"/>
      <c r="AAE1135" s="121"/>
      <c r="AAF1135" s="121"/>
      <c r="AAG1135" s="121"/>
      <c r="AAH1135" s="121"/>
      <c r="AAI1135" s="121"/>
      <c r="AAJ1135" s="121"/>
      <c r="AAK1135" s="121"/>
      <c r="AAL1135" s="121"/>
      <c r="AAM1135" s="121"/>
      <c r="AAN1135" s="121"/>
      <c r="AAO1135" s="121"/>
      <c r="AAP1135" s="121"/>
      <c r="AAQ1135" s="121"/>
      <c r="AAR1135" s="121"/>
      <c r="AAS1135" s="121"/>
      <c r="AAT1135" s="121"/>
      <c r="AAU1135" s="121"/>
      <c r="AAV1135" s="121"/>
      <c r="AAW1135" s="121"/>
      <c r="AAX1135" s="121"/>
      <c r="AAY1135" s="121"/>
      <c r="AAZ1135" s="121"/>
      <c r="ABA1135" s="121"/>
      <c r="ABB1135" s="121"/>
      <c r="ABC1135" s="121"/>
      <c r="ABD1135" s="121"/>
      <c r="ABE1135" s="121"/>
      <c r="ABF1135" s="121"/>
      <c r="ABG1135" s="121"/>
      <c r="ABH1135" s="121"/>
      <c r="ABI1135" s="121"/>
      <c r="ABJ1135" s="121"/>
      <c r="ABK1135" s="121"/>
      <c r="ABL1135" s="121"/>
      <c r="ABM1135" s="121"/>
      <c r="ABN1135" s="121"/>
      <c r="ABO1135" s="121"/>
      <c r="ABP1135" s="121"/>
      <c r="ABQ1135" s="121"/>
      <c r="ABR1135" s="121"/>
      <c r="ABS1135" s="121"/>
      <c r="ABT1135" s="121"/>
      <c r="ABU1135" s="121"/>
      <c r="ABV1135" s="121"/>
      <c r="ABW1135" s="121"/>
      <c r="ABX1135" s="121"/>
      <c r="ABY1135" s="121"/>
      <c r="ABZ1135" s="121"/>
      <c r="ACA1135" s="121"/>
      <c r="ACB1135" s="121"/>
      <c r="ACC1135" s="121"/>
      <c r="ACD1135" s="121"/>
      <c r="ACE1135" s="121"/>
      <c r="ACF1135" s="121"/>
      <c r="ACG1135" s="121"/>
      <c r="ACH1135" s="121"/>
      <c r="ACI1135" s="121"/>
      <c r="ACJ1135" s="121"/>
      <c r="ACK1135" s="121"/>
      <c r="ACL1135" s="121"/>
      <c r="ACM1135" s="121"/>
      <c r="ACN1135" s="121"/>
      <c r="ACO1135" s="121"/>
      <c r="ACP1135" s="121"/>
      <c r="ACQ1135" s="121"/>
      <c r="ACR1135" s="121"/>
      <c r="ACS1135" s="121"/>
      <c r="ACT1135" s="121"/>
      <c r="ACU1135" s="121"/>
      <c r="ACV1135" s="121"/>
      <c r="ACW1135" s="121"/>
      <c r="ACX1135" s="121"/>
      <c r="ACY1135" s="121"/>
      <c r="ACZ1135" s="121"/>
      <c r="ADA1135" s="121"/>
      <c r="ADB1135" s="121"/>
      <c r="ADC1135" s="121"/>
      <c r="ADD1135" s="121"/>
      <c r="ADE1135" s="121"/>
      <c r="ADF1135" s="121"/>
      <c r="ADG1135" s="121"/>
      <c r="ADH1135" s="121"/>
      <c r="ADI1135" s="121"/>
      <c r="ADJ1135" s="121"/>
      <c r="ADK1135" s="121"/>
      <c r="ADL1135" s="121"/>
      <c r="ADM1135" s="121"/>
      <c r="ADN1135" s="121"/>
      <c r="ADO1135" s="121"/>
      <c r="ADP1135" s="121"/>
      <c r="ADQ1135" s="121"/>
      <c r="ADR1135" s="121"/>
      <c r="ADS1135" s="121"/>
      <c r="ADT1135" s="121"/>
      <c r="ADU1135" s="121"/>
      <c r="ADV1135" s="121"/>
      <c r="ADW1135" s="121"/>
      <c r="ADX1135" s="121"/>
      <c r="ADY1135" s="121"/>
      <c r="ADZ1135" s="121"/>
      <c r="AEA1135" s="121"/>
      <c r="AEB1135" s="121"/>
      <c r="AEC1135" s="121"/>
      <c r="AED1135" s="121"/>
      <c r="AEE1135" s="121"/>
      <c r="AEF1135" s="121"/>
      <c r="AEG1135" s="121"/>
      <c r="AEH1135" s="121"/>
      <c r="AEI1135" s="121"/>
      <c r="AEJ1135" s="121"/>
      <c r="AEK1135" s="121"/>
      <c r="AEL1135" s="121"/>
      <c r="AEM1135" s="121"/>
      <c r="AEN1135" s="121"/>
      <c r="AEO1135" s="121"/>
      <c r="AEP1135" s="121"/>
      <c r="AEQ1135" s="121"/>
      <c r="AER1135" s="121"/>
      <c r="AES1135" s="121"/>
      <c r="AET1135" s="121"/>
      <c r="AEU1135" s="121"/>
      <c r="AEV1135" s="121"/>
      <c r="AEW1135" s="121"/>
      <c r="AEX1135" s="121"/>
      <c r="AEY1135" s="121"/>
      <c r="AEZ1135" s="121"/>
      <c r="AFA1135" s="121"/>
      <c r="AFB1135" s="121"/>
      <c r="AFC1135" s="121"/>
      <c r="AFD1135" s="121"/>
      <c r="AFE1135" s="121"/>
      <c r="AFF1135" s="121"/>
      <c r="AFG1135" s="121"/>
      <c r="AFH1135" s="121"/>
      <c r="AFI1135" s="121"/>
      <c r="AFJ1135" s="121"/>
      <c r="AFK1135" s="121"/>
      <c r="AFL1135" s="121"/>
      <c r="AFM1135" s="121"/>
      <c r="AFN1135" s="121"/>
      <c r="AFO1135" s="121"/>
      <c r="AFP1135" s="121"/>
      <c r="AFQ1135" s="121"/>
      <c r="AFR1135" s="121"/>
      <c r="AFS1135" s="121"/>
      <c r="AFT1135" s="121"/>
      <c r="AFU1135" s="121"/>
      <c r="AFV1135" s="121"/>
      <c r="AFW1135" s="121"/>
      <c r="AFX1135" s="121"/>
      <c r="AFY1135" s="121"/>
      <c r="AFZ1135" s="121"/>
      <c r="AGA1135" s="121"/>
      <c r="AGB1135" s="121"/>
      <c r="AGC1135" s="121"/>
      <c r="AGD1135" s="121"/>
      <c r="AGE1135" s="121"/>
      <c r="AGF1135" s="121"/>
      <c r="AGG1135" s="121"/>
      <c r="AGH1135" s="121"/>
      <c r="AGI1135" s="121"/>
      <c r="AGJ1135" s="121"/>
      <c r="AGK1135" s="121"/>
      <c r="AGL1135" s="121"/>
      <c r="AGM1135" s="121"/>
      <c r="AGN1135" s="121"/>
      <c r="AGO1135" s="121"/>
      <c r="AGP1135" s="121"/>
      <c r="AGQ1135" s="121"/>
      <c r="AGR1135" s="121"/>
      <c r="AGS1135" s="121"/>
      <c r="AGT1135" s="121"/>
      <c r="AGU1135" s="121"/>
      <c r="AGV1135" s="121"/>
      <c r="AGW1135" s="121"/>
      <c r="AGX1135" s="121"/>
      <c r="AGY1135" s="121"/>
      <c r="AGZ1135" s="121"/>
      <c r="AHA1135" s="121"/>
      <c r="AHB1135" s="121"/>
      <c r="AHC1135" s="121"/>
      <c r="AHD1135" s="121"/>
      <c r="AHE1135" s="121"/>
      <c r="AHF1135" s="121"/>
      <c r="AHG1135" s="121"/>
      <c r="AHH1135" s="121"/>
      <c r="AHI1135" s="121"/>
      <c r="AHJ1135" s="121"/>
      <c r="AHK1135" s="121"/>
      <c r="AHL1135" s="121"/>
      <c r="AHM1135" s="121"/>
      <c r="AHN1135" s="121"/>
      <c r="AHO1135" s="121"/>
      <c r="AHP1135" s="121"/>
      <c r="AHQ1135" s="121"/>
      <c r="AHR1135" s="121"/>
      <c r="AHS1135" s="121"/>
      <c r="AHT1135" s="121"/>
      <c r="AHU1135" s="121"/>
      <c r="AHV1135" s="121"/>
      <c r="AHW1135" s="121"/>
      <c r="AHX1135" s="121"/>
      <c r="AHY1135" s="121"/>
      <c r="AHZ1135" s="121"/>
      <c r="AIA1135" s="121"/>
      <c r="AIB1135" s="121"/>
      <c r="AIC1135" s="121"/>
      <c r="AID1135" s="121"/>
      <c r="AIE1135" s="121"/>
      <c r="AIF1135" s="121"/>
      <c r="AIG1135" s="121"/>
      <c r="AIH1135" s="121"/>
      <c r="AII1135" s="121"/>
      <c r="AIJ1135" s="121"/>
      <c r="AIK1135" s="121"/>
      <c r="AIL1135" s="121"/>
      <c r="AIM1135" s="121"/>
      <c r="AIN1135" s="121"/>
      <c r="AIO1135" s="121"/>
      <c r="AIP1135" s="121"/>
      <c r="AIQ1135" s="121"/>
      <c r="AIR1135" s="121"/>
      <c r="AIS1135" s="121"/>
      <c r="AIT1135" s="121"/>
      <c r="AIU1135" s="121"/>
      <c r="AIV1135" s="121"/>
      <c r="AIW1135" s="121"/>
      <c r="AIX1135" s="121"/>
      <c r="AIY1135" s="121"/>
      <c r="AIZ1135" s="121"/>
      <c r="AJA1135" s="121"/>
      <c r="AJB1135" s="121"/>
      <c r="AJC1135" s="121"/>
      <c r="AJD1135" s="121"/>
      <c r="AJE1135" s="121"/>
      <c r="AJF1135" s="121"/>
      <c r="AJG1135" s="121"/>
      <c r="AJH1135" s="121"/>
      <c r="AJI1135" s="121"/>
      <c r="AJJ1135" s="121"/>
      <c r="AJK1135" s="121"/>
      <c r="AJL1135" s="121"/>
      <c r="AJM1135" s="121"/>
      <c r="AJN1135" s="121"/>
      <c r="AJO1135" s="121"/>
      <c r="AJP1135" s="121"/>
      <c r="AJQ1135" s="121"/>
      <c r="AJR1135" s="121"/>
      <c r="AJS1135" s="121"/>
      <c r="AJT1135" s="121"/>
      <c r="AJU1135" s="121"/>
      <c r="AJV1135" s="121"/>
      <c r="AJW1135" s="121"/>
      <c r="AJX1135" s="121"/>
      <c r="AJY1135" s="121"/>
      <c r="AJZ1135" s="121"/>
      <c r="AKA1135" s="121"/>
      <c r="AKB1135" s="121"/>
      <c r="AKC1135" s="121"/>
      <c r="AKD1135" s="121"/>
      <c r="AKE1135" s="121"/>
      <c r="AKF1135" s="121"/>
      <c r="AKG1135" s="121"/>
      <c r="AKH1135" s="121"/>
      <c r="AKI1135" s="121"/>
      <c r="AKJ1135" s="121"/>
      <c r="AKK1135" s="121"/>
      <c r="AKL1135" s="121"/>
      <c r="AKM1135" s="121"/>
      <c r="AKN1135" s="121"/>
      <c r="AKO1135" s="121"/>
      <c r="AKP1135" s="121"/>
      <c r="AKQ1135" s="121"/>
      <c r="AKR1135" s="121"/>
      <c r="AKS1135" s="121"/>
      <c r="AKT1135" s="121"/>
      <c r="AKU1135" s="121"/>
      <c r="AKV1135" s="121"/>
      <c r="AKW1135" s="121"/>
      <c r="AKX1135" s="121"/>
      <c r="AKY1135" s="121"/>
      <c r="AKZ1135" s="121"/>
      <c r="ALA1135" s="121"/>
      <c r="ALB1135" s="121"/>
      <c r="ALC1135" s="121"/>
      <c r="ALD1135" s="121"/>
      <c r="ALE1135" s="121"/>
      <c r="ALF1135" s="121"/>
      <c r="ALG1135" s="121"/>
      <c r="ALH1135" s="121"/>
      <c r="ALI1135" s="121"/>
      <c r="ALJ1135" s="121"/>
      <c r="ALK1135" s="121"/>
      <c r="ALL1135" s="121"/>
      <c r="ALM1135" s="121"/>
      <c r="ALN1135" s="121"/>
      <c r="ALO1135" s="121"/>
      <c r="ALP1135" s="121"/>
      <c r="ALQ1135" s="121"/>
      <c r="ALR1135" s="121"/>
      <c r="ALS1135" s="121"/>
      <c r="ALT1135" s="121"/>
      <c r="ALU1135" s="121"/>
      <c r="ALV1135" s="121"/>
      <c r="ALW1135" s="121"/>
      <c r="ALX1135" s="121"/>
      <c r="ALY1135" s="121"/>
      <c r="ALZ1135" s="121"/>
      <c r="AMA1135" s="121"/>
      <c r="AMB1135" s="121"/>
      <c r="AMC1135" s="121"/>
      <c r="AMD1135" s="121"/>
      <c r="AME1135" s="121"/>
      <c r="AMF1135" s="121"/>
      <c r="AMG1135" s="121"/>
      <c r="AMH1135" s="121"/>
      <c r="AMI1135" s="121"/>
      <c r="AMJ1135" s="121"/>
    </row>
    <row r="1136" customFormat="false" ht="15" hidden="false" customHeight="false" outlineLevel="0" collapsed="false">
      <c r="A1136" s="118"/>
      <c r="B1136" s="118"/>
      <c r="C1136" s="49" t="n">
        <f aca="false">IF(F1136=F1135,C1135,IF(F1136=(F1135+10),C1135,(C1135+10)))</f>
        <v>2130</v>
      </c>
      <c r="D1136" s="38" t="s">
        <v>408</v>
      </c>
      <c r="E1136" s="51" t="n">
        <f aca="false">IF(C1135=C1136,IF(AND(L1136&lt;&gt;"M",L1136&lt;&gt;"m-up"),E1135+10,E1135),10)</f>
        <v>10</v>
      </c>
      <c r="F1136" s="39" t="n">
        <f aca="false">R1136+(Q1136*60)+(P1136*3600)</f>
        <v>67940</v>
      </c>
      <c r="G1136" s="39" t="str">
        <f aca="false">CONCATENATE(M1136,N1136,O1136)</f>
        <v>2017123</v>
      </c>
      <c r="H1136" s="39" t="n">
        <v>0</v>
      </c>
      <c r="L1136" s="79" t="s">
        <v>21</v>
      </c>
      <c r="M1136" s="39" t="n">
        <v>2017</v>
      </c>
      <c r="N1136" s="39" t="n">
        <v>12</v>
      </c>
      <c r="O1136" s="39" t="n">
        <v>3</v>
      </c>
      <c r="P1136" s="39" t="n">
        <v>18</v>
      </c>
      <c r="Q1136" s="39" t="n">
        <v>52</v>
      </c>
      <c r="R1136" s="39" t="n">
        <v>20</v>
      </c>
      <c r="S1136" s="39" t="n">
        <v>159</v>
      </c>
      <c r="T1136" s="39" t="n">
        <v>2</v>
      </c>
      <c r="U1136" s="39" t="s">
        <v>1</v>
      </c>
      <c r="V1136" s="39" t="s">
        <v>2</v>
      </c>
      <c r="WK1136" s="119"/>
      <c r="WL1136" s="119"/>
      <c r="WM1136" s="119"/>
      <c r="WN1136" s="119"/>
      <c r="WO1136" s="119"/>
      <c r="WP1136" s="119"/>
      <c r="WQ1136" s="119"/>
      <c r="WR1136" s="119"/>
      <c r="WS1136" s="119"/>
      <c r="WT1136" s="119"/>
      <c r="WU1136" s="119"/>
      <c r="WV1136" s="119"/>
      <c r="WW1136" s="119"/>
      <c r="WX1136" s="119"/>
      <c r="WY1136" s="119"/>
      <c r="WZ1136" s="119"/>
      <c r="XA1136" s="119"/>
      <c r="XB1136" s="119"/>
      <c r="XC1136" s="119"/>
      <c r="XD1136" s="119"/>
      <c r="XE1136" s="119"/>
      <c r="XF1136" s="119"/>
      <c r="XG1136" s="119"/>
      <c r="XH1136" s="119"/>
      <c r="XI1136" s="119"/>
      <c r="XJ1136" s="119"/>
      <c r="XK1136" s="119"/>
      <c r="XL1136" s="119"/>
      <c r="XM1136" s="119"/>
      <c r="XN1136" s="119"/>
      <c r="XO1136" s="119"/>
      <c r="XP1136" s="119"/>
      <c r="XQ1136" s="119"/>
      <c r="XR1136" s="119"/>
      <c r="XS1136" s="119"/>
      <c r="XT1136" s="119"/>
      <c r="XU1136" s="119"/>
      <c r="XV1136" s="119"/>
      <c r="XW1136" s="119"/>
      <c r="XX1136" s="119"/>
      <c r="XY1136" s="119"/>
      <c r="XZ1136" s="119"/>
      <c r="YA1136" s="119"/>
      <c r="YB1136" s="119"/>
      <c r="YC1136" s="119"/>
      <c r="YD1136" s="119"/>
      <c r="YE1136" s="119"/>
      <c r="YF1136" s="119"/>
      <c r="YG1136" s="119"/>
      <c r="YH1136" s="119"/>
      <c r="YI1136" s="119"/>
      <c r="YJ1136" s="119"/>
      <c r="YK1136" s="119"/>
      <c r="YL1136" s="119"/>
      <c r="YM1136" s="119"/>
      <c r="YN1136" s="119"/>
      <c r="YO1136" s="119"/>
      <c r="YP1136" s="119"/>
      <c r="YQ1136" s="119"/>
      <c r="YR1136" s="119"/>
      <c r="YS1136" s="119"/>
      <c r="YT1136" s="119"/>
      <c r="YU1136" s="119"/>
      <c r="YV1136" s="119"/>
      <c r="YW1136" s="119"/>
      <c r="YX1136" s="119"/>
      <c r="YY1136" s="119"/>
      <c r="YZ1136" s="119"/>
      <c r="ZA1136" s="119"/>
      <c r="ZB1136" s="119"/>
      <c r="ZC1136" s="119"/>
      <c r="ZD1136" s="119"/>
      <c r="ZE1136" s="119"/>
      <c r="ZF1136" s="119"/>
      <c r="ZG1136" s="119"/>
      <c r="ZH1136" s="119"/>
      <c r="ZI1136" s="119"/>
      <c r="ZJ1136" s="119"/>
      <c r="ZK1136" s="119"/>
      <c r="ZL1136" s="119"/>
      <c r="ZM1136" s="119"/>
      <c r="ZN1136" s="119"/>
      <c r="ZO1136" s="119"/>
      <c r="ZP1136" s="119"/>
      <c r="ZQ1136" s="119"/>
      <c r="ZR1136" s="119"/>
      <c r="ZS1136" s="119"/>
      <c r="ZT1136" s="119"/>
      <c r="ZU1136" s="119"/>
      <c r="ZV1136" s="119"/>
      <c r="ZW1136" s="119"/>
      <c r="ZX1136" s="119"/>
      <c r="ZY1136" s="119"/>
      <c r="ZZ1136" s="119"/>
      <c r="AAA1136" s="119"/>
      <c r="AAB1136" s="119"/>
      <c r="AAC1136" s="119"/>
      <c r="AAD1136" s="119"/>
      <c r="AAE1136" s="119"/>
      <c r="AAF1136" s="119"/>
      <c r="AAG1136" s="119"/>
      <c r="AAH1136" s="119"/>
      <c r="AAI1136" s="119"/>
      <c r="AAJ1136" s="119"/>
      <c r="AAK1136" s="119"/>
      <c r="AAL1136" s="119"/>
      <c r="AAM1136" s="119"/>
      <c r="AAN1136" s="119"/>
      <c r="AAO1136" s="119"/>
      <c r="AAP1136" s="119"/>
      <c r="AAQ1136" s="119"/>
      <c r="AAR1136" s="119"/>
      <c r="AAS1136" s="119"/>
      <c r="AAT1136" s="119"/>
      <c r="AAU1136" s="119"/>
      <c r="AAV1136" s="119"/>
      <c r="AAW1136" s="119"/>
      <c r="AAX1136" s="119"/>
      <c r="AAY1136" s="119"/>
      <c r="AAZ1136" s="119"/>
      <c r="ABA1136" s="119"/>
      <c r="ABB1136" s="119"/>
      <c r="ABC1136" s="119"/>
      <c r="ABD1136" s="119"/>
      <c r="ABE1136" s="119"/>
      <c r="ABF1136" s="119"/>
      <c r="ABG1136" s="119"/>
      <c r="ABH1136" s="119"/>
      <c r="ABI1136" s="119"/>
      <c r="ABJ1136" s="119"/>
      <c r="ABK1136" s="119"/>
      <c r="ABL1136" s="119"/>
      <c r="ABM1136" s="119"/>
      <c r="ABN1136" s="119"/>
      <c r="ABO1136" s="119"/>
      <c r="ABP1136" s="119"/>
      <c r="ABQ1136" s="119"/>
      <c r="ABR1136" s="119"/>
      <c r="ABS1136" s="119"/>
      <c r="ABT1136" s="119"/>
      <c r="ABU1136" s="119"/>
      <c r="ABV1136" s="119"/>
      <c r="ABW1136" s="119"/>
      <c r="ABX1136" s="119"/>
      <c r="ABY1136" s="119"/>
      <c r="ABZ1136" s="119"/>
      <c r="ACA1136" s="119"/>
      <c r="ACB1136" s="119"/>
      <c r="ACC1136" s="119"/>
      <c r="ACD1136" s="119"/>
      <c r="ACE1136" s="119"/>
      <c r="ACF1136" s="119"/>
      <c r="ACG1136" s="119"/>
      <c r="ACH1136" s="119"/>
      <c r="ACI1136" s="119"/>
      <c r="ACJ1136" s="119"/>
      <c r="ACK1136" s="119"/>
      <c r="ACL1136" s="119"/>
      <c r="ACM1136" s="119"/>
      <c r="ACN1136" s="119"/>
      <c r="ACO1136" s="119"/>
      <c r="ACP1136" s="119"/>
      <c r="ACQ1136" s="119"/>
      <c r="ACR1136" s="119"/>
      <c r="ACS1136" s="119"/>
      <c r="ACT1136" s="119"/>
      <c r="ACU1136" s="119"/>
      <c r="ACV1136" s="119"/>
      <c r="ACW1136" s="119"/>
      <c r="ACX1136" s="119"/>
      <c r="ACY1136" s="119"/>
      <c r="ACZ1136" s="119"/>
      <c r="ADA1136" s="119"/>
      <c r="ADB1136" s="119"/>
      <c r="ADC1136" s="119"/>
      <c r="ADD1136" s="119"/>
      <c r="ADE1136" s="119"/>
      <c r="ADF1136" s="119"/>
      <c r="ADG1136" s="119"/>
      <c r="ADH1136" s="119"/>
      <c r="ADI1136" s="119"/>
      <c r="ADJ1136" s="119"/>
      <c r="ADK1136" s="119"/>
      <c r="ADL1136" s="119"/>
      <c r="ADM1136" s="119"/>
      <c r="ADN1136" s="119"/>
      <c r="ADO1136" s="119"/>
      <c r="ADP1136" s="119"/>
      <c r="ADQ1136" s="119"/>
      <c r="ADR1136" s="119"/>
      <c r="ADS1136" s="119"/>
      <c r="ADT1136" s="119"/>
      <c r="ADU1136" s="119"/>
      <c r="ADV1136" s="119"/>
      <c r="ADW1136" s="119"/>
      <c r="ADX1136" s="119"/>
      <c r="ADY1136" s="119"/>
      <c r="ADZ1136" s="119"/>
      <c r="AEA1136" s="119"/>
      <c r="AEB1136" s="119"/>
      <c r="AEC1136" s="119"/>
      <c r="AED1136" s="119"/>
      <c r="AEE1136" s="119"/>
      <c r="AEF1136" s="119"/>
      <c r="AEG1136" s="119"/>
      <c r="AEH1136" s="119"/>
      <c r="AEI1136" s="119"/>
      <c r="AEJ1136" s="119"/>
      <c r="AEK1136" s="119"/>
      <c r="AEL1136" s="119"/>
      <c r="AEM1136" s="119"/>
      <c r="AEN1136" s="119"/>
      <c r="AEO1136" s="119"/>
      <c r="AEP1136" s="119"/>
      <c r="AEQ1136" s="119"/>
      <c r="AER1136" s="119"/>
      <c r="AES1136" s="119"/>
      <c r="AET1136" s="119"/>
      <c r="AEU1136" s="119"/>
      <c r="AEV1136" s="119"/>
      <c r="AEW1136" s="119"/>
      <c r="AEX1136" s="119"/>
      <c r="AEY1136" s="119"/>
      <c r="AEZ1136" s="119"/>
      <c r="AFA1136" s="119"/>
      <c r="AFB1136" s="119"/>
      <c r="AFC1136" s="119"/>
      <c r="AFD1136" s="119"/>
      <c r="AFE1136" s="119"/>
      <c r="AFF1136" s="119"/>
      <c r="AFG1136" s="119"/>
      <c r="AFH1136" s="119"/>
      <c r="AFI1136" s="119"/>
      <c r="AFJ1136" s="119"/>
      <c r="AFK1136" s="119"/>
      <c r="AFL1136" s="119"/>
      <c r="AFM1136" s="119"/>
      <c r="AFN1136" s="119"/>
      <c r="AFO1136" s="119"/>
      <c r="AFP1136" s="119"/>
      <c r="AFQ1136" s="119"/>
      <c r="AFR1136" s="119"/>
      <c r="AFS1136" s="119"/>
      <c r="AFT1136" s="119"/>
      <c r="AFU1136" s="119"/>
      <c r="AFV1136" s="119"/>
      <c r="AFW1136" s="119"/>
      <c r="AFX1136" s="119"/>
      <c r="AFY1136" s="119"/>
      <c r="AFZ1136" s="119"/>
      <c r="AGA1136" s="119"/>
      <c r="AGB1136" s="119"/>
      <c r="AGC1136" s="119"/>
      <c r="AGD1136" s="119"/>
      <c r="AGE1136" s="119"/>
      <c r="AGF1136" s="119"/>
      <c r="AGG1136" s="119"/>
      <c r="AGH1136" s="119"/>
      <c r="AGI1136" s="119"/>
      <c r="AGJ1136" s="119"/>
      <c r="AGK1136" s="119"/>
      <c r="AGL1136" s="119"/>
      <c r="AGM1136" s="119"/>
      <c r="AGN1136" s="119"/>
      <c r="AGO1136" s="119"/>
      <c r="AGP1136" s="119"/>
      <c r="AGQ1136" s="119"/>
      <c r="AGR1136" s="119"/>
      <c r="AGS1136" s="119"/>
      <c r="AGT1136" s="119"/>
      <c r="AGU1136" s="119"/>
      <c r="AGV1136" s="119"/>
      <c r="AGW1136" s="119"/>
      <c r="AGX1136" s="119"/>
      <c r="AGY1136" s="119"/>
      <c r="AGZ1136" s="119"/>
      <c r="AHA1136" s="119"/>
      <c r="AHB1136" s="119"/>
      <c r="AHC1136" s="119"/>
      <c r="AHD1136" s="119"/>
      <c r="AHE1136" s="119"/>
      <c r="AHF1136" s="119"/>
      <c r="AHG1136" s="119"/>
      <c r="AHH1136" s="119"/>
      <c r="AHI1136" s="119"/>
      <c r="AHJ1136" s="119"/>
      <c r="AHK1136" s="119"/>
      <c r="AHL1136" s="119"/>
      <c r="AHM1136" s="119"/>
      <c r="AHN1136" s="119"/>
      <c r="AHO1136" s="119"/>
      <c r="AHP1136" s="119"/>
      <c r="AHQ1136" s="119"/>
      <c r="AHR1136" s="119"/>
      <c r="AHS1136" s="119"/>
      <c r="AHT1136" s="119"/>
      <c r="AHU1136" s="119"/>
      <c r="AHV1136" s="119"/>
      <c r="AHW1136" s="119"/>
      <c r="AHX1136" s="119"/>
      <c r="AHY1136" s="119"/>
      <c r="AHZ1136" s="119"/>
      <c r="AIA1136" s="119"/>
      <c r="AIB1136" s="119"/>
      <c r="AIC1136" s="119"/>
      <c r="AID1136" s="119"/>
      <c r="AIE1136" s="119"/>
      <c r="AIF1136" s="119"/>
      <c r="AIG1136" s="119"/>
      <c r="AIH1136" s="119"/>
      <c r="AII1136" s="119"/>
      <c r="AIJ1136" s="119"/>
      <c r="AIK1136" s="119"/>
      <c r="AIL1136" s="119"/>
      <c r="AIM1136" s="119"/>
      <c r="AIN1136" s="119"/>
      <c r="AIO1136" s="119"/>
      <c r="AIP1136" s="119"/>
      <c r="AIQ1136" s="119"/>
      <c r="AIR1136" s="119"/>
      <c r="AIS1136" s="119"/>
      <c r="AIT1136" s="119"/>
      <c r="AIU1136" s="119"/>
      <c r="AIV1136" s="119"/>
      <c r="AIW1136" s="119"/>
      <c r="AIX1136" s="119"/>
      <c r="AIY1136" s="119"/>
      <c r="AIZ1136" s="119"/>
      <c r="AJA1136" s="119"/>
      <c r="AJB1136" s="119"/>
      <c r="AJC1136" s="119"/>
      <c r="AJD1136" s="119"/>
      <c r="AJE1136" s="119"/>
      <c r="AJF1136" s="119"/>
      <c r="AJG1136" s="119"/>
      <c r="AJH1136" s="119"/>
      <c r="AJI1136" s="119"/>
      <c r="AJJ1136" s="119"/>
      <c r="AJK1136" s="119"/>
      <c r="AJL1136" s="119"/>
      <c r="AJM1136" s="119"/>
      <c r="AJN1136" s="119"/>
      <c r="AJO1136" s="119"/>
      <c r="AJP1136" s="119"/>
      <c r="AJQ1136" s="119"/>
      <c r="AJR1136" s="119"/>
      <c r="AJS1136" s="119"/>
      <c r="AJT1136" s="119"/>
      <c r="AJU1136" s="119"/>
      <c r="AJV1136" s="119"/>
      <c r="AJW1136" s="119"/>
      <c r="AJX1136" s="119"/>
      <c r="AJY1136" s="119"/>
      <c r="AJZ1136" s="119"/>
      <c r="AKA1136" s="119"/>
      <c r="AKB1136" s="119"/>
      <c r="AKC1136" s="119"/>
      <c r="AKD1136" s="119"/>
      <c r="AKE1136" s="119"/>
      <c r="AKF1136" s="119"/>
      <c r="AKG1136" s="119"/>
      <c r="AKH1136" s="119"/>
      <c r="AKI1136" s="119"/>
      <c r="AKJ1136" s="119"/>
      <c r="AKK1136" s="119"/>
      <c r="AKL1136" s="119"/>
      <c r="AKM1136" s="119"/>
      <c r="AKN1136" s="119"/>
      <c r="AKO1136" s="119"/>
      <c r="AKP1136" s="119"/>
      <c r="AKQ1136" s="119"/>
      <c r="AKR1136" s="119"/>
      <c r="AKS1136" s="119"/>
      <c r="AKT1136" s="119"/>
      <c r="AKU1136" s="119"/>
      <c r="AKV1136" s="119"/>
      <c r="AKW1136" s="119"/>
      <c r="AKX1136" s="119"/>
      <c r="AKY1136" s="119"/>
      <c r="AKZ1136" s="119"/>
      <c r="ALA1136" s="119"/>
      <c r="ALB1136" s="119"/>
      <c r="ALC1136" s="119"/>
      <c r="ALD1136" s="119"/>
      <c r="ALE1136" s="119"/>
      <c r="ALF1136" s="119"/>
      <c r="ALG1136" s="119"/>
      <c r="ALH1136" s="119"/>
      <c r="ALI1136" s="119"/>
      <c r="ALJ1136" s="119"/>
      <c r="ALK1136" s="119"/>
      <c r="ALL1136" s="119"/>
      <c r="ALM1136" s="119"/>
      <c r="ALN1136" s="119"/>
      <c r="ALO1136" s="119"/>
      <c r="ALP1136" s="119"/>
      <c r="ALQ1136" s="119"/>
      <c r="ALR1136" s="119"/>
      <c r="ALS1136" s="119"/>
      <c r="ALT1136" s="119"/>
      <c r="ALU1136" s="119"/>
      <c r="ALV1136" s="119"/>
      <c r="ALW1136" s="119"/>
      <c r="ALX1136" s="119"/>
      <c r="ALY1136" s="119"/>
      <c r="ALZ1136" s="119"/>
      <c r="AMA1136" s="119"/>
      <c r="AMB1136" s="119"/>
      <c r="AMC1136" s="119"/>
      <c r="AMD1136" s="119"/>
      <c r="AME1136" s="119"/>
      <c r="AMF1136" s="119"/>
      <c r="AMG1136" s="119"/>
      <c r="AMH1136" s="119"/>
      <c r="AMI1136" s="119"/>
      <c r="AMJ1136" s="119"/>
    </row>
    <row r="1137" customFormat="false" ht="15" hidden="false" customHeight="false" outlineLevel="0" collapsed="false">
      <c r="A1137" s="120"/>
      <c r="B1137" s="120"/>
      <c r="C1137" s="49" t="n">
        <f aca="false">IF(F1137=F1136,C1136,IF(F1137=(F1136+10),C1136,(C1136+10)))</f>
        <v>2130</v>
      </c>
      <c r="D1137" s="38" t="s">
        <v>408</v>
      </c>
      <c r="E1137" s="51" t="n">
        <f aca="false">IF(C1136=C1137,IF(AND(L1137&lt;&gt;"M",L1137&lt;&gt;"m-up"),E1136+10,E1136),10)</f>
        <v>10</v>
      </c>
      <c r="F1137" s="39" t="n">
        <f aca="false">R1137+(Q1137*60)+(P1137*3600)</f>
        <v>67940</v>
      </c>
      <c r="G1137" s="39" t="str">
        <f aca="false">CONCATENATE(M1137,N1137,O1137)</f>
        <v>2017123</v>
      </c>
      <c r="H1137" s="39" t="n">
        <v>0</v>
      </c>
      <c r="L1137" s="79" t="s">
        <v>21</v>
      </c>
      <c r="M1137" s="39" t="n">
        <v>2017</v>
      </c>
      <c r="N1137" s="39" t="n">
        <v>12</v>
      </c>
      <c r="O1137" s="39" t="n">
        <v>3</v>
      </c>
      <c r="P1137" s="39" t="n">
        <v>18</v>
      </c>
      <c r="Q1137" s="39" t="n">
        <v>52</v>
      </c>
      <c r="R1137" s="39" t="n">
        <v>20</v>
      </c>
      <c r="S1137" s="39" t="n">
        <v>256</v>
      </c>
      <c r="T1137" s="39" t="n">
        <v>2</v>
      </c>
      <c r="U1137" s="39" t="s">
        <v>1</v>
      </c>
      <c r="V1137" s="39" t="s">
        <v>2</v>
      </c>
      <c r="WK1137" s="121"/>
      <c r="WL1137" s="121"/>
      <c r="WM1137" s="121"/>
      <c r="WN1137" s="121"/>
      <c r="WO1137" s="121"/>
      <c r="WP1137" s="121"/>
      <c r="WQ1137" s="121"/>
      <c r="WR1137" s="121"/>
      <c r="WS1137" s="121"/>
      <c r="WT1137" s="121"/>
      <c r="WU1137" s="121"/>
      <c r="WV1137" s="121"/>
      <c r="WW1137" s="121"/>
      <c r="WX1137" s="121"/>
      <c r="WY1137" s="121"/>
      <c r="WZ1137" s="121"/>
      <c r="XA1137" s="121"/>
      <c r="XB1137" s="121"/>
      <c r="XC1137" s="121"/>
      <c r="XD1137" s="121"/>
      <c r="XE1137" s="121"/>
      <c r="XF1137" s="121"/>
      <c r="XG1137" s="121"/>
      <c r="XH1137" s="121"/>
      <c r="XI1137" s="121"/>
      <c r="XJ1137" s="121"/>
      <c r="XK1137" s="121"/>
      <c r="XL1137" s="121"/>
      <c r="XM1137" s="121"/>
      <c r="XN1137" s="121"/>
      <c r="XO1137" s="121"/>
      <c r="XP1137" s="121"/>
      <c r="XQ1137" s="121"/>
      <c r="XR1137" s="121"/>
      <c r="XS1137" s="121"/>
      <c r="XT1137" s="121"/>
      <c r="XU1137" s="121"/>
      <c r="XV1137" s="121"/>
      <c r="XW1137" s="121"/>
      <c r="XX1137" s="121"/>
      <c r="XY1137" s="121"/>
      <c r="XZ1137" s="121"/>
      <c r="YA1137" s="121"/>
      <c r="YB1137" s="121"/>
      <c r="YC1137" s="121"/>
      <c r="YD1137" s="121"/>
      <c r="YE1137" s="121"/>
      <c r="YF1137" s="121"/>
      <c r="YG1137" s="121"/>
      <c r="YH1137" s="121"/>
      <c r="YI1137" s="121"/>
      <c r="YJ1137" s="121"/>
      <c r="YK1137" s="121"/>
      <c r="YL1137" s="121"/>
      <c r="YM1137" s="121"/>
      <c r="YN1137" s="121"/>
      <c r="YO1137" s="121"/>
      <c r="YP1137" s="121"/>
      <c r="YQ1137" s="121"/>
      <c r="YR1137" s="121"/>
      <c r="YS1137" s="121"/>
      <c r="YT1137" s="121"/>
      <c r="YU1137" s="121"/>
      <c r="YV1137" s="121"/>
      <c r="YW1137" s="121"/>
      <c r="YX1137" s="121"/>
      <c r="YY1137" s="121"/>
      <c r="YZ1137" s="121"/>
      <c r="ZA1137" s="121"/>
      <c r="ZB1137" s="121"/>
      <c r="ZC1137" s="121"/>
      <c r="ZD1137" s="121"/>
      <c r="ZE1137" s="121"/>
      <c r="ZF1137" s="121"/>
      <c r="ZG1137" s="121"/>
      <c r="ZH1137" s="121"/>
      <c r="ZI1137" s="121"/>
      <c r="ZJ1137" s="121"/>
      <c r="ZK1137" s="121"/>
      <c r="ZL1137" s="121"/>
      <c r="ZM1137" s="121"/>
      <c r="ZN1137" s="121"/>
      <c r="ZO1137" s="121"/>
      <c r="ZP1137" s="121"/>
      <c r="ZQ1137" s="121"/>
      <c r="ZR1137" s="121"/>
      <c r="ZS1137" s="121"/>
      <c r="ZT1137" s="121"/>
      <c r="ZU1137" s="121"/>
      <c r="ZV1137" s="121"/>
      <c r="ZW1137" s="121"/>
      <c r="ZX1137" s="121"/>
      <c r="ZY1137" s="121"/>
      <c r="ZZ1137" s="121"/>
      <c r="AAA1137" s="121"/>
      <c r="AAB1137" s="121"/>
      <c r="AAC1137" s="121"/>
      <c r="AAD1137" s="121"/>
      <c r="AAE1137" s="121"/>
      <c r="AAF1137" s="121"/>
      <c r="AAG1137" s="121"/>
      <c r="AAH1137" s="121"/>
      <c r="AAI1137" s="121"/>
      <c r="AAJ1137" s="121"/>
      <c r="AAK1137" s="121"/>
      <c r="AAL1137" s="121"/>
      <c r="AAM1137" s="121"/>
      <c r="AAN1137" s="121"/>
      <c r="AAO1137" s="121"/>
      <c r="AAP1137" s="121"/>
      <c r="AAQ1137" s="121"/>
      <c r="AAR1137" s="121"/>
      <c r="AAS1137" s="121"/>
      <c r="AAT1137" s="121"/>
      <c r="AAU1137" s="121"/>
      <c r="AAV1137" s="121"/>
      <c r="AAW1137" s="121"/>
      <c r="AAX1137" s="121"/>
      <c r="AAY1137" s="121"/>
      <c r="AAZ1137" s="121"/>
      <c r="ABA1137" s="121"/>
      <c r="ABB1137" s="121"/>
      <c r="ABC1137" s="121"/>
      <c r="ABD1137" s="121"/>
      <c r="ABE1137" s="121"/>
      <c r="ABF1137" s="121"/>
      <c r="ABG1137" s="121"/>
      <c r="ABH1137" s="121"/>
      <c r="ABI1137" s="121"/>
      <c r="ABJ1137" s="121"/>
      <c r="ABK1137" s="121"/>
      <c r="ABL1137" s="121"/>
      <c r="ABM1137" s="121"/>
      <c r="ABN1137" s="121"/>
      <c r="ABO1137" s="121"/>
      <c r="ABP1137" s="121"/>
      <c r="ABQ1137" s="121"/>
      <c r="ABR1137" s="121"/>
      <c r="ABS1137" s="121"/>
      <c r="ABT1137" s="121"/>
      <c r="ABU1137" s="121"/>
      <c r="ABV1137" s="121"/>
      <c r="ABW1137" s="121"/>
      <c r="ABX1137" s="121"/>
      <c r="ABY1137" s="121"/>
      <c r="ABZ1137" s="121"/>
      <c r="ACA1137" s="121"/>
      <c r="ACB1137" s="121"/>
      <c r="ACC1137" s="121"/>
      <c r="ACD1137" s="121"/>
      <c r="ACE1137" s="121"/>
      <c r="ACF1137" s="121"/>
      <c r="ACG1137" s="121"/>
      <c r="ACH1137" s="121"/>
      <c r="ACI1137" s="121"/>
      <c r="ACJ1137" s="121"/>
      <c r="ACK1137" s="121"/>
      <c r="ACL1137" s="121"/>
      <c r="ACM1137" s="121"/>
      <c r="ACN1137" s="121"/>
      <c r="ACO1137" s="121"/>
      <c r="ACP1137" s="121"/>
      <c r="ACQ1137" s="121"/>
      <c r="ACR1137" s="121"/>
      <c r="ACS1137" s="121"/>
      <c r="ACT1137" s="121"/>
      <c r="ACU1137" s="121"/>
      <c r="ACV1137" s="121"/>
      <c r="ACW1137" s="121"/>
      <c r="ACX1137" s="121"/>
      <c r="ACY1137" s="121"/>
      <c r="ACZ1137" s="121"/>
      <c r="ADA1137" s="121"/>
      <c r="ADB1137" s="121"/>
      <c r="ADC1137" s="121"/>
      <c r="ADD1137" s="121"/>
      <c r="ADE1137" s="121"/>
      <c r="ADF1137" s="121"/>
      <c r="ADG1137" s="121"/>
      <c r="ADH1137" s="121"/>
      <c r="ADI1137" s="121"/>
      <c r="ADJ1137" s="121"/>
      <c r="ADK1137" s="121"/>
      <c r="ADL1137" s="121"/>
      <c r="ADM1137" s="121"/>
      <c r="ADN1137" s="121"/>
      <c r="ADO1137" s="121"/>
      <c r="ADP1137" s="121"/>
      <c r="ADQ1137" s="121"/>
      <c r="ADR1137" s="121"/>
      <c r="ADS1137" s="121"/>
      <c r="ADT1137" s="121"/>
      <c r="ADU1137" s="121"/>
      <c r="ADV1137" s="121"/>
      <c r="ADW1137" s="121"/>
      <c r="ADX1137" s="121"/>
      <c r="ADY1137" s="121"/>
      <c r="ADZ1137" s="121"/>
      <c r="AEA1137" s="121"/>
      <c r="AEB1137" s="121"/>
      <c r="AEC1137" s="121"/>
      <c r="AED1137" s="121"/>
      <c r="AEE1137" s="121"/>
      <c r="AEF1137" s="121"/>
      <c r="AEG1137" s="121"/>
      <c r="AEH1137" s="121"/>
      <c r="AEI1137" s="121"/>
      <c r="AEJ1137" s="121"/>
      <c r="AEK1137" s="121"/>
      <c r="AEL1137" s="121"/>
      <c r="AEM1137" s="121"/>
      <c r="AEN1137" s="121"/>
      <c r="AEO1137" s="121"/>
      <c r="AEP1137" s="121"/>
      <c r="AEQ1137" s="121"/>
      <c r="AER1137" s="121"/>
      <c r="AES1137" s="121"/>
      <c r="AET1137" s="121"/>
      <c r="AEU1137" s="121"/>
      <c r="AEV1137" s="121"/>
      <c r="AEW1137" s="121"/>
      <c r="AEX1137" s="121"/>
      <c r="AEY1137" s="121"/>
      <c r="AEZ1137" s="121"/>
      <c r="AFA1137" s="121"/>
      <c r="AFB1137" s="121"/>
      <c r="AFC1137" s="121"/>
      <c r="AFD1137" s="121"/>
      <c r="AFE1137" s="121"/>
      <c r="AFF1137" s="121"/>
      <c r="AFG1137" s="121"/>
      <c r="AFH1137" s="121"/>
      <c r="AFI1137" s="121"/>
      <c r="AFJ1137" s="121"/>
      <c r="AFK1137" s="121"/>
      <c r="AFL1137" s="121"/>
      <c r="AFM1137" s="121"/>
      <c r="AFN1137" s="121"/>
      <c r="AFO1137" s="121"/>
      <c r="AFP1137" s="121"/>
      <c r="AFQ1137" s="121"/>
      <c r="AFR1137" s="121"/>
      <c r="AFS1137" s="121"/>
      <c r="AFT1137" s="121"/>
      <c r="AFU1137" s="121"/>
      <c r="AFV1137" s="121"/>
      <c r="AFW1137" s="121"/>
      <c r="AFX1137" s="121"/>
      <c r="AFY1137" s="121"/>
      <c r="AFZ1137" s="121"/>
      <c r="AGA1137" s="121"/>
      <c r="AGB1137" s="121"/>
      <c r="AGC1137" s="121"/>
      <c r="AGD1137" s="121"/>
      <c r="AGE1137" s="121"/>
      <c r="AGF1137" s="121"/>
      <c r="AGG1137" s="121"/>
      <c r="AGH1137" s="121"/>
      <c r="AGI1137" s="121"/>
      <c r="AGJ1137" s="121"/>
      <c r="AGK1137" s="121"/>
      <c r="AGL1137" s="121"/>
      <c r="AGM1137" s="121"/>
      <c r="AGN1137" s="121"/>
      <c r="AGO1137" s="121"/>
      <c r="AGP1137" s="121"/>
      <c r="AGQ1137" s="121"/>
      <c r="AGR1137" s="121"/>
      <c r="AGS1137" s="121"/>
      <c r="AGT1137" s="121"/>
      <c r="AGU1137" s="121"/>
      <c r="AGV1137" s="121"/>
      <c r="AGW1137" s="121"/>
      <c r="AGX1137" s="121"/>
      <c r="AGY1137" s="121"/>
      <c r="AGZ1137" s="121"/>
      <c r="AHA1137" s="121"/>
      <c r="AHB1137" s="121"/>
      <c r="AHC1137" s="121"/>
      <c r="AHD1137" s="121"/>
      <c r="AHE1137" s="121"/>
      <c r="AHF1137" s="121"/>
      <c r="AHG1137" s="121"/>
      <c r="AHH1137" s="121"/>
      <c r="AHI1137" s="121"/>
      <c r="AHJ1137" s="121"/>
      <c r="AHK1137" s="121"/>
      <c r="AHL1137" s="121"/>
      <c r="AHM1137" s="121"/>
      <c r="AHN1137" s="121"/>
      <c r="AHO1137" s="121"/>
      <c r="AHP1137" s="121"/>
      <c r="AHQ1137" s="121"/>
      <c r="AHR1137" s="121"/>
      <c r="AHS1137" s="121"/>
      <c r="AHT1137" s="121"/>
      <c r="AHU1137" s="121"/>
      <c r="AHV1137" s="121"/>
      <c r="AHW1137" s="121"/>
      <c r="AHX1137" s="121"/>
      <c r="AHY1137" s="121"/>
      <c r="AHZ1137" s="121"/>
      <c r="AIA1137" s="121"/>
      <c r="AIB1137" s="121"/>
      <c r="AIC1137" s="121"/>
      <c r="AID1137" s="121"/>
      <c r="AIE1137" s="121"/>
      <c r="AIF1137" s="121"/>
      <c r="AIG1137" s="121"/>
      <c r="AIH1137" s="121"/>
      <c r="AII1137" s="121"/>
      <c r="AIJ1137" s="121"/>
      <c r="AIK1137" s="121"/>
      <c r="AIL1137" s="121"/>
      <c r="AIM1137" s="121"/>
      <c r="AIN1137" s="121"/>
      <c r="AIO1137" s="121"/>
      <c r="AIP1137" s="121"/>
      <c r="AIQ1137" s="121"/>
      <c r="AIR1137" s="121"/>
      <c r="AIS1137" s="121"/>
      <c r="AIT1137" s="121"/>
      <c r="AIU1137" s="121"/>
      <c r="AIV1137" s="121"/>
      <c r="AIW1137" s="121"/>
      <c r="AIX1137" s="121"/>
      <c r="AIY1137" s="121"/>
      <c r="AIZ1137" s="121"/>
      <c r="AJA1137" s="121"/>
      <c r="AJB1137" s="121"/>
      <c r="AJC1137" s="121"/>
      <c r="AJD1137" s="121"/>
      <c r="AJE1137" s="121"/>
      <c r="AJF1137" s="121"/>
      <c r="AJG1137" s="121"/>
      <c r="AJH1137" s="121"/>
      <c r="AJI1137" s="121"/>
      <c r="AJJ1137" s="121"/>
      <c r="AJK1137" s="121"/>
      <c r="AJL1137" s="121"/>
      <c r="AJM1137" s="121"/>
      <c r="AJN1137" s="121"/>
      <c r="AJO1137" s="121"/>
      <c r="AJP1137" s="121"/>
      <c r="AJQ1137" s="121"/>
      <c r="AJR1137" s="121"/>
      <c r="AJS1137" s="121"/>
      <c r="AJT1137" s="121"/>
      <c r="AJU1137" s="121"/>
      <c r="AJV1137" s="121"/>
      <c r="AJW1137" s="121"/>
      <c r="AJX1137" s="121"/>
      <c r="AJY1137" s="121"/>
      <c r="AJZ1137" s="121"/>
      <c r="AKA1137" s="121"/>
      <c r="AKB1137" s="121"/>
      <c r="AKC1137" s="121"/>
      <c r="AKD1137" s="121"/>
      <c r="AKE1137" s="121"/>
      <c r="AKF1137" s="121"/>
      <c r="AKG1137" s="121"/>
      <c r="AKH1137" s="121"/>
      <c r="AKI1137" s="121"/>
      <c r="AKJ1137" s="121"/>
      <c r="AKK1137" s="121"/>
      <c r="AKL1137" s="121"/>
      <c r="AKM1137" s="121"/>
      <c r="AKN1137" s="121"/>
      <c r="AKO1137" s="121"/>
      <c r="AKP1137" s="121"/>
      <c r="AKQ1137" s="121"/>
      <c r="AKR1137" s="121"/>
      <c r="AKS1137" s="121"/>
      <c r="AKT1137" s="121"/>
      <c r="AKU1137" s="121"/>
      <c r="AKV1137" s="121"/>
      <c r="AKW1137" s="121"/>
      <c r="AKX1137" s="121"/>
      <c r="AKY1137" s="121"/>
      <c r="AKZ1137" s="121"/>
      <c r="ALA1137" s="121"/>
      <c r="ALB1137" s="121"/>
      <c r="ALC1137" s="121"/>
      <c r="ALD1137" s="121"/>
      <c r="ALE1137" s="121"/>
      <c r="ALF1137" s="121"/>
      <c r="ALG1137" s="121"/>
      <c r="ALH1137" s="121"/>
      <c r="ALI1137" s="121"/>
      <c r="ALJ1137" s="121"/>
      <c r="ALK1137" s="121"/>
      <c r="ALL1137" s="121"/>
      <c r="ALM1137" s="121"/>
      <c r="ALN1137" s="121"/>
      <c r="ALO1137" s="121"/>
      <c r="ALP1137" s="121"/>
      <c r="ALQ1137" s="121"/>
      <c r="ALR1137" s="121"/>
      <c r="ALS1137" s="121"/>
      <c r="ALT1137" s="121"/>
      <c r="ALU1137" s="121"/>
      <c r="ALV1137" s="121"/>
      <c r="ALW1137" s="121"/>
      <c r="ALX1137" s="121"/>
      <c r="ALY1137" s="121"/>
      <c r="ALZ1137" s="121"/>
      <c r="AMA1137" s="121"/>
      <c r="AMB1137" s="121"/>
      <c r="AMC1137" s="121"/>
      <c r="AMD1137" s="121"/>
      <c r="AME1137" s="121"/>
      <c r="AMF1137" s="121"/>
      <c r="AMG1137" s="121"/>
      <c r="AMH1137" s="121"/>
      <c r="AMI1137" s="121"/>
      <c r="AMJ1137" s="121"/>
    </row>
    <row r="1138" customFormat="false" ht="15" hidden="false" customHeight="false" outlineLevel="0" collapsed="false">
      <c r="A1138" s="120"/>
      <c r="B1138" s="120"/>
      <c r="C1138" s="49" t="n">
        <f aca="false">IF(F1138=F1137,C1137,IF(F1138=(F1137+10),C1137,(C1137+10)))</f>
        <v>2130</v>
      </c>
      <c r="D1138" s="38" t="s">
        <v>408</v>
      </c>
      <c r="E1138" s="51" t="n">
        <f aca="false">IF(C1137=C1138,IF(AND(L1138&lt;&gt;"M",L1138&lt;&gt;"m-up"),E1137+10,E1137),10)</f>
        <v>10</v>
      </c>
      <c r="F1138" s="39" t="n">
        <f aca="false">R1138+(Q1138*60)+(P1138*3600)</f>
        <v>67940</v>
      </c>
      <c r="G1138" s="39" t="str">
        <f aca="false">CONCATENATE(M1138,N1138,O1138)</f>
        <v>2017123</v>
      </c>
      <c r="H1138" s="39" t="n">
        <v>0</v>
      </c>
      <c r="L1138" s="79" t="s">
        <v>21</v>
      </c>
      <c r="M1138" s="39" t="n">
        <v>2017</v>
      </c>
      <c r="N1138" s="39" t="n">
        <v>12</v>
      </c>
      <c r="O1138" s="39" t="n">
        <v>3</v>
      </c>
      <c r="P1138" s="39" t="n">
        <v>18</v>
      </c>
      <c r="Q1138" s="39" t="n">
        <v>52</v>
      </c>
      <c r="R1138" s="39" t="n">
        <v>20</v>
      </c>
      <c r="S1138" s="39" t="n">
        <v>534</v>
      </c>
      <c r="T1138" s="39" t="n">
        <v>2</v>
      </c>
      <c r="U1138" s="39" t="s">
        <v>1</v>
      </c>
      <c r="V1138" s="39" t="s">
        <v>2</v>
      </c>
      <c r="WK1138" s="121"/>
      <c r="WL1138" s="121"/>
      <c r="WM1138" s="121"/>
      <c r="WN1138" s="121"/>
      <c r="WO1138" s="121"/>
      <c r="WP1138" s="121"/>
      <c r="WQ1138" s="121"/>
      <c r="WR1138" s="121"/>
      <c r="WS1138" s="121"/>
      <c r="WT1138" s="121"/>
      <c r="WU1138" s="121"/>
      <c r="WV1138" s="121"/>
      <c r="WW1138" s="121"/>
      <c r="WX1138" s="121"/>
      <c r="WY1138" s="121"/>
      <c r="WZ1138" s="121"/>
      <c r="XA1138" s="121"/>
      <c r="XB1138" s="121"/>
      <c r="XC1138" s="121"/>
      <c r="XD1138" s="121"/>
      <c r="XE1138" s="121"/>
      <c r="XF1138" s="121"/>
      <c r="XG1138" s="121"/>
      <c r="XH1138" s="121"/>
      <c r="XI1138" s="121"/>
      <c r="XJ1138" s="121"/>
      <c r="XK1138" s="121"/>
      <c r="XL1138" s="121"/>
      <c r="XM1138" s="121"/>
      <c r="XN1138" s="121"/>
      <c r="XO1138" s="121"/>
      <c r="XP1138" s="121"/>
      <c r="XQ1138" s="121"/>
      <c r="XR1138" s="121"/>
      <c r="XS1138" s="121"/>
      <c r="XT1138" s="121"/>
      <c r="XU1138" s="121"/>
      <c r="XV1138" s="121"/>
      <c r="XW1138" s="121"/>
      <c r="XX1138" s="121"/>
      <c r="XY1138" s="121"/>
      <c r="XZ1138" s="121"/>
      <c r="YA1138" s="121"/>
      <c r="YB1138" s="121"/>
      <c r="YC1138" s="121"/>
      <c r="YD1138" s="121"/>
      <c r="YE1138" s="121"/>
      <c r="YF1138" s="121"/>
      <c r="YG1138" s="121"/>
      <c r="YH1138" s="121"/>
      <c r="YI1138" s="121"/>
      <c r="YJ1138" s="121"/>
      <c r="YK1138" s="121"/>
      <c r="YL1138" s="121"/>
      <c r="YM1138" s="121"/>
      <c r="YN1138" s="121"/>
      <c r="YO1138" s="121"/>
      <c r="YP1138" s="121"/>
      <c r="YQ1138" s="121"/>
      <c r="YR1138" s="121"/>
      <c r="YS1138" s="121"/>
      <c r="YT1138" s="121"/>
      <c r="YU1138" s="121"/>
      <c r="YV1138" s="121"/>
      <c r="YW1138" s="121"/>
      <c r="YX1138" s="121"/>
      <c r="YY1138" s="121"/>
      <c r="YZ1138" s="121"/>
      <c r="ZA1138" s="121"/>
      <c r="ZB1138" s="121"/>
      <c r="ZC1138" s="121"/>
      <c r="ZD1138" s="121"/>
      <c r="ZE1138" s="121"/>
      <c r="ZF1138" s="121"/>
      <c r="ZG1138" s="121"/>
      <c r="ZH1138" s="121"/>
      <c r="ZI1138" s="121"/>
      <c r="ZJ1138" s="121"/>
      <c r="ZK1138" s="121"/>
      <c r="ZL1138" s="121"/>
      <c r="ZM1138" s="121"/>
      <c r="ZN1138" s="121"/>
      <c r="ZO1138" s="121"/>
      <c r="ZP1138" s="121"/>
      <c r="ZQ1138" s="121"/>
      <c r="ZR1138" s="121"/>
      <c r="ZS1138" s="121"/>
      <c r="ZT1138" s="121"/>
      <c r="ZU1138" s="121"/>
      <c r="ZV1138" s="121"/>
      <c r="ZW1138" s="121"/>
      <c r="ZX1138" s="121"/>
      <c r="ZY1138" s="121"/>
      <c r="ZZ1138" s="121"/>
      <c r="AAA1138" s="121"/>
      <c r="AAB1138" s="121"/>
      <c r="AAC1138" s="121"/>
      <c r="AAD1138" s="121"/>
      <c r="AAE1138" s="121"/>
      <c r="AAF1138" s="121"/>
      <c r="AAG1138" s="121"/>
      <c r="AAH1138" s="121"/>
      <c r="AAI1138" s="121"/>
      <c r="AAJ1138" s="121"/>
      <c r="AAK1138" s="121"/>
      <c r="AAL1138" s="121"/>
      <c r="AAM1138" s="121"/>
      <c r="AAN1138" s="121"/>
      <c r="AAO1138" s="121"/>
      <c r="AAP1138" s="121"/>
      <c r="AAQ1138" s="121"/>
      <c r="AAR1138" s="121"/>
      <c r="AAS1138" s="121"/>
      <c r="AAT1138" s="121"/>
      <c r="AAU1138" s="121"/>
      <c r="AAV1138" s="121"/>
      <c r="AAW1138" s="121"/>
      <c r="AAX1138" s="121"/>
      <c r="AAY1138" s="121"/>
      <c r="AAZ1138" s="121"/>
      <c r="ABA1138" s="121"/>
      <c r="ABB1138" s="121"/>
      <c r="ABC1138" s="121"/>
      <c r="ABD1138" s="121"/>
      <c r="ABE1138" s="121"/>
      <c r="ABF1138" s="121"/>
      <c r="ABG1138" s="121"/>
      <c r="ABH1138" s="121"/>
      <c r="ABI1138" s="121"/>
      <c r="ABJ1138" s="121"/>
      <c r="ABK1138" s="121"/>
      <c r="ABL1138" s="121"/>
      <c r="ABM1138" s="121"/>
      <c r="ABN1138" s="121"/>
      <c r="ABO1138" s="121"/>
      <c r="ABP1138" s="121"/>
      <c r="ABQ1138" s="121"/>
      <c r="ABR1138" s="121"/>
      <c r="ABS1138" s="121"/>
      <c r="ABT1138" s="121"/>
      <c r="ABU1138" s="121"/>
      <c r="ABV1138" s="121"/>
      <c r="ABW1138" s="121"/>
      <c r="ABX1138" s="121"/>
      <c r="ABY1138" s="121"/>
      <c r="ABZ1138" s="121"/>
      <c r="ACA1138" s="121"/>
      <c r="ACB1138" s="121"/>
      <c r="ACC1138" s="121"/>
      <c r="ACD1138" s="121"/>
      <c r="ACE1138" s="121"/>
      <c r="ACF1138" s="121"/>
      <c r="ACG1138" s="121"/>
      <c r="ACH1138" s="121"/>
      <c r="ACI1138" s="121"/>
      <c r="ACJ1138" s="121"/>
      <c r="ACK1138" s="121"/>
      <c r="ACL1138" s="121"/>
      <c r="ACM1138" s="121"/>
      <c r="ACN1138" s="121"/>
      <c r="ACO1138" s="121"/>
      <c r="ACP1138" s="121"/>
      <c r="ACQ1138" s="121"/>
      <c r="ACR1138" s="121"/>
      <c r="ACS1138" s="121"/>
      <c r="ACT1138" s="121"/>
      <c r="ACU1138" s="121"/>
      <c r="ACV1138" s="121"/>
      <c r="ACW1138" s="121"/>
      <c r="ACX1138" s="121"/>
      <c r="ACY1138" s="121"/>
      <c r="ACZ1138" s="121"/>
      <c r="ADA1138" s="121"/>
      <c r="ADB1138" s="121"/>
      <c r="ADC1138" s="121"/>
      <c r="ADD1138" s="121"/>
      <c r="ADE1138" s="121"/>
      <c r="ADF1138" s="121"/>
      <c r="ADG1138" s="121"/>
      <c r="ADH1138" s="121"/>
      <c r="ADI1138" s="121"/>
      <c r="ADJ1138" s="121"/>
      <c r="ADK1138" s="121"/>
      <c r="ADL1138" s="121"/>
      <c r="ADM1138" s="121"/>
      <c r="ADN1138" s="121"/>
      <c r="ADO1138" s="121"/>
      <c r="ADP1138" s="121"/>
      <c r="ADQ1138" s="121"/>
      <c r="ADR1138" s="121"/>
      <c r="ADS1138" s="121"/>
      <c r="ADT1138" s="121"/>
      <c r="ADU1138" s="121"/>
      <c r="ADV1138" s="121"/>
      <c r="ADW1138" s="121"/>
      <c r="ADX1138" s="121"/>
      <c r="ADY1138" s="121"/>
      <c r="ADZ1138" s="121"/>
      <c r="AEA1138" s="121"/>
      <c r="AEB1138" s="121"/>
      <c r="AEC1138" s="121"/>
      <c r="AED1138" s="121"/>
      <c r="AEE1138" s="121"/>
      <c r="AEF1138" s="121"/>
      <c r="AEG1138" s="121"/>
      <c r="AEH1138" s="121"/>
      <c r="AEI1138" s="121"/>
      <c r="AEJ1138" s="121"/>
      <c r="AEK1138" s="121"/>
      <c r="AEL1138" s="121"/>
      <c r="AEM1138" s="121"/>
      <c r="AEN1138" s="121"/>
      <c r="AEO1138" s="121"/>
      <c r="AEP1138" s="121"/>
      <c r="AEQ1138" s="121"/>
      <c r="AER1138" s="121"/>
      <c r="AES1138" s="121"/>
      <c r="AET1138" s="121"/>
      <c r="AEU1138" s="121"/>
      <c r="AEV1138" s="121"/>
      <c r="AEW1138" s="121"/>
      <c r="AEX1138" s="121"/>
      <c r="AEY1138" s="121"/>
      <c r="AEZ1138" s="121"/>
      <c r="AFA1138" s="121"/>
      <c r="AFB1138" s="121"/>
      <c r="AFC1138" s="121"/>
      <c r="AFD1138" s="121"/>
      <c r="AFE1138" s="121"/>
      <c r="AFF1138" s="121"/>
      <c r="AFG1138" s="121"/>
      <c r="AFH1138" s="121"/>
      <c r="AFI1138" s="121"/>
      <c r="AFJ1138" s="121"/>
      <c r="AFK1138" s="121"/>
      <c r="AFL1138" s="121"/>
      <c r="AFM1138" s="121"/>
      <c r="AFN1138" s="121"/>
      <c r="AFO1138" s="121"/>
      <c r="AFP1138" s="121"/>
      <c r="AFQ1138" s="121"/>
      <c r="AFR1138" s="121"/>
      <c r="AFS1138" s="121"/>
      <c r="AFT1138" s="121"/>
      <c r="AFU1138" s="121"/>
      <c r="AFV1138" s="121"/>
      <c r="AFW1138" s="121"/>
      <c r="AFX1138" s="121"/>
      <c r="AFY1138" s="121"/>
      <c r="AFZ1138" s="121"/>
      <c r="AGA1138" s="121"/>
      <c r="AGB1138" s="121"/>
      <c r="AGC1138" s="121"/>
      <c r="AGD1138" s="121"/>
      <c r="AGE1138" s="121"/>
      <c r="AGF1138" s="121"/>
      <c r="AGG1138" s="121"/>
      <c r="AGH1138" s="121"/>
      <c r="AGI1138" s="121"/>
      <c r="AGJ1138" s="121"/>
      <c r="AGK1138" s="121"/>
      <c r="AGL1138" s="121"/>
      <c r="AGM1138" s="121"/>
      <c r="AGN1138" s="121"/>
      <c r="AGO1138" s="121"/>
      <c r="AGP1138" s="121"/>
      <c r="AGQ1138" s="121"/>
      <c r="AGR1138" s="121"/>
      <c r="AGS1138" s="121"/>
      <c r="AGT1138" s="121"/>
      <c r="AGU1138" s="121"/>
      <c r="AGV1138" s="121"/>
      <c r="AGW1138" s="121"/>
      <c r="AGX1138" s="121"/>
      <c r="AGY1138" s="121"/>
      <c r="AGZ1138" s="121"/>
      <c r="AHA1138" s="121"/>
      <c r="AHB1138" s="121"/>
      <c r="AHC1138" s="121"/>
      <c r="AHD1138" s="121"/>
      <c r="AHE1138" s="121"/>
      <c r="AHF1138" s="121"/>
      <c r="AHG1138" s="121"/>
      <c r="AHH1138" s="121"/>
      <c r="AHI1138" s="121"/>
      <c r="AHJ1138" s="121"/>
      <c r="AHK1138" s="121"/>
      <c r="AHL1138" s="121"/>
      <c r="AHM1138" s="121"/>
      <c r="AHN1138" s="121"/>
      <c r="AHO1138" s="121"/>
      <c r="AHP1138" s="121"/>
      <c r="AHQ1138" s="121"/>
      <c r="AHR1138" s="121"/>
      <c r="AHS1138" s="121"/>
      <c r="AHT1138" s="121"/>
      <c r="AHU1138" s="121"/>
      <c r="AHV1138" s="121"/>
      <c r="AHW1138" s="121"/>
      <c r="AHX1138" s="121"/>
      <c r="AHY1138" s="121"/>
      <c r="AHZ1138" s="121"/>
      <c r="AIA1138" s="121"/>
      <c r="AIB1138" s="121"/>
      <c r="AIC1138" s="121"/>
      <c r="AID1138" s="121"/>
      <c r="AIE1138" s="121"/>
      <c r="AIF1138" s="121"/>
      <c r="AIG1138" s="121"/>
      <c r="AIH1138" s="121"/>
      <c r="AII1138" s="121"/>
      <c r="AIJ1138" s="121"/>
      <c r="AIK1138" s="121"/>
      <c r="AIL1138" s="121"/>
      <c r="AIM1138" s="121"/>
      <c r="AIN1138" s="121"/>
      <c r="AIO1138" s="121"/>
      <c r="AIP1138" s="121"/>
      <c r="AIQ1138" s="121"/>
      <c r="AIR1138" s="121"/>
      <c r="AIS1138" s="121"/>
      <c r="AIT1138" s="121"/>
      <c r="AIU1138" s="121"/>
      <c r="AIV1138" s="121"/>
      <c r="AIW1138" s="121"/>
      <c r="AIX1138" s="121"/>
      <c r="AIY1138" s="121"/>
      <c r="AIZ1138" s="121"/>
      <c r="AJA1138" s="121"/>
      <c r="AJB1138" s="121"/>
      <c r="AJC1138" s="121"/>
      <c r="AJD1138" s="121"/>
      <c r="AJE1138" s="121"/>
      <c r="AJF1138" s="121"/>
      <c r="AJG1138" s="121"/>
      <c r="AJH1138" s="121"/>
      <c r="AJI1138" s="121"/>
      <c r="AJJ1138" s="121"/>
      <c r="AJK1138" s="121"/>
      <c r="AJL1138" s="121"/>
      <c r="AJM1138" s="121"/>
      <c r="AJN1138" s="121"/>
      <c r="AJO1138" s="121"/>
      <c r="AJP1138" s="121"/>
      <c r="AJQ1138" s="121"/>
      <c r="AJR1138" s="121"/>
      <c r="AJS1138" s="121"/>
      <c r="AJT1138" s="121"/>
      <c r="AJU1138" s="121"/>
      <c r="AJV1138" s="121"/>
      <c r="AJW1138" s="121"/>
      <c r="AJX1138" s="121"/>
      <c r="AJY1138" s="121"/>
      <c r="AJZ1138" s="121"/>
      <c r="AKA1138" s="121"/>
      <c r="AKB1138" s="121"/>
      <c r="AKC1138" s="121"/>
      <c r="AKD1138" s="121"/>
      <c r="AKE1138" s="121"/>
      <c r="AKF1138" s="121"/>
      <c r="AKG1138" s="121"/>
      <c r="AKH1138" s="121"/>
      <c r="AKI1138" s="121"/>
      <c r="AKJ1138" s="121"/>
      <c r="AKK1138" s="121"/>
      <c r="AKL1138" s="121"/>
      <c r="AKM1138" s="121"/>
      <c r="AKN1138" s="121"/>
      <c r="AKO1138" s="121"/>
      <c r="AKP1138" s="121"/>
      <c r="AKQ1138" s="121"/>
      <c r="AKR1138" s="121"/>
      <c r="AKS1138" s="121"/>
      <c r="AKT1138" s="121"/>
      <c r="AKU1138" s="121"/>
      <c r="AKV1138" s="121"/>
      <c r="AKW1138" s="121"/>
      <c r="AKX1138" s="121"/>
      <c r="AKY1138" s="121"/>
      <c r="AKZ1138" s="121"/>
      <c r="ALA1138" s="121"/>
      <c r="ALB1138" s="121"/>
      <c r="ALC1138" s="121"/>
      <c r="ALD1138" s="121"/>
      <c r="ALE1138" s="121"/>
      <c r="ALF1138" s="121"/>
      <c r="ALG1138" s="121"/>
      <c r="ALH1138" s="121"/>
      <c r="ALI1138" s="121"/>
      <c r="ALJ1138" s="121"/>
      <c r="ALK1138" s="121"/>
      <c r="ALL1138" s="121"/>
      <c r="ALM1138" s="121"/>
      <c r="ALN1138" s="121"/>
      <c r="ALO1138" s="121"/>
      <c r="ALP1138" s="121"/>
      <c r="ALQ1138" s="121"/>
      <c r="ALR1138" s="121"/>
      <c r="ALS1138" s="121"/>
      <c r="ALT1138" s="121"/>
      <c r="ALU1138" s="121"/>
      <c r="ALV1138" s="121"/>
      <c r="ALW1138" s="121"/>
      <c r="ALX1138" s="121"/>
      <c r="ALY1138" s="121"/>
      <c r="ALZ1138" s="121"/>
      <c r="AMA1138" s="121"/>
      <c r="AMB1138" s="121"/>
      <c r="AMC1138" s="121"/>
      <c r="AMD1138" s="121"/>
      <c r="AME1138" s="121"/>
      <c r="AMF1138" s="121"/>
      <c r="AMG1138" s="121"/>
      <c r="AMH1138" s="121"/>
      <c r="AMI1138" s="121"/>
      <c r="AMJ1138" s="121"/>
    </row>
    <row r="1139" customFormat="false" ht="15" hidden="false" customHeight="false" outlineLevel="0" collapsed="false">
      <c r="A1139" s="69"/>
      <c r="B1139" s="69"/>
      <c r="C1139" s="49" t="n">
        <f aca="false">IF(F1139=F1138,C1138,IF(F1139=(F1138+10),C1138,(C1138+10)))</f>
        <v>2140</v>
      </c>
      <c r="D1139" s="70" t="s">
        <v>414</v>
      </c>
      <c r="E1139" s="51" t="n">
        <f aca="false">IF(C1138=C1139,IF(AND(L1139&lt;&gt;"M",L1139&lt;&gt;"m-up"),E1138+10,E1138),10)</f>
        <v>10</v>
      </c>
      <c r="F1139" s="71" t="n">
        <f aca="false">R1139+(Q1139*60)+(P1139*3600)</f>
        <v>68549</v>
      </c>
      <c r="G1139" s="71" t="str">
        <f aca="false">CONCATENATE(M1139,N1139,O1139)</f>
        <v>2017123</v>
      </c>
      <c r="H1139" s="71" t="n">
        <v>0</v>
      </c>
      <c r="I1139" s="71"/>
      <c r="J1139" s="71"/>
      <c r="K1139" s="71"/>
      <c r="L1139" s="71" t="s">
        <v>82</v>
      </c>
      <c r="M1139" s="71" t="n">
        <v>2017</v>
      </c>
      <c r="N1139" s="71" t="n">
        <v>12</v>
      </c>
      <c r="O1139" s="71" t="n">
        <v>3</v>
      </c>
      <c r="P1139" s="71" t="n">
        <v>19</v>
      </c>
      <c r="Q1139" s="71" t="n">
        <v>2</v>
      </c>
      <c r="R1139" s="71" t="n">
        <v>29</v>
      </c>
      <c r="S1139" s="71" t="n">
        <v>540</v>
      </c>
      <c r="T1139" s="71" t="n">
        <v>1</v>
      </c>
      <c r="U1139" s="71" t="s">
        <v>350</v>
      </c>
      <c r="V1139" s="71" t="s">
        <v>3</v>
      </c>
      <c r="W1139" s="71"/>
      <c r="X1139" s="72" t="s">
        <v>415</v>
      </c>
      <c r="WK1139" s="72"/>
      <c r="WL1139" s="72"/>
      <c r="WM1139" s="72"/>
      <c r="WN1139" s="72"/>
      <c r="WO1139" s="72"/>
      <c r="WP1139" s="72"/>
      <c r="WQ1139" s="72"/>
      <c r="WR1139" s="72"/>
      <c r="WS1139" s="72"/>
      <c r="WT1139" s="72"/>
      <c r="WU1139" s="72"/>
      <c r="WV1139" s="72"/>
      <c r="WW1139" s="72"/>
      <c r="WX1139" s="72"/>
      <c r="WY1139" s="72"/>
      <c r="WZ1139" s="72"/>
      <c r="XA1139" s="72"/>
      <c r="XB1139" s="72"/>
      <c r="XC1139" s="72"/>
      <c r="XD1139" s="72"/>
      <c r="XE1139" s="72"/>
      <c r="XF1139" s="72"/>
      <c r="XG1139" s="72"/>
      <c r="XH1139" s="72"/>
      <c r="XI1139" s="72"/>
      <c r="XJ1139" s="72"/>
      <c r="XK1139" s="72"/>
      <c r="XL1139" s="72"/>
      <c r="XM1139" s="72"/>
      <c r="XN1139" s="72"/>
      <c r="XO1139" s="72"/>
      <c r="XP1139" s="72"/>
      <c r="XQ1139" s="72"/>
      <c r="XR1139" s="72"/>
      <c r="XS1139" s="72"/>
      <c r="XT1139" s="72"/>
      <c r="XU1139" s="72"/>
      <c r="XV1139" s="72"/>
      <c r="XW1139" s="72"/>
      <c r="XX1139" s="72"/>
      <c r="XY1139" s="72"/>
      <c r="XZ1139" s="72"/>
      <c r="YA1139" s="72"/>
      <c r="YB1139" s="72"/>
      <c r="YC1139" s="72"/>
      <c r="YD1139" s="72"/>
      <c r="YE1139" s="72"/>
      <c r="YF1139" s="72"/>
      <c r="YG1139" s="72"/>
      <c r="YH1139" s="72"/>
      <c r="YI1139" s="72"/>
      <c r="YJ1139" s="72"/>
      <c r="YK1139" s="72"/>
      <c r="YL1139" s="72"/>
      <c r="YM1139" s="72"/>
      <c r="YN1139" s="72"/>
      <c r="YO1139" s="72"/>
      <c r="YP1139" s="72"/>
      <c r="YQ1139" s="72"/>
      <c r="YR1139" s="72"/>
      <c r="YS1139" s="72"/>
      <c r="YT1139" s="72"/>
      <c r="YU1139" s="72"/>
      <c r="YV1139" s="72"/>
      <c r="YW1139" s="72"/>
      <c r="YX1139" s="72"/>
      <c r="YY1139" s="72"/>
      <c r="YZ1139" s="72"/>
      <c r="ZA1139" s="72"/>
      <c r="ZB1139" s="72"/>
      <c r="ZC1139" s="72"/>
      <c r="ZD1139" s="72"/>
      <c r="ZE1139" s="72"/>
      <c r="ZF1139" s="72"/>
      <c r="ZG1139" s="72"/>
      <c r="ZH1139" s="72"/>
      <c r="ZI1139" s="72"/>
      <c r="ZJ1139" s="72"/>
      <c r="ZK1139" s="72"/>
      <c r="ZL1139" s="72"/>
      <c r="ZM1139" s="72"/>
      <c r="ZN1139" s="72"/>
      <c r="ZO1139" s="72"/>
      <c r="ZP1139" s="72"/>
      <c r="ZQ1139" s="72"/>
      <c r="ZR1139" s="72"/>
      <c r="ZS1139" s="72"/>
      <c r="ZT1139" s="72"/>
      <c r="ZU1139" s="72"/>
      <c r="ZV1139" s="72"/>
      <c r="ZW1139" s="72"/>
      <c r="ZX1139" s="72"/>
      <c r="ZY1139" s="72"/>
      <c r="ZZ1139" s="72"/>
      <c r="AAA1139" s="72"/>
      <c r="AAB1139" s="72"/>
      <c r="AAC1139" s="72"/>
      <c r="AAD1139" s="72"/>
      <c r="AAE1139" s="72"/>
      <c r="AAF1139" s="72"/>
      <c r="AAG1139" s="72"/>
      <c r="AAH1139" s="72"/>
      <c r="AAI1139" s="72"/>
      <c r="AAJ1139" s="72"/>
      <c r="AAK1139" s="72"/>
      <c r="AAL1139" s="72"/>
      <c r="AAM1139" s="72"/>
      <c r="AAN1139" s="72"/>
      <c r="AAO1139" s="72"/>
      <c r="AAP1139" s="72"/>
      <c r="AAQ1139" s="72"/>
      <c r="AAR1139" s="72"/>
      <c r="AAS1139" s="72"/>
      <c r="AAT1139" s="72"/>
      <c r="AAU1139" s="72"/>
      <c r="AAV1139" s="72"/>
      <c r="AAW1139" s="72"/>
      <c r="AAX1139" s="72"/>
      <c r="AAY1139" s="72"/>
      <c r="AAZ1139" s="72"/>
      <c r="ABA1139" s="72"/>
      <c r="ABB1139" s="72"/>
      <c r="ABC1139" s="72"/>
      <c r="ABD1139" s="72"/>
      <c r="ABE1139" s="72"/>
      <c r="ABF1139" s="72"/>
      <c r="ABG1139" s="72"/>
      <c r="ABH1139" s="72"/>
      <c r="ABI1139" s="72"/>
      <c r="ABJ1139" s="72"/>
      <c r="ABK1139" s="72"/>
      <c r="ABL1139" s="72"/>
      <c r="ABM1139" s="72"/>
      <c r="ABN1139" s="72"/>
      <c r="ABO1139" s="72"/>
      <c r="ABP1139" s="72"/>
      <c r="ABQ1139" s="72"/>
      <c r="ABR1139" s="72"/>
      <c r="ABS1139" s="72"/>
      <c r="ABT1139" s="72"/>
      <c r="ABU1139" s="72"/>
      <c r="ABV1139" s="72"/>
      <c r="ABW1139" s="72"/>
      <c r="ABX1139" s="72"/>
      <c r="ABY1139" s="72"/>
      <c r="ABZ1139" s="72"/>
      <c r="ACA1139" s="72"/>
      <c r="ACB1139" s="72"/>
      <c r="ACC1139" s="72"/>
      <c r="ACD1139" s="72"/>
      <c r="ACE1139" s="72"/>
      <c r="ACF1139" s="72"/>
      <c r="ACG1139" s="72"/>
      <c r="ACH1139" s="72"/>
      <c r="ACI1139" s="72"/>
      <c r="ACJ1139" s="72"/>
      <c r="ACK1139" s="72"/>
      <c r="ACL1139" s="72"/>
      <c r="ACM1139" s="72"/>
      <c r="ACN1139" s="72"/>
      <c r="ACO1139" s="72"/>
      <c r="ACP1139" s="72"/>
      <c r="ACQ1139" s="72"/>
      <c r="ACR1139" s="72"/>
      <c r="ACS1139" s="72"/>
      <c r="ACT1139" s="72"/>
      <c r="ACU1139" s="72"/>
      <c r="ACV1139" s="72"/>
      <c r="ACW1139" s="72"/>
      <c r="ACX1139" s="72"/>
      <c r="ACY1139" s="72"/>
      <c r="ACZ1139" s="72"/>
      <c r="ADA1139" s="72"/>
      <c r="ADB1139" s="72"/>
      <c r="ADC1139" s="72"/>
      <c r="ADD1139" s="72"/>
      <c r="ADE1139" s="72"/>
      <c r="ADF1139" s="72"/>
      <c r="ADG1139" s="72"/>
      <c r="ADH1139" s="72"/>
      <c r="ADI1139" s="72"/>
      <c r="ADJ1139" s="72"/>
      <c r="ADK1139" s="72"/>
      <c r="ADL1139" s="72"/>
      <c r="ADM1139" s="72"/>
      <c r="ADN1139" s="72"/>
      <c r="ADO1139" s="72"/>
      <c r="ADP1139" s="72"/>
      <c r="ADQ1139" s="72"/>
      <c r="ADR1139" s="72"/>
      <c r="ADS1139" s="72"/>
      <c r="ADT1139" s="72"/>
      <c r="ADU1139" s="72"/>
      <c r="ADV1139" s="72"/>
      <c r="ADW1139" s="72"/>
      <c r="ADX1139" s="72"/>
      <c r="ADY1139" s="72"/>
      <c r="ADZ1139" s="72"/>
      <c r="AEA1139" s="72"/>
      <c r="AEB1139" s="72"/>
      <c r="AEC1139" s="72"/>
      <c r="AED1139" s="72"/>
      <c r="AEE1139" s="72"/>
      <c r="AEF1139" s="72"/>
      <c r="AEG1139" s="72"/>
      <c r="AEH1139" s="72"/>
      <c r="AEI1139" s="72"/>
      <c r="AEJ1139" s="72"/>
      <c r="AEK1139" s="72"/>
      <c r="AEL1139" s="72"/>
      <c r="AEM1139" s="72"/>
      <c r="AEN1139" s="72"/>
      <c r="AEO1139" s="72"/>
      <c r="AEP1139" s="72"/>
      <c r="AEQ1139" s="72"/>
      <c r="AER1139" s="72"/>
      <c r="AES1139" s="72"/>
      <c r="AET1139" s="72"/>
      <c r="AEU1139" s="72"/>
      <c r="AEV1139" s="72"/>
      <c r="AEW1139" s="72"/>
      <c r="AEX1139" s="72"/>
      <c r="AEY1139" s="72"/>
      <c r="AEZ1139" s="72"/>
      <c r="AFA1139" s="72"/>
      <c r="AFB1139" s="72"/>
      <c r="AFC1139" s="72"/>
      <c r="AFD1139" s="72"/>
      <c r="AFE1139" s="72"/>
      <c r="AFF1139" s="72"/>
      <c r="AFG1139" s="72"/>
      <c r="AFH1139" s="72"/>
      <c r="AFI1139" s="72"/>
      <c r="AFJ1139" s="72"/>
      <c r="AFK1139" s="72"/>
      <c r="AFL1139" s="72"/>
      <c r="AFM1139" s="72"/>
      <c r="AFN1139" s="72"/>
      <c r="AFO1139" s="72"/>
      <c r="AFP1139" s="72"/>
      <c r="AFQ1139" s="72"/>
      <c r="AFR1139" s="72"/>
      <c r="AFS1139" s="72"/>
      <c r="AFT1139" s="72"/>
      <c r="AFU1139" s="72"/>
      <c r="AFV1139" s="72"/>
      <c r="AFW1139" s="72"/>
      <c r="AFX1139" s="72"/>
      <c r="AFY1139" s="72"/>
      <c r="AFZ1139" s="72"/>
      <c r="AGA1139" s="72"/>
      <c r="AGB1139" s="72"/>
      <c r="AGC1139" s="72"/>
      <c r="AGD1139" s="72"/>
      <c r="AGE1139" s="72"/>
      <c r="AGF1139" s="72"/>
      <c r="AGG1139" s="72"/>
      <c r="AGH1139" s="72"/>
      <c r="AGI1139" s="72"/>
      <c r="AGJ1139" s="72"/>
      <c r="AGK1139" s="72"/>
      <c r="AGL1139" s="72"/>
      <c r="AGM1139" s="72"/>
      <c r="AGN1139" s="72"/>
      <c r="AGO1139" s="72"/>
      <c r="AGP1139" s="72"/>
      <c r="AGQ1139" s="72"/>
      <c r="AGR1139" s="72"/>
      <c r="AGS1139" s="72"/>
      <c r="AGT1139" s="72"/>
      <c r="AGU1139" s="72"/>
      <c r="AGV1139" s="72"/>
      <c r="AGW1139" s="72"/>
      <c r="AGX1139" s="72"/>
      <c r="AGY1139" s="72"/>
      <c r="AGZ1139" s="72"/>
      <c r="AHA1139" s="72"/>
      <c r="AHB1139" s="72"/>
      <c r="AHC1139" s="72"/>
      <c r="AHD1139" s="72"/>
      <c r="AHE1139" s="72"/>
      <c r="AHF1139" s="72"/>
      <c r="AHG1139" s="72"/>
      <c r="AHH1139" s="72"/>
      <c r="AHI1139" s="72"/>
      <c r="AHJ1139" s="72"/>
      <c r="AHK1139" s="72"/>
      <c r="AHL1139" s="72"/>
      <c r="AHM1139" s="72"/>
      <c r="AHN1139" s="72"/>
      <c r="AHO1139" s="72"/>
      <c r="AHP1139" s="72"/>
      <c r="AHQ1139" s="72"/>
      <c r="AHR1139" s="72"/>
      <c r="AHS1139" s="72"/>
      <c r="AHT1139" s="72"/>
      <c r="AHU1139" s="72"/>
      <c r="AHV1139" s="72"/>
      <c r="AHW1139" s="72"/>
      <c r="AHX1139" s="72"/>
      <c r="AHY1139" s="72"/>
      <c r="AHZ1139" s="72"/>
      <c r="AIA1139" s="72"/>
      <c r="AIB1139" s="72"/>
      <c r="AIC1139" s="72"/>
      <c r="AID1139" s="72"/>
      <c r="AIE1139" s="72"/>
      <c r="AIF1139" s="72"/>
      <c r="AIG1139" s="72"/>
      <c r="AIH1139" s="72"/>
      <c r="AII1139" s="72"/>
      <c r="AIJ1139" s="72"/>
      <c r="AIK1139" s="72"/>
      <c r="AIL1139" s="72"/>
      <c r="AIM1139" s="72"/>
      <c r="AIN1139" s="72"/>
      <c r="AIO1139" s="72"/>
      <c r="AIP1139" s="72"/>
      <c r="AIQ1139" s="72"/>
      <c r="AIR1139" s="72"/>
      <c r="AIS1139" s="72"/>
      <c r="AIT1139" s="72"/>
      <c r="AIU1139" s="72"/>
      <c r="AIV1139" s="72"/>
      <c r="AIW1139" s="72"/>
      <c r="AIX1139" s="72"/>
      <c r="AIY1139" s="72"/>
      <c r="AIZ1139" s="72"/>
      <c r="AJA1139" s="72"/>
      <c r="AJB1139" s="72"/>
      <c r="AJC1139" s="72"/>
      <c r="AJD1139" s="72"/>
      <c r="AJE1139" s="72"/>
      <c r="AJF1139" s="72"/>
      <c r="AJG1139" s="72"/>
      <c r="AJH1139" s="72"/>
      <c r="AJI1139" s="72"/>
      <c r="AJJ1139" s="72"/>
      <c r="AJK1139" s="72"/>
      <c r="AJL1139" s="72"/>
      <c r="AJM1139" s="72"/>
      <c r="AJN1139" s="72"/>
      <c r="AJO1139" s="72"/>
      <c r="AJP1139" s="72"/>
      <c r="AJQ1139" s="72"/>
      <c r="AJR1139" s="72"/>
      <c r="AJS1139" s="72"/>
      <c r="AJT1139" s="72"/>
      <c r="AJU1139" s="72"/>
      <c r="AJV1139" s="72"/>
      <c r="AJW1139" s="72"/>
      <c r="AJX1139" s="72"/>
      <c r="AJY1139" s="72"/>
      <c r="AJZ1139" s="72"/>
      <c r="AKA1139" s="72"/>
      <c r="AKB1139" s="72"/>
      <c r="AKC1139" s="72"/>
      <c r="AKD1139" s="72"/>
      <c r="AKE1139" s="72"/>
      <c r="AKF1139" s="72"/>
      <c r="AKG1139" s="72"/>
      <c r="AKH1139" s="72"/>
      <c r="AKI1139" s="72"/>
      <c r="AKJ1139" s="72"/>
      <c r="AKK1139" s="72"/>
      <c r="AKL1139" s="72"/>
      <c r="AKM1139" s="72"/>
      <c r="AKN1139" s="72"/>
      <c r="AKO1139" s="72"/>
      <c r="AKP1139" s="72"/>
      <c r="AKQ1139" s="72"/>
      <c r="AKR1139" s="72"/>
      <c r="AKS1139" s="72"/>
      <c r="AKT1139" s="72"/>
      <c r="AKU1139" s="72"/>
      <c r="AKV1139" s="72"/>
      <c r="AKW1139" s="72"/>
      <c r="AKX1139" s="72"/>
      <c r="AKY1139" s="72"/>
      <c r="AKZ1139" s="72"/>
      <c r="ALA1139" s="72"/>
      <c r="ALB1139" s="72"/>
      <c r="ALC1139" s="72"/>
      <c r="ALD1139" s="72"/>
      <c r="ALE1139" s="72"/>
      <c r="ALF1139" s="72"/>
      <c r="ALG1139" s="72"/>
      <c r="ALH1139" s="72"/>
      <c r="ALI1139" s="72"/>
      <c r="ALJ1139" s="72"/>
      <c r="ALK1139" s="72"/>
      <c r="ALL1139" s="72"/>
      <c r="ALM1139" s="72"/>
      <c r="ALN1139" s="72"/>
      <c r="ALO1139" s="72"/>
      <c r="ALP1139" s="72"/>
      <c r="ALQ1139" s="72"/>
      <c r="ALR1139" s="72"/>
      <c r="ALS1139" s="72"/>
      <c r="ALT1139" s="72"/>
      <c r="ALU1139" s="72"/>
      <c r="ALV1139" s="72"/>
      <c r="ALW1139" s="72"/>
      <c r="ALX1139" s="72"/>
      <c r="ALY1139" s="72"/>
      <c r="ALZ1139" s="72"/>
      <c r="AMA1139" s="72"/>
      <c r="AMB1139" s="72"/>
      <c r="AMC1139" s="72"/>
      <c r="AMD1139" s="72"/>
      <c r="AME1139" s="72"/>
      <c r="AMF1139" s="72"/>
      <c r="AMG1139" s="72"/>
      <c r="AMH1139" s="72"/>
      <c r="AMI1139" s="72"/>
      <c r="AMJ1139" s="72"/>
    </row>
    <row r="1140" customFormat="false" ht="15" hidden="false" customHeight="false" outlineLevel="0" collapsed="false">
      <c r="C1140" s="49" t="n">
        <f aca="false">IF(F1140=F1139,C1139,IF(F1140=(F1139+10),C1139,(C1139+10)))</f>
        <v>2140</v>
      </c>
      <c r="D1140" s="38" t="s">
        <v>414</v>
      </c>
      <c r="E1140" s="51" t="n">
        <f aca="false">IF(C1139=C1140,IF(AND(L1140&lt;&gt;"M",L1140&lt;&gt;"m-up"),E1139+10,E1139),10)</f>
        <v>20</v>
      </c>
      <c r="F1140" s="39" t="n">
        <f aca="false">R1140+(Q1140*60)+(P1140*3600)</f>
        <v>68549</v>
      </c>
      <c r="G1140" s="39" t="str">
        <f aca="false">CONCATENATE(M1140,N1140,O1140)</f>
        <v>2017123</v>
      </c>
      <c r="H1140" s="39" t="n">
        <v>928</v>
      </c>
      <c r="L1140" s="39" t="s">
        <v>232</v>
      </c>
      <c r="M1140" s="39" t="n">
        <v>2017</v>
      </c>
      <c r="N1140" s="39" t="n">
        <v>12</v>
      </c>
      <c r="O1140" s="39" t="n">
        <v>3</v>
      </c>
      <c r="P1140" s="39" t="n">
        <v>19</v>
      </c>
      <c r="Q1140" s="39" t="n">
        <v>2</v>
      </c>
      <c r="R1140" s="39" t="n">
        <v>29</v>
      </c>
      <c r="S1140" s="39" t="n">
        <v>545</v>
      </c>
      <c r="T1140" s="39" t="n">
        <v>1</v>
      </c>
      <c r="U1140" s="39" t="s">
        <v>1</v>
      </c>
      <c r="V1140" s="39" t="s">
        <v>2</v>
      </c>
      <c r="X1140" s="40" t="s">
        <v>416</v>
      </c>
    </row>
    <row r="1141" customFormat="false" ht="15" hidden="false" customHeight="false" outlineLevel="0" collapsed="false">
      <c r="C1141" s="49" t="n">
        <f aca="false">IF(F1141=F1140,C1140,IF(F1141=(F1140+10),C1140,(C1140+10)))</f>
        <v>2140</v>
      </c>
      <c r="D1141" s="38" t="s">
        <v>414</v>
      </c>
      <c r="E1141" s="51" t="n">
        <f aca="false">IF(C1140=C1141,IF(AND(L1141&lt;&gt;"M",L1141&lt;&gt;"m-up"),E1140+10,E1140),10)</f>
        <v>30</v>
      </c>
      <c r="F1141" s="39" t="n">
        <f aca="false">R1141+(Q1141*60)+(P1141*3600)</f>
        <v>68549</v>
      </c>
      <c r="G1141" s="39" t="str">
        <f aca="false">CONCATENATE(M1141,N1141,O1141)</f>
        <v>2017123</v>
      </c>
      <c r="H1141" s="39" t="n">
        <v>928</v>
      </c>
      <c r="L1141" s="39" t="s">
        <v>232</v>
      </c>
      <c r="M1141" s="39" t="n">
        <v>2017</v>
      </c>
      <c r="N1141" s="39" t="n">
        <v>12</v>
      </c>
      <c r="O1141" s="39" t="n">
        <v>3</v>
      </c>
      <c r="P1141" s="39" t="n">
        <v>19</v>
      </c>
      <c r="Q1141" s="39" t="n">
        <v>2</v>
      </c>
      <c r="R1141" s="39" t="n">
        <v>29</v>
      </c>
      <c r="S1141" s="39" t="n">
        <v>545</v>
      </c>
      <c r="T1141" s="39" t="n">
        <v>2</v>
      </c>
      <c r="U1141" s="39" t="s">
        <v>1</v>
      </c>
      <c r="V1141" s="39" t="s">
        <v>2</v>
      </c>
      <c r="X1141" s="40" t="s">
        <v>237</v>
      </c>
    </row>
    <row r="1142" customFormat="false" ht="15" hidden="false" customHeight="false" outlineLevel="0" collapsed="false">
      <c r="C1142" s="49" t="n">
        <f aca="false">IF(F1142=F1141,C1141,IF(F1142=(F1141+10),C1141,(C1141+10)))</f>
        <v>2140</v>
      </c>
      <c r="D1142" s="38" t="s">
        <v>414</v>
      </c>
      <c r="E1142" s="51" t="n">
        <f aca="false">IF(C1141=C1142,IF(AND(L1142&lt;&gt;"M",L1142&lt;&gt;"m-up"),E1141+10,E1141),10)</f>
        <v>30</v>
      </c>
      <c r="F1142" s="39" t="n">
        <f aca="false">R1142+(Q1142*60)+(P1142*3600)</f>
        <v>68549</v>
      </c>
      <c r="G1142" s="39" t="str">
        <f aca="false">CONCATENATE(M1142,N1142,O1142)</f>
        <v>2017123</v>
      </c>
      <c r="H1142" s="39" t="n">
        <v>0</v>
      </c>
      <c r="L1142" s="39" t="s">
        <v>21</v>
      </c>
      <c r="M1142" s="39" t="n">
        <v>2017</v>
      </c>
      <c r="N1142" s="39" t="n">
        <v>12</v>
      </c>
      <c r="O1142" s="39" t="n">
        <v>3</v>
      </c>
      <c r="P1142" s="39" t="n">
        <v>19</v>
      </c>
      <c r="Q1142" s="39" t="n">
        <v>2</v>
      </c>
      <c r="R1142" s="39" t="n">
        <v>29</v>
      </c>
      <c r="S1142" s="39" t="n">
        <v>680</v>
      </c>
      <c r="T1142" s="39" t="n">
        <v>2</v>
      </c>
      <c r="U1142" s="39" t="s">
        <v>1</v>
      </c>
      <c r="V1142" s="39" t="s">
        <v>2</v>
      </c>
      <c r="X1142" s="40" t="s">
        <v>417</v>
      </c>
    </row>
    <row r="1143" customFormat="false" ht="15" hidden="false" customHeight="false" outlineLevel="0" collapsed="false">
      <c r="C1143" s="49" t="n">
        <f aca="false">IF(F1143=F1142,C1142,IF(F1143=(F1142+10),C1142,(C1142+10)))</f>
        <v>2140</v>
      </c>
      <c r="D1143" s="38" t="s">
        <v>414</v>
      </c>
      <c r="E1143" s="51" t="n">
        <f aca="false">IF(C1142=C1143,IF(AND(L1143&lt;&gt;"M",L1143&lt;&gt;"m-up"),E1142+10,E1142),10)</f>
        <v>30</v>
      </c>
      <c r="F1143" s="39" t="n">
        <f aca="false">R1143+(Q1143*60)+(P1143*3600)</f>
        <v>68549</v>
      </c>
      <c r="G1143" s="39" t="str">
        <f aca="false">CONCATENATE(M1143,N1143,O1143)</f>
        <v>2017123</v>
      </c>
      <c r="H1143" s="39" t="n">
        <v>0</v>
      </c>
      <c r="L1143" s="39" t="s">
        <v>21</v>
      </c>
      <c r="M1143" s="39" t="n">
        <v>2017</v>
      </c>
      <c r="N1143" s="39" t="n">
        <v>12</v>
      </c>
      <c r="O1143" s="39" t="n">
        <v>3</v>
      </c>
      <c r="P1143" s="39" t="n">
        <v>19</v>
      </c>
      <c r="Q1143" s="39" t="n">
        <v>2</v>
      </c>
      <c r="R1143" s="39" t="n">
        <v>29</v>
      </c>
      <c r="S1143" s="39" t="n">
        <v>703</v>
      </c>
      <c r="T1143" s="39" t="n">
        <v>2</v>
      </c>
      <c r="U1143" s="39" t="s">
        <v>1</v>
      </c>
      <c r="V1143" s="39" t="s">
        <v>2</v>
      </c>
      <c r="X1143" s="40" t="s">
        <v>417</v>
      </c>
    </row>
    <row r="1144" customFormat="false" ht="15" hidden="false" customHeight="false" outlineLevel="0" collapsed="false">
      <c r="C1144" s="49" t="n">
        <f aca="false">IF(F1144=F1143,C1143,IF(F1144=(F1143+10),C1143,(C1143+10)))</f>
        <v>2140</v>
      </c>
      <c r="D1144" s="38" t="s">
        <v>414</v>
      </c>
      <c r="E1144" s="51" t="n">
        <f aca="false">IF(C1143=C1144,IF(AND(L1144&lt;&gt;"M",L1144&lt;&gt;"m-up"),E1143+10,E1143),10)</f>
        <v>30</v>
      </c>
      <c r="F1144" s="39" t="n">
        <f aca="false">R1144+(Q1144*60)+(P1144*3600)</f>
        <v>68549</v>
      </c>
      <c r="G1144" s="39" t="str">
        <f aca="false">CONCATENATE(M1144,N1144,O1144)</f>
        <v>2017123</v>
      </c>
      <c r="H1144" s="39" t="n">
        <v>0</v>
      </c>
      <c r="L1144" s="39" t="s">
        <v>21</v>
      </c>
      <c r="M1144" s="39" t="n">
        <v>2017</v>
      </c>
      <c r="N1144" s="39" t="n">
        <v>12</v>
      </c>
      <c r="O1144" s="39" t="n">
        <v>3</v>
      </c>
      <c r="P1144" s="39" t="n">
        <v>19</v>
      </c>
      <c r="Q1144" s="39" t="n">
        <v>2</v>
      </c>
      <c r="R1144" s="39" t="n">
        <v>29</v>
      </c>
      <c r="S1144" s="39" t="n">
        <v>705</v>
      </c>
      <c r="T1144" s="39" t="n">
        <v>2</v>
      </c>
      <c r="U1144" s="39" t="s">
        <v>1</v>
      </c>
      <c r="V1144" s="39" t="s">
        <v>2</v>
      </c>
    </row>
    <row r="1145" customFormat="false" ht="15" hidden="false" customHeight="false" outlineLevel="0" collapsed="false">
      <c r="C1145" s="49" t="n">
        <f aca="false">IF(F1145=F1144,C1144,IF(F1145=(F1144+10),C1144,(C1144+10)))</f>
        <v>2140</v>
      </c>
      <c r="D1145" s="38" t="s">
        <v>414</v>
      </c>
      <c r="E1145" s="51" t="n">
        <f aca="false">IF(C1144=C1145,IF(AND(L1145&lt;&gt;"M",L1145&lt;&gt;"m-up"),E1144+10,E1144),10)</f>
        <v>30</v>
      </c>
      <c r="F1145" s="39" t="n">
        <f aca="false">R1145+(Q1145*60)+(P1145*3600)</f>
        <v>68549</v>
      </c>
      <c r="G1145" s="39" t="str">
        <f aca="false">CONCATENATE(M1145,N1145,O1145)</f>
        <v>2017123</v>
      </c>
      <c r="H1145" s="39" t="n">
        <v>0</v>
      </c>
      <c r="L1145" s="39" t="s">
        <v>21</v>
      </c>
      <c r="M1145" s="39" t="n">
        <v>2017</v>
      </c>
      <c r="N1145" s="39" t="n">
        <v>12</v>
      </c>
      <c r="O1145" s="39" t="n">
        <v>3</v>
      </c>
      <c r="P1145" s="39" t="n">
        <v>19</v>
      </c>
      <c r="Q1145" s="39" t="n">
        <v>2</v>
      </c>
      <c r="R1145" s="39" t="n">
        <v>29</v>
      </c>
      <c r="S1145" s="39" t="n">
        <v>711</v>
      </c>
      <c r="T1145" s="39" t="n">
        <v>2</v>
      </c>
      <c r="U1145" s="39" t="s">
        <v>1</v>
      </c>
      <c r="V1145" s="39" t="s">
        <v>2</v>
      </c>
    </row>
    <row r="1146" customFormat="false" ht="15" hidden="false" customHeight="false" outlineLevel="0" collapsed="false">
      <c r="C1146" s="49" t="n">
        <f aca="false">IF(F1146=F1145,C1145,IF(F1146=(F1145+10),C1145,(C1145+10)))</f>
        <v>2140</v>
      </c>
      <c r="D1146" s="38" t="s">
        <v>414</v>
      </c>
      <c r="E1146" s="51" t="n">
        <f aca="false">IF(C1145=C1146,IF(AND(L1146&lt;&gt;"M",L1146&lt;&gt;"m-up"),E1145+10,E1145),10)</f>
        <v>30</v>
      </c>
      <c r="F1146" s="39" t="n">
        <f aca="false">R1146+(Q1146*60)+(P1146*3600)</f>
        <v>68549</v>
      </c>
      <c r="G1146" s="39" t="str">
        <f aca="false">CONCATENATE(M1146,N1146,O1146)</f>
        <v>2017123</v>
      </c>
      <c r="H1146" s="39" t="n">
        <v>0</v>
      </c>
      <c r="L1146" s="39" t="s">
        <v>21</v>
      </c>
      <c r="M1146" s="39" t="n">
        <v>2017</v>
      </c>
      <c r="N1146" s="39" t="n">
        <v>12</v>
      </c>
      <c r="O1146" s="39" t="n">
        <v>3</v>
      </c>
      <c r="P1146" s="39" t="n">
        <v>19</v>
      </c>
      <c r="Q1146" s="39" t="n">
        <v>2</v>
      </c>
      <c r="R1146" s="39" t="n">
        <v>29</v>
      </c>
      <c r="S1146" s="39" t="n">
        <v>717</v>
      </c>
      <c r="T1146" s="39" t="n">
        <v>2</v>
      </c>
      <c r="U1146" s="39" t="s">
        <v>1</v>
      </c>
      <c r="V1146" s="39" t="s">
        <v>2</v>
      </c>
    </row>
    <row r="1147" customFormat="false" ht="15" hidden="false" customHeight="false" outlineLevel="0" collapsed="false">
      <c r="C1147" s="49" t="n">
        <f aca="false">IF(F1147=F1146,C1146,IF(F1147=(F1146+10),C1146,(C1146+10)))</f>
        <v>2140</v>
      </c>
      <c r="D1147" s="38" t="s">
        <v>414</v>
      </c>
      <c r="E1147" s="51" t="n">
        <f aca="false">IF(C1146=C1147,IF(AND(L1147&lt;&gt;"M",L1147&lt;&gt;"m-up"),E1146+10,E1146),10)</f>
        <v>30</v>
      </c>
      <c r="F1147" s="39" t="n">
        <f aca="false">R1147+(Q1147*60)+(P1147*3600)</f>
        <v>68549</v>
      </c>
      <c r="G1147" s="39" t="str">
        <f aca="false">CONCATENATE(M1147,N1147,O1147)</f>
        <v>2017123</v>
      </c>
      <c r="H1147" s="39" t="n">
        <v>0</v>
      </c>
      <c r="L1147" s="39" t="s">
        <v>21</v>
      </c>
      <c r="M1147" s="39" t="n">
        <v>2017</v>
      </c>
      <c r="N1147" s="39" t="n">
        <v>12</v>
      </c>
      <c r="O1147" s="39" t="n">
        <v>3</v>
      </c>
      <c r="P1147" s="39" t="n">
        <v>19</v>
      </c>
      <c r="Q1147" s="39" t="n">
        <v>2</v>
      </c>
      <c r="R1147" s="39" t="n">
        <v>29</v>
      </c>
      <c r="S1147" s="39" t="n">
        <v>730</v>
      </c>
      <c r="T1147" s="39" t="n">
        <v>2</v>
      </c>
      <c r="U1147" s="39" t="s">
        <v>1</v>
      </c>
      <c r="V1147" s="39" t="s">
        <v>2</v>
      </c>
    </row>
    <row r="1148" customFormat="false" ht="15" hidden="false" customHeight="false" outlineLevel="0" collapsed="false">
      <c r="C1148" s="49" t="n">
        <f aca="false">IF(F1148=F1147,C1147,IF(F1148=(F1147+10),C1147,(C1147+10)))</f>
        <v>2140</v>
      </c>
      <c r="D1148" s="38" t="s">
        <v>414</v>
      </c>
      <c r="E1148" s="51" t="n">
        <f aca="false">IF(C1147=C1148,IF(AND(L1148&lt;&gt;"M",L1148&lt;&gt;"m-up"),E1147+10,E1147),10)</f>
        <v>30</v>
      </c>
      <c r="F1148" s="39" t="n">
        <f aca="false">R1148+(Q1148*60)+(P1148*3600)</f>
        <v>68549</v>
      </c>
      <c r="G1148" s="39" t="str">
        <f aca="false">CONCATENATE(M1148,N1148,O1148)</f>
        <v>2017123</v>
      </c>
      <c r="H1148" s="39" t="n">
        <v>0</v>
      </c>
      <c r="L1148" s="39" t="s">
        <v>21</v>
      </c>
      <c r="M1148" s="39" t="n">
        <v>2017</v>
      </c>
      <c r="N1148" s="39" t="n">
        <v>12</v>
      </c>
      <c r="O1148" s="39" t="n">
        <v>3</v>
      </c>
      <c r="P1148" s="39" t="n">
        <v>19</v>
      </c>
      <c r="Q1148" s="39" t="n">
        <v>2</v>
      </c>
      <c r="R1148" s="39" t="n">
        <v>29</v>
      </c>
      <c r="S1148" s="39" t="n">
        <v>733</v>
      </c>
      <c r="T1148" s="39" t="n">
        <v>2</v>
      </c>
      <c r="U1148" s="39" t="s">
        <v>1</v>
      </c>
      <c r="V1148" s="39" t="s">
        <v>2</v>
      </c>
    </row>
    <row r="1149" customFormat="false" ht="15" hidden="false" customHeight="false" outlineLevel="0" collapsed="false">
      <c r="C1149" s="49" t="n">
        <f aca="false">IF(F1149=F1148,C1148,IF(F1149=(F1148+10),C1148,(C1148+10)))</f>
        <v>2140</v>
      </c>
      <c r="D1149" s="38" t="s">
        <v>414</v>
      </c>
      <c r="E1149" s="51" t="n">
        <f aca="false">IF(C1148=C1149,IF(AND(L1149&lt;&gt;"M",L1149&lt;&gt;"m-up"),E1148+10,E1148),10)</f>
        <v>30</v>
      </c>
      <c r="F1149" s="39" t="n">
        <f aca="false">R1149+(Q1149*60)+(P1149*3600)</f>
        <v>68549</v>
      </c>
      <c r="G1149" s="39" t="str">
        <f aca="false">CONCATENATE(M1149,N1149,O1149)</f>
        <v>2017123</v>
      </c>
      <c r="H1149" s="39" t="n">
        <v>0</v>
      </c>
      <c r="L1149" s="39" t="s">
        <v>21</v>
      </c>
      <c r="M1149" s="39" t="n">
        <v>2017</v>
      </c>
      <c r="N1149" s="39" t="n">
        <v>12</v>
      </c>
      <c r="O1149" s="39" t="n">
        <v>3</v>
      </c>
      <c r="P1149" s="39" t="n">
        <v>19</v>
      </c>
      <c r="Q1149" s="39" t="n">
        <v>2</v>
      </c>
      <c r="R1149" s="39" t="n">
        <v>29</v>
      </c>
      <c r="S1149" s="39" t="n">
        <v>744</v>
      </c>
      <c r="T1149" s="39" t="n">
        <v>2</v>
      </c>
      <c r="U1149" s="39" t="s">
        <v>1</v>
      </c>
      <c r="V1149" s="39" t="s">
        <v>2</v>
      </c>
    </row>
    <row r="1150" customFormat="false" ht="15" hidden="false" customHeight="false" outlineLevel="0" collapsed="false">
      <c r="C1150" s="49" t="n">
        <f aca="false">IF(F1150=F1149,C1149,IF(F1150=(F1149+10),C1149,(C1149+10)))</f>
        <v>2140</v>
      </c>
      <c r="D1150" s="38" t="s">
        <v>414</v>
      </c>
      <c r="E1150" s="51" t="n">
        <f aca="false">IF(C1149=C1150,IF(AND(L1150&lt;&gt;"M",L1150&lt;&gt;"m-up"),E1149+10,E1149),10)</f>
        <v>30</v>
      </c>
      <c r="F1150" s="39" t="n">
        <f aca="false">R1150+(Q1150*60)+(P1150*3600)</f>
        <v>68549</v>
      </c>
      <c r="G1150" s="39" t="str">
        <f aca="false">CONCATENATE(M1150,N1150,O1150)</f>
        <v>2017123</v>
      </c>
      <c r="H1150" s="39" t="n">
        <v>0</v>
      </c>
      <c r="L1150" s="39" t="s">
        <v>21</v>
      </c>
      <c r="M1150" s="39" t="n">
        <v>2017</v>
      </c>
      <c r="N1150" s="39" t="n">
        <v>12</v>
      </c>
      <c r="O1150" s="39" t="n">
        <v>3</v>
      </c>
      <c r="P1150" s="39" t="n">
        <v>19</v>
      </c>
      <c r="Q1150" s="39" t="n">
        <v>2</v>
      </c>
      <c r="R1150" s="39" t="n">
        <v>29</v>
      </c>
      <c r="S1150" s="39" t="n">
        <v>759</v>
      </c>
      <c r="T1150" s="39" t="n">
        <v>2</v>
      </c>
      <c r="U1150" s="39" t="s">
        <v>1</v>
      </c>
      <c r="V1150" s="39" t="s">
        <v>2</v>
      </c>
    </row>
    <row r="1151" customFormat="false" ht="15" hidden="false" customHeight="false" outlineLevel="0" collapsed="false">
      <c r="C1151" s="49" t="n">
        <f aca="false">IF(F1151=F1150,C1150,IF(F1151=(F1150+10),C1150,(C1150+10)))</f>
        <v>2140</v>
      </c>
      <c r="D1151" s="38" t="s">
        <v>414</v>
      </c>
      <c r="E1151" s="51" t="n">
        <f aca="false">IF(C1150=C1151,IF(AND(L1151&lt;&gt;"M",L1151&lt;&gt;"m-up"),E1150+10,E1150),10)</f>
        <v>30</v>
      </c>
      <c r="F1151" s="39" t="n">
        <f aca="false">R1151+(Q1151*60)+(P1151*3600)</f>
        <v>68549</v>
      </c>
      <c r="G1151" s="39" t="str">
        <f aca="false">CONCATENATE(M1151,N1151,O1151)</f>
        <v>2017123</v>
      </c>
      <c r="H1151" s="39" t="n">
        <v>0</v>
      </c>
      <c r="L1151" s="39" t="s">
        <v>21</v>
      </c>
      <c r="M1151" s="39" t="n">
        <v>2017</v>
      </c>
      <c r="N1151" s="39" t="n">
        <v>12</v>
      </c>
      <c r="O1151" s="39" t="n">
        <v>3</v>
      </c>
      <c r="P1151" s="39" t="n">
        <v>19</v>
      </c>
      <c r="Q1151" s="39" t="n">
        <v>2</v>
      </c>
      <c r="R1151" s="39" t="n">
        <v>29</v>
      </c>
      <c r="S1151" s="39" t="n">
        <v>770</v>
      </c>
      <c r="T1151" s="39" t="n">
        <v>2</v>
      </c>
      <c r="U1151" s="39" t="s">
        <v>1</v>
      </c>
      <c r="V1151" s="39" t="s">
        <v>2</v>
      </c>
    </row>
    <row r="1152" customFormat="false" ht="15" hidden="false" customHeight="false" outlineLevel="0" collapsed="false">
      <c r="C1152" s="49" t="n">
        <f aca="false">IF(F1152=F1151,C1151,IF(F1152=(F1151+10),C1151,(C1151+10)))</f>
        <v>2140</v>
      </c>
      <c r="D1152" s="38" t="s">
        <v>414</v>
      </c>
      <c r="E1152" s="51" t="n">
        <f aca="false">IF(C1151=C1152,IF(AND(L1152&lt;&gt;"M",L1152&lt;&gt;"m-up"),E1151+10,E1151),10)</f>
        <v>30</v>
      </c>
      <c r="F1152" s="39" t="n">
        <f aca="false">R1152+(Q1152*60)+(P1152*3600)</f>
        <v>68549</v>
      </c>
      <c r="G1152" s="39" t="str">
        <f aca="false">CONCATENATE(M1152,N1152,O1152)</f>
        <v>2017123</v>
      </c>
      <c r="H1152" s="39" t="n">
        <v>0</v>
      </c>
      <c r="L1152" s="39" t="s">
        <v>21</v>
      </c>
      <c r="M1152" s="39" t="n">
        <v>2017</v>
      </c>
      <c r="N1152" s="39" t="n">
        <v>12</v>
      </c>
      <c r="O1152" s="39" t="n">
        <v>3</v>
      </c>
      <c r="P1152" s="39" t="n">
        <v>19</v>
      </c>
      <c r="Q1152" s="39" t="n">
        <v>2</v>
      </c>
      <c r="R1152" s="39" t="n">
        <v>29</v>
      </c>
      <c r="S1152" s="39" t="n">
        <v>776</v>
      </c>
      <c r="T1152" s="39" t="n">
        <v>2</v>
      </c>
      <c r="U1152" s="39" t="s">
        <v>1</v>
      </c>
      <c r="V1152" s="39" t="s">
        <v>2</v>
      </c>
    </row>
    <row r="1153" customFormat="false" ht="15" hidden="false" customHeight="false" outlineLevel="0" collapsed="false">
      <c r="C1153" s="49" t="n">
        <f aca="false">IF(F1153=F1152,C1152,IF(F1153=(F1152+10),C1152,(C1152+10)))</f>
        <v>2140</v>
      </c>
      <c r="D1153" s="38" t="s">
        <v>414</v>
      </c>
      <c r="E1153" s="51" t="n">
        <f aca="false">IF(C1152=C1153,IF(AND(L1153&lt;&gt;"M",L1153&lt;&gt;"m-up"),E1152+10,E1152),10)</f>
        <v>30</v>
      </c>
      <c r="F1153" s="39" t="n">
        <f aca="false">R1153+(Q1153*60)+(P1153*3600)</f>
        <v>68549</v>
      </c>
      <c r="G1153" s="39" t="str">
        <f aca="false">CONCATENATE(M1153,N1153,O1153)</f>
        <v>2017123</v>
      </c>
      <c r="H1153" s="39" t="n">
        <v>0</v>
      </c>
      <c r="L1153" s="39" t="s">
        <v>21</v>
      </c>
      <c r="M1153" s="39" t="n">
        <v>2017</v>
      </c>
      <c r="N1153" s="39" t="n">
        <v>12</v>
      </c>
      <c r="O1153" s="39" t="n">
        <v>3</v>
      </c>
      <c r="P1153" s="39" t="n">
        <v>19</v>
      </c>
      <c r="Q1153" s="39" t="n">
        <v>2</v>
      </c>
      <c r="R1153" s="39" t="n">
        <v>29</v>
      </c>
      <c r="S1153" s="39" t="n">
        <v>783</v>
      </c>
      <c r="T1153" s="39" t="n">
        <v>2</v>
      </c>
      <c r="U1153" s="39" t="s">
        <v>1</v>
      </c>
      <c r="V1153" s="39" t="s">
        <v>2</v>
      </c>
      <c r="X1153" s="40" t="s">
        <v>418</v>
      </c>
    </row>
    <row r="1154" customFormat="false" ht="15" hidden="false" customHeight="false" outlineLevel="0" collapsed="false">
      <c r="C1154" s="49" t="n">
        <f aca="false">IF(F1154=F1153,C1153,IF(F1154=(F1153+10),C1153,(C1153+10)))</f>
        <v>2140</v>
      </c>
      <c r="D1154" s="38" t="s">
        <v>414</v>
      </c>
      <c r="E1154" s="51" t="n">
        <f aca="false">IF(C1153=C1154,IF(AND(L1154&lt;&gt;"M",L1154&lt;&gt;"m-up"),E1153+10,E1153),10)</f>
        <v>30</v>
      </c>
      <c r="F1154" s="39" t="n">
        <f aca="false">R1154+(Q1154*60)+(P1154*3600)</f>
        <v>68549</v>
      </c>
      <c r="G1154" s="39" t="str">
        <f aca="false">CONCATENATE(M1154,N1154,O1154)</f>
        <v>2017123</v>
      </c>
      <c r="H1154" s="39" t="n">
        <v>0</v>
      </c>
      <c r="L1154" s="39" t="s">
        <v>21</v>
      </c>
      <c r="M1154" s="39" t="n">
        <v>2017</v>
      </c>
      <c r="N1154" s="39" t="n">
        <v>12</v>
      </c>
      <c r="O1154" s="39" t="n">
        <v>3</v>
      </c>
      <c r="P1154" s="39" t="n">
        <v>19</v>
      </c>
      <c r="Q1154" s="39" t="n">
        <v>2</v>
      </c>
      <c r="R1154" s="39" t="n">
        <v>29</v>
      </c>
      <c r="S1154" s="39" t="n">
        <v>788</v>
      </c>
      <c r="T1154" s="39" t="n">
        <v>2</v>
      </c>
      <c r="U1154" s="39" t="s">
        <v>1</v>
      </c>
      <c r="V1154" s="39" t="s">
        <v>2</v>
      </c>
    </row>
    <row r="1155" customFormat="false" ht="15" hidden="false" customHeight="false" outlineLevel="0" collapsed="false">
      <c r="C1155" s="49" t="n">
        <f aca="false">IF(F1155=F1154,C1154,IF(F1155=(F1154+10),C1154,(C1154+10)))</f>
        <v>2140</v>
      </c>
      <c r="D1155" s="38" t="s">
        <v>414</v>
      </c>
      <c r="E1155" s="51" t="n">
        <f aca="false">IF(C1154=C1155,IF(AND(L1155&lt;&gt;"M",L1155&lt;&gt;"m-up"),E1154+10,E1154),10)</f>
        <v>30</v>
      </c>
      <c r="F1155" s="39" t="n">
        <f aca="false">R1155+(Q1155*60)+(P1155*3600)</f>
        <v>68549</v>
      </c>
      <c r="G1155" s="39" t="str">
        <f aca="false">CONCATENATE(M1155,N1155,O1155)</f>
        <v>2017123</v>
      </c>
      <c r="H1155" s="39" t="n">
        <v>0</v>
      </c>
      <c r="L1155" s="39" t="s">
        <v>21</v>
      </c>
      <c r="M1155" s="39" t="n">
        <v>2017</v>
      </c>
      <c r="N1155" s="39" t="n">
        <v>12</v>
      </c>
      <c r="O1155" s="39" t="n">
        <v>3</v>
      </c>
      <c r="P1155" s="39" t="n">
        <v>19</v>
      </c>
      <c r="Q1155" s="39" t="n">
        <v>2</v>
      </c>
      <c r="R1155" s="39" t="n">
        <v>29</v>
      </c>
      <c r="S1155" s="39" t="n">
        <v>793</v>
      </c>
      <c r="T1155" s="39" t="n">
        <v>2</v>
      </c>
      <c r="U1155" s="39" t="s">
        <v>1</v>
      </c>
      <c r="V1155" s="39" t="s">
        <v>2</v>
      </c>
    </row>
    <row r="1156" customFormat="false" ht="15" hidden="false" customHeight="false" outlineLevel="0" collapsed="false">
      <c r="C1156" s="49" t="n">
        <f aca="false">IF(F1156=F1155,C1155,IF(F1156=(F1155+10),C1155,(C1155+10)))</f>
        <v>2140</v>
      </c>
      <c r="D1156" s="38" t="s">
        <v>414</v>
      </c>
      <c r="E1156" s="51" t="n">
        <f aca="false">IF(C1155=C1156,IF(AND(L1156&lt;&gt;"M",L1156&lt;&gt;"m-up"),E1155+10,E1155),10)</f>
        <v>30</v>
      </c>
      <c r="F1156" s="39" t="n">
        <f aca="false">R1156+(Q1156*60)+(P1156*3600)</f>
        <v>68549</v>
      </c>
      <c r="G1156" s="39" t="str">
        <f aca="false">CONCATENATE(M1156,N1156,O1156)</f>
        <v>2017123</v>
      </c>
      <c r="H1156" s="39" t="n">
        <v>0</v>
      </c>
      <c r="L1156" s="39" t="s">
        <v>21</v>
      </c>
      <c r="M1156" s="39" t="n">
        <v>2017</v>
      </c>
      <c r="N1156" s="39" t="n">
        <v>12</v>
      </c>
      <c r="O1156" s="39" t="n">
        <v>3</v>
      </c>
      <c r="P1156" s="39" t="n">
        <v>19</v>
      </c>
      <c r="Q1156" s="39" t="n">
        <v>2</v>
      </c>
      <c r="R1156" s="39" t="n">
        <v>29</v>
      </c>
      <c r="S1156" s="39" t="n">
        <v>796</v>
      </c>
      <c r="T1156" s="39" t="n">
        <v>2</v>
      </c>
      <c r="U1156" s="39" t="s">
        <v>1</v>
      </c>
      <c r="V1156" s="39" t="s">
        <v>2</v>
      </c>
    </row>
    <row r="1157" customFormat="false" ht="15" hidden="false" customHeight="false" outlineLevel="0" collapsed="false">
      <c r="C1157" s="49" t="n">
        <f aca="false">IF(F1157=F1156,C1156,IF(F1157=(F1156+10),C1156,(C1156+10)))</f>
        <v>2140</v>
      </c>
      <c r="D1157" s="38" t="s">
        <v>414</v>
      </c>
      <c r="E1157" s="51" t="n">
        <f aca="false">IF(C1156=C1157,IF(AND(L1157&lt;&gt;"M",L1157&lt;&gt;"m-up"),E1156+10,E1156),10)</f>
        <v>30</v>
      </c>
      <c r="F1157" s="39" t="n">
        <f aca="false">R1157+(Q1157*60)+(P1157*3600)</f>
        <v>68549</v>
      </c>
      <c r="G1157" s="39" t="str">
        <f aca="false">CONCATENATE(M1157,N1157,O1157)</f>
        <v>2017123</v>
      </c>
      <c r="H1157" s="39" t="n">
        <v>0</v>
      </c>
      <c r="L1157" s="39" t="s">
        <v>21</v>
      </c>
      <c r="M1157" s="39" t="n">
        <v>2017</v>
      </c>
      <c r="N1157" s="39" t="n">
        <v>12</v>
      </c>
      <c r="O1157" s="39" t="n">
        <v>3</v>
      </c>
      <c r="P1157" s="39" t="n">
        <v>19</v>
      </c>
      <c r="Q1157" s="39" t="n">
        <v>2</v>
      </c>
      <c r="R1157" s="39" t="n">
        <v>29</v>
      </c>
      <c r="S1157" s="39" t="n">
        <v>809</v>
      </c>
      <c r="T1157" s="39" t="n">
        <v>2</v>
      </c>
      <c r="U1157" s="39" t="s">
        <v>1</v>
      </c>
      <c r="V1157" s="39" t="s">
        <v>2</v>
      </c>
    </row>
    <row r="1158" customFormat="false" ht="15" hidden="false" customHeight="false" outlineLevel="0" collapsed="false">
      <c r="C1158" s="49" t="n">
        <f aca="false">IF(F1158=F1157,C1157,IF(F1158=(F1157+10),C1157,(C1157+10)))</f>
        <v>2140</v>
      </c>
      <c r="D1158" s="38" t="s">
        <v>414</v>
      </c>
      <c r="E1158" s="51" t="n">
        <f aca="false">IF(C1157=C1158,IF(AND(L1158&lt;&gt;"M",L1158&lt;&gt;"m-up"),E1157+10,E1157),10)</f>
        <v>30</v>
      </c>
      <c r="F1158" s="39" t="n">
        <f aca="false">R1158+(Q1158*60)+(P1158*3600)</f>
        <v>68549</v>
      </c>
      <c r="G1158" s="39" t="str">
        <f aca="false">CONCATENATE(M1158,N1158,O1158)</f>
        <v>2017123</v>
      </c>
      <c r="H1158" s="39" t="n">
        <v>0</v>
      </c>
      <c r="L1158" s="39" t="s">
        <v>21</v>
      </c>
      <c r="M1158" s="39" t="n">
        <v>2017</v>
      </c>
      <c r="N1158" s="39" t="n">
        <v>12</v>
      </c>
      <c r="O1158" s="39" t="n">
        <v>3</v>
      </c>
      <c r="P1158" s="39" t="n">
        <v>19</v>
      </c>
      <c r="Q1158" s="39" t="n">
        <v>2</v>
      </c>
      <c r="R1158" s="39" t="n">
        <v>29</v>
      </c>
      <c r="S1158" s="39" t="n">
        <v>816</v>
      </c>
      <c r="T1158" s="39" t="n">
        <v>2</v>
      </c>
      <c r="U1158" s="39" t="s">
        <v>1</v>
      </c>
      <c r="V1158" s="39" t="s">
        <v>2</v>
      </c>
    </row>
    <row r="1159" customFormat="false" ht="15" hidden="false" customHeight="false" outlineLevel="0" collapsed="false">
      <c r="C1159" s="49" t="n">
        <f aca="false">IF(F1159=F1158,C1158,IF(F1159=(F1158+10),C1158,(C1158+10)))</f>
        <v>2140</v>
      </c>
      <c r="D1159" s="38" t="s">
        <v>414</v>
      </c>
      <c r="E1159" s="51" t="n">
        <f aca="false">IF(C1158=C1159,IF(AND(L1159&lt;&gt;"M",L1159&lt;&gt;"m-up"),E1158+10,E1158),10)</f>
        <v>30</v>
      </c>
      <c r="F1159" s="39" t="n">
        <f aca="false">R1159+(Q1159*60)+(P1159*3600)</f>
        <v>68549</v>
      </c>
      <c r="G1159" s="39" t="str">
        <f aca="false">CONCATENATE(M1159,N1159,O1159)</f>
        <v>2017123</v>
      </c>
      <c r="H1159" s="39" t="n">
        <v>0</v>
      </c>
      <c r="L1159" s="39" t="s">
        <v>21</v>
      </c>
      <c r="M1159" s="39" t="n">
        <v>2017</v>
      </c>
      <c r="N1159" s="39" t="n">
        <v>12</v>
      </c>
      <c r="O1159" s="39" t="n">
        <v>3</v>
      </c>
      <c r="P1159" s="39" t="n">
        <v>19</v>
      </c>
      <c r="Q1159" s="39" t="n">
        <v>2</v>
      </c>
      <c r="R1159" s="39" t="n">
        <v>29</v>
      </c>
      <c r="S1159" s="39" t="n">
        <v>820</v>
      </c>
      <c r="T1159" s="39" t="n">
        <v>2</v>
      </c>
      <c r="U1159" s="39" t="s">
        <v>1</v>
      </c>
      <c r="V1159" s="39" t="s">
        <v>2</v>
      </c>
    </row>
    <row r="1160" customFormat="false" ht="15" hidden="false" customHeight="false" outlineLevel="0" collapsed="false">
      <c r="C1160" s="49" t="n">
        <f aca="false">IF(F1160=F1159,C1159,IF(F1160=(F1159+10),C1159,(C1159+10)))</f>
        <v>2140</v>
      </c>
      <c r="D1160" s="38" t="s">
        <v>414</v>
      </c>
      <c r="E1160" s="51" t="n">
        <f aca="false">IF(C1159=C1160,IF(AND(L1160&lt;&gt;"M",L1160&lt;&gt;"m-up"),E1159+10,E1159),10)</f>
        <v>30</v>
      </c>
      <c r="F1160" s="39" t="n">
        <f aca="false">R1160+(Q1160*60)+(P1160*3600)</f>
        <v>68549</v>
      </c>
      <c r="G1160" s="39" t="str">
        <f aca="false">CONCATENATE(M1160,N1160,O1160)</f>
        <v>2017123</v>
      </c>
      <c r="H1160" s="39" t="n">
        <v>0</v>
      </c>
      <c r="L1160" s="39" t="s">
        <v>21</v>
      </c>
      <c r="M1160" s="39" t="n">
        <v>2017</v>
      </c>
      <c r="N1160" s="39" t="n">
        <v>12</v>
      </c>
      <c r="O1160" s="39" t="n">
        <v>3</v>
      </c>
      <c r="P1160" s="39" t="n">
        <v>19</v>
      </c>
      <c r="Q1160" s="39" t="n">
        <v>2</v>
      </c>
      <c r="R1160" s="39" t="n">
        <v>29</v>
      </c>
      <c r="S1160" s="39" t="n">
        <v>825</v>
      </c>
      <c r="T1160" s="39" t="n">
        <v>2</v>
      </c>
      <c r="U1160" s="39" t="s">
        <v>1</v>
      </c>
      <c r="V1160" s="39" t="s">
        <v>2</v>
      </c>
    </row>
    <row r="1161" customFormat="false" ht="15" hidden="false" customHeight="false" outlineLevel="0" collapsed="false">
      <c r="C1161" s="49" t="n">
        <f aca="false">IF(F1161=F1160,C1160,IF(F1161=(F1160+10),C1160,(C1160+10)))</f>
        <v>2140</v>
      </c>
      <c r="D1161" s="38" t="s">
        <v>414</v>
      </c>
      <c r="E1161" s="51" t="n">
        <f aca="false">IF(C1160=C1161,IF(AND(L1161&lt;&gt;"M",L1161&lt;&gt;"m-up"),E1160+10,E1160),10)</f>
        <v>30</v>
      </c>
      <c r="F1161" s="39" t="n">
        <f aca="false">R1161+(Q1161*60)+(P1161*3600)</f>
        <v>68549</v>
      </c>
      <c r="G1161" s="39" t="str">
        <f aca="false">CONCATENATE(M1161,N1161,O1161)</f>
        <v>2017123</v>
      </c>
      <c r="H1161" s="39" t="n">
        <v>0</v>
      </c>
      <c r="L1161" s="39" t="s">
        <v>21</v>
      </c>
      <c r="M1161" s="39" t="n">
        <v>2017</v>
      </c>
      <c r="N1161" s="39" t="n">
        <v>12</v>
      </c>
      <c r="O1161" s="39" t="n">
        <v>3</v>
      </c>
      <c r="P1161" s="39" t="n">
        <v>19</v>
      </c>
      <c r="Q1161" s="39" t="n">
        <v>2</v>
      </c>
      <c r="R1161" s="39" t="n">
        <v>29</v>
      </c>
      <c r="S1161" s="39" t="n">
        <v>829</v>
      </c>
      <c r="T1161" s="39" t="n">
        <v>2</v>
      </c>
      <c r="U1161" s="39" t="s">
        <v>1</v>
      </c>
      <c r="V1161" s="39" t="s">
        <v>2</v>
      </c>
    </row>
    <row r="1162" customFormat="false" ht="15" hidden="false" customHeight="false" outlineLevel="0" collapsed="false">
      <c r="C1162" s="49" t="n">
        <f aca="false">IF(F1162=F1161,C1161,IF(F1162=(F1161+10),C1161,(C1161+10)))</f>
        <v>2140</v>
      </c>
      <c r="D1162" s="38" t="s">
        <v>414</v>
      </c>
      <c r="E1162" s="51" t="n">
        <f aca="false">IF(C1161=C1162,IF(AND(L1162&lt;&gt;"M",L1162&lt;&gt;"m-up"),E1161+10,E1161),10)</f>
        <v>30</v>
      </c>
      <c r="F1162" s="39" t="n">
        <f aca="false">R1162+(Q1162*60)+(P1162*3600)</f>
        <v>68549</v>
      </c>
      <c r="G1162" s="39" t="str">
        <f aca="false">CONCATENATE(M1162,N1162,O1162)</f>
        <v>2017123</v>
      </c>
      <c r="H1162" s="39" t="n">
        <v>0</v>
      </c>
      <c r="L1162" s="39" t="s">
        <v>21</v>
      </c>
      <c r="M1162" s="39" t="n">
        <v>2017</v>
      </c>
      <c r="N1162" s="39" t="n">
        <v>12</v>
      </c>
      <c r="O1162" s="39" t="n">
        <v>3</v>
      </c>
      <c r="P1162" s="39" t="n">
        <v>19</v>
      </c>
      <c r="Q1162" s="39" t="n">
        <v>2</v>
      </c>
      <c r="R1162" s="39" t="n">
        <v>29</v>
      </c>
      <c r="S1162" s="39" t="n">
        <v>848</v>
      </c>
      <c r="T1162" s="39" t="n">
        <v>2</v>
      </c>
      <c r="U1162" s="39" t="s">
        <v>1</v>
      </c>
      <c r="V1162" s="39" t="s">
        <v>2</v>
      </c>
    </row>
    <row r="1163" customFormat="false" ht="15" hidden="false" customHeight="false" outlineLevel="0" collapsed="false">
      <c r="C1163" s="49" t="n">
        <f aca="false">IF(F1163=F1162,C1162,IF(F1163=(F1162+10),C1162,(C1162+10)))</f>
        <v>2140</v>
      </c>
      <c r="D1163" s="38" t="s">
        <v>414</v>
      </c>
      <c r="E1163" s="51" t="n">
        <f aca="false">IF(C1162=C1163,IF(AND(L1163&lt;&gt;"M",L1163&lt;&gt;"m-up"),E1162+10,E1162),10)</f>
        <v>30</v>
      </c>
      <c r="F1163" s="39" t="n">
        <f aca="false">R1163+(Q1163*60)+(P1163*3600)</f>
        <v>68549</v>
      </c>
      <c r="G1163" s="39" t="str">
        <f aca="false">CONCATENATE(M1163,N1163,O1163)</f>
        <v>2017123</v>
      </c>
      <c r="H1163" s="39" t="n">
        <v>0</v>
      </c>
      <c r="L1163" s="39" t="s">
        <v>21</v>
      </c>
      <c r="M1163" s="39" t="n">
        <v>2017</v>
      </c>
      <c r="N1163" s="39" t="n">
        <v>12</v>
      </c>
      <c r="O1163" s="39" t="n">
        <v>3</v>
      </c>
      <c r="P1163" s="39" t="n">
        <v>19</v>
      </c>
      <c r="Q1163" s="39" t="n">
        <v>2</v>
      </c>
      <c r="R1163" s="39" t="n">
        <v>29</v>
      </c>
      <c r="S1163" s="39" t="n">
        <v>851</v>
      </c>
      <c r="T1163" s="39" t="n">
        <v>2</v>
      </c>
      <c r="U1163" s="39" t="s">
        <v>1</v>
      </c>
      <c r="V1163" s="39" t="s">
        <v>2</v>
      </c>
    </row>
    <row r="1164" customFormat="false" ht="15" hidden="false" customHeight="false" outlineLevel="0" collapsed="false">
      <c r="C1164" s="49" t="n">
        <f aca="false">IF(F1164=F1163,C1163,IF(F1164=(F1163+10),C1163,(C1163+10)))</f>
        <v>2140</v>
      </c>
      <c r="D1164" s="38" t="s">
        <v>414</v>
      </c>
      <c r="E1164" s="51" t="n">
        <f aca="false">IF(C1163=C1164,IF(AND(L1164&lt;&gt;"M",L1164&lt;&gt;"m-up"),E1163+10,E1163),10)</f>
        <v>30</v>
      </c>
      <c r="F1164" s="39" t="n">
        <f aca="false">R1164+(Q1164*60)+(P1164*3600)</f>
        <v>68549</v>
      </c>
      <c r="G1164" s="39" t="str">
        <f aca="false">CONCATENATE(M1164,N1164,O1164)</f>
        <v>2017123</v>
      </c>
      <c r="H1164" s="39" t="n">
        <v>0</v>
      </c>
      <c r="L1164" s="39" t="s">
        <v>21</v>
      </c>
      <c r="M1164" s="39" t="n">
        <v>2017</v>
      </c>
      <c r="N1164" s="39" t="n">
        <v>12</v>
      </c>
      <c r="O1164" s="39" t="n">
        <v>3</v>
      </c>
      <c r="P1164" s="39" t="n">
        <v>19</v>
      </c>
      <c r="Q1164" s="39" t="n">
        <v>2</v>
      </c>
      <c r="R1164" s="39" t="n">
        <v>29</v>
      </c>
      <c r="S1164" s="39" t="n">
        <v>864</v>
      </c>
      <c r="T1164" s="39" t="n">
        <v>2</v>
      </c>
      <c r="U1164" s="39" t="s">
        <v>1</v>
      </c>
      <c r="V1164" s="39" t="s">
        <v>2</v>
      </c>
    </row>
    <row r="1165" customFormat="false" ht="15" hidden="false" customHeight="false" outlineLevel="0" collapsed="false">
      <c r="C1165" s="49" t="n">
        <f aca="false">IF(F1165=F1164,C1164,IF(F1165=(F1164+10),C1164,(C1164+10)))</f>
        <v>2140</v>
      </c>
      <c r="D1165" s="38" t="s">
        <v>414</v>
      </c>
      <c r="E1165" s="51" t="n">
        <f aca="false">IF(C1164=C1165,IF(AND(L1165&lt;&gt;"M",L1165&lt;&gt;"m-up"),E1164+10,E1164),10)</f>
        <v>30</v>
      </c>
      <c r="F1165" s="39" t="n">
        <f aca="false">R1165+(Q1165*60)+(P1165*3600)</f>
        <v>68549</v>
      </c>
      <c r="G1165" s="39" t="str">
        <f aca="false">CONCATENATE(M1165,N1165,O1165)</f>
        <v>2017123</v>
      </c>
      <c r="H1165" s="39" t="n">
        <v>0</v>
      </c>
      <c r="L1165" s="39" t="s">
        <v>21</v>
      </c>
      <c r="M1165" s="39" t="n">
        <v>2017</v>
      </c>
      <c r="N1165" s="39" t="n">
        <v>12</v>
      </c>
      <c r="O1165" s="39" t="n">
        <v>3</v>
      </c>
      <c r="P1165" s="39" t="n">
        <v>19</v>
      </c>
      <c r="Q1165" s="39" t="n">
        <v>2</v>
      </c>
      <c r="R1165" s="39" t="n">
        <v>29</v>
      </c>
      <c r="S1165" s="39" t="n">
        <v>871</v>
      </c>
      <c r="T1165" s="39" t="n">
        <v>2</v>
      </c>
      <c r="U1165" s="39" t="s">
        <v>1</v>
      </c>
      <c r="V1165" s="39" t="s">
        <v>2</v>
      </c>
    </row>
    <row r="1166" customFormat="false" ht="15" hidden="false" customHeight="false" outlineLevel="0" collapsed="false">
      <c r="C1166" s="49" t="n">
        <f aca="false">IF(F1166=F1165,C1165,IF(F1166=(F1165+10),C1165,(C1165+10)))</f>
        <v>2150</v>
      </c>
      <c r="D1166" s="38" t="s">
        <v>414</v>
      </c>
      <c r="E1166" s="51" t="n">
        <f aca="false">IF(C1165=C1166,IF(AND(L1166&lt;&gt;"M",L1166&lt;&gt;"m-up"),E1165+10,E1165),10)</f>
        <v>10</v>
      </c>
      <c r="F1166" s="39" t="n">
        <f aca="false">R1166+(Q1166*60)+(P1166*3600)</f>
        <v>68550</v>
      </c>
      <c r="G1166" s="39" t="str">
        <f aca="false">CONCATENATE(M1166,N1166,O1166)</f>
        <v>2017123</v>
      </c>
      <c r="H1166" s="39" t="n">
        <v>0</v>
      </c>
      <c r="L1166" s="39" t="s">
        <v>21</v>
      </c>
      <c r="M1166" s="39" t="n">
        <v>2017</v>
      </c>
      <c r="N1166" s="39" t="n">
        <v>12</v>
      </c>
      <c r="O1166" s="39" t="n">
        <v>3</v>
      </c>
      <c r="P1166" s="39" t="n">
        <v>19</v>
      </c>
      <c r="Q1166" s="39" t="n">
        <v>2</v>
      </c>
      <c r="R1166" s="39" t="n">
        <v>30</v>
      </c>
      <c r="S1166" s="39" t="n">
        <v>20</v>
      </c>
      <c r="T1166" s="39" t="n">
        <v>1</v>
      </c>
      <c r="U1166" s="39" t="s">
        <v>1</v>
      </c>
      <c r="V1166" s="39" t="s">
        <v>2</v>
      </c>
      <c r="X1166" s="40" t="s">
        <v>419</v>
      </c>
    </row>
    <row r="1167" customFormat="false" ht="15" hidden="false" customHeight="false" outlineLevel="0" collapsed="false">
      <c r="C1167" s="49" t="n">
        <f aca="false">IF(F1167=F1166,C1166,IF(F1167=(F1166+10),C1166,(C1166+10)))</f>
        <v>2150</v>
      </c>
      <c r="D1167" s="38" t="s">
        <v>414</v>
      </c>
      <c r="E1167" s="51" t="n">
        <f aca="false">IF(C1166=C1167,IF(AND(L1167&lt;&gt;"M",L1167&lt;&gt;"m-up"),E1166+10,E1166),10)</f>
        <v>10</v>
      </c>
      <c r="F1167" s="39" t="n">
        <f aca="false">R1167+(Q1167*60)+(P1167*3600)</f>
        <v>68550</v>
      </c>
      <c r="G1167" s="39" t="str">
        <f aca="false">CONCATENATE(M1167,N1167,O1167)</f>
        <v>2017123</v>
      </c>
      <c r="H1167" s="39" t="n">
        <v>0</v>
      </c>
      <c r="L1167" s="39" t="s">
        <v>21</v>
      </c>
      <c r="M1167" s="39" t="n">
        <v>2017</v>
      </c>
      <c r="N1167" s="39" t="n">
        <v>12</v>
      </c>
      <c r="O1167" s="39" t="n">
        <v>3</v>
      </c>
      <c r="P1167" s="39" t="n">
        <v>19</v>
      </c>
      <c r="Q1167" s="39" t="n">
        <v>2</v>
      </c>
      <c r="R1167" s="39" t="n">
        <v>30</v>
      </c>
      <c r="S1167" s="39" t="n">
        <v>46</v>
      </c>
      <c r="T1167" s="39" t="n">
        <v>1</v>
      </c>
      <c r="U1167" s="39" t="s">
        <v>1</v>
      </c>
      <c r="V1167" s="39" t="s">
        <v>2</v>
      </c>
    </row>
    <row r="1168" customFormat="false" ht="15" hidden="false" customHeight="false" outlineLevel="0" collapsed="false">
      <c r="C1168" s="49" t="n">
        <f aca="false">IF(F1168=F1167,C1167,IF(F1168=(F1167+10),C1167,(C1167+10)))</f>
        <v>2150</v>
      </c>
      <c r="D1168" s="38" t="s">
        <v>414</v>
      </c>
      <c r="E1168" s="51" t="n">
        <f aca="false">IF(C1167=C1168,IF(AND(L1168&lt;&gt;"M",L1168&lt;&gt;"m-up"),E1167+10,E1167),10)</f>
        <v>10</v>
      </c>
      <c r="F1168" s="39" t="n">
        <f aca="false">R1168+(Q1168*60)+(P1168*3600)</f>
        <v>68550</v>
      </c>
      <c r="G1168" s="39" t="str">
        <f aca="false">CONCATENATE(M1168,N1168,O1168)</f>
        <v>2017123</v>
      </c>
      <c r="H1168" s="39" t="n">
        <v>0</v>
      </c>
      <c r="L1168" s="39" t="s">
        <v>21</v>
      </c>
      <c r="M1168" s="39" t="n">
        <v>2017</v>
      </c>
      <c r="N1168" s="39" t="n">
        <v>12</v>
      </c>
      <c r="O1168" s="39" t="n">
        <v>3</v>
      </c>
      <c r="P1168" s="39" t="n">
        <v>19</v>
      </c>
      <c r="Q1168" s="39" t="n">
        <v>2</v>
      </c>
      <c r="R1168" s="39" t="n">
        <v>30</v>
      </c>
      <c r="S1168" s="39" t="n">
        <v>62</v>
      </c>
      <c r="T1168" s="39" t="n">
        <v>1</v>
      </c>
      <c r="U1168" s="39" t="s">
        <v>1</v>
      </c>
      <c r="V1168" s="39" t="s">
        <v>2</v>
      </c>
    </row>
    <row r="1169" customFormat="false" ht="15" hidden="false" customHeight="false" outlineLevel="0" collapsed="false">
      <c r="C1169" s="49" t="n">
        <f aca="false">IF(F1169=F1168,C1168,IF(F1169=(F1168+10),C1168,(C1168+10)))</f>
        <v>2150</v>
      </c>
      <c r="D1169" s="38" t="s">
        <v>414</v>
      </c>
      <c r="E1169" s="51" t="n">
        <f aca="false">IF(C1168=C1169,IF(AND(L1169&lt;&gt;"M",L1169&lt;&gt;"m-up"),E1168+10,E1168),10)</f>
        <v>10</v>
      </c>
      <c r="F1169" s="39" t="n">
        <f aca="false">R1169+(Q1169*60)+(P1169*3600)</f>
        <v>68550</v>
      </c>
      <c r="G1169" s="39" t="str">
        <f aca="false">CONCATENATE(M1169,N1169,O1169)</f>
        <v>2017123</v>
      </c>
      <c r="H1169" s="39" t="n">
        <v>0</v>
      </c>
      <c r="L1169" s="39" t="s">
        <v>21</v>
      </c>
      <c r="M1169" s="39" t="n">
        <v>2017</v>
      </c>
      <c r="N1169" s="39" t="n">
        <v>12</v>
      </c>
      <c r="O1169" s="39" t="n">
        <v>3</v>
      </c>
      <c r="P1169" s="39" t="n">
        <v>19</v>
      </c>
      <c r="Q1169" s="39" t="n">
        <v>2</v>
      </c>
      <c r="R1169" s="39" t="n">
        <v>30</v>
      </c>
      <c r="S1169" s="39" t="n">
        <v>76</v>
      </c>
      <c r="T1169" s="39" t="n">
        <v>1</v>
      </c>
      <c r="U1169" s="39" t="s">
        <v>1</v>
      </c>
      <c r="V1169" s="39" t="s">
        <v>2</v>
      </c>
      <c r="X1169" s="40" t="s">
        <v>419</v>
      </c>
    </row>
    <row r="1170" customFormat="false" ht="15" hidden="false" customHeight="false" outlineLevel="0" collapsed="false">
      <c r="C1170" s="49" t="n">
        <f aca="false">IF(F1170=F1169,C1169,IF(F1170=(F1169+10),C1169,(C1169+10)))</f>
        <v>2150</v>
      </c>
      <c r="D1170" s="38" t="s">
        <v>414</v>
      </c>
      <c r="E1170" s="51" t="n">
        <f aca="false">IF(C1169=C1170,IF(AND(L1170&lt;&gt;"M",L1170&lt;&gt;"m-up"),E1169+10,E1169),10)</f>
        <v>10</v>
      </c>
      <c r="F1170" s="39" t="n">
        <f aca="false">R1170+(Q1170*60)+(P1170*3600)</f>
        <v>68550</v>
      </c>
      <c r="G1170" s="39" t="str">
        <f aca="false">CONCATENATE(M1170,N1170,O1170)</f>
        <v>2017123</v>
      </c>
      <c r="H1170" s="39" t="n">
        <v>0</v>
      </c>
      <c r="L1170" s="39" t="s">
        <v>21</v>
      </c>
      <c r="M1170" s="39" t="n">
        <v>2017</v>
      </c>
      <c r="N1170" s="39" t="n">
        <v>12</v>
      </c>
      <c r="O1170" s="39" t="n">
        <v>3</v>
      </c>
      <c r="P1170" s="39" t="n">
        <v>19</v>
      </c>
      <c r="Q1170" s="39" t="n">
        <v>2</v>
      </c>
      <c r="R1170" s="39" t="n">
        <v>30</v>
      </c>
      <c r="S1170" s="39" t="n">
        <v>89</v>
      </c>
      <c r="T1170" s="39" t="n">
        <v>1</v>
      </c>
      <c r="U1170" s="39" t="s">
        <v>1</v>
      </c>
      <c r="V1170" s="39" t="s">
        <v>2</v>
      </c>
    </row>
    <row r="1171" customFormat="false" ht="15" hidden="false" customHeight="false" outlineLevel="0" collapsed="false">
      <c r="C1171" s="49" t="n">
        <f aca="false">IF(F1171=F1170,C1170,IF(F1171=(F1170+10),C1170,(C1170+10)))</f>
        <v>2150</v>
      </c>
      <c r="D1171" s="38" t="s">
        <v>414</v>
      </c>
      <c r="E1171" s="51" t="n">
        <f aca="false">IF(C1170=C1171,IF(AND(L1171&lt;&gt;"M",L1171&lt;&gt;"m-up"),E1170+10,E1170),10)</f>
        <v>10</v>
      </c>
      <c r="F1171" s="39" t="n">
        <f aca="false">R1171+(Q1171*60)+(P1171*3600)</f>
        <v>68550</v>
      </c>
      <c r="G1171" s="39" t="str">
        <f aca="false">CONCATENATE(M1171,N1171,O1171)</f>
        <v>2017123</v>
      </c>
      <c r="H1171" s="39" t="n">
        <v>0</v>
      </c>
      <c r="L1171" s="39" t="s">
        <v>21</v>
      </c>
      <c r="M1171" s="39" t="n">
        <v>2017</v>
      </c>
      <c r="N1171" s="39" t="n">
        <v>12</v>
      </c>
      <c r="O1171" s="39" t="n">
        <v>3</v>
      </c>
      <c r="P1171" s="39" t="n">
        <v>19</v>
      </c>
      <c r="Q1171" s="39" t="n">
        <v>2</v>
      </c>
      <c r="R1171" s="39" t="n">
        <v>30</v>
      </c>
      <c r="S1171" s="39" t="n">
        <v>112</v>
      </c>
      <c r="T1171" s="39" t="n">
        <v>1</v>
      </c>
      <c r="U1171" s="39" t="s">
        <v>1</v>
      </c>
      <c r="V1171" s="39" t="s">
        <v>2</v>
      </c>
      <c r="X1171" s="40" t="s">
        <v>419</v>
      </c>
    </row>
    <row r="1172" customFormat="false" ht="15" hidden="false" customHeight="false" outlineLevel="0" collapsed="false">
      <c r="C1172" s="49" t="n">
        <f aca="false">IF(F1172=F1171,C1171,IF(F1172=(F1171+10),C1171,(C1171+10)))</f>
        <v>2150</v>
      </c>
      <c r="D1172" s="38" t="s">
        <v>414</v>
      </c>
      <c r="E1172" s="51" t="n">
        <f aca="false">IF(C1171=C1172,IF(AND(L1172&lt;&gt;"M",L1172&lt;&gt;"m-up"),E1171+10,E1171),10)</f>
        <v>10</v>
      </c>
      <c r="F1172" s="39" t="n">
        <f aca="false">R1172+(Q1172*60)+(P1172*3600)</f>
        <v>68550</v>
      </c>
      <c r="G1172" s="39" t="str">
        <f aca="false">CONCATENATE(M1172,N1172,O1172)</f>
        <v>2017123</v>
      </c>
      <c r="H1172" s="39" t="n">
        <v>0</v>
      </c>
      <c r="L1172" s="39" t="s">
        <v>21</v>
      </c>
      <c r="M1172" s="39" t="n">
        <v>2017</v>
      </c>
      <c r="N1172" s="39" t="n">
        <v>12</v>
      </c>
      <c r="O1172" s="39" t="n">
        <v>3</v>
      </c>
      <c r="P1172" s="39" t="n">
        <v>19</v>
      </c>
      <c r="Q1172" s="39" t="n">
        <v>2</v>
      </c>
      <c r="R1172" s="39" t="n">
        <v>30</v>
      </c>
      <c r="S1172" s="39" t="n">
        <v>127</v>
      </c>
      <c r="T1172" s="39" t="n">
        <v>1</v>
      </c>
      <c r="U1172" s="39" t="s">
        <v>1</v>
      </c>
      <c r="V1172" s="39" t="s">
        <v>2</v>
      </c>
    </row>
    <row r="1173" customFormat="false" ht="15" hidden="false" customHeight="false" outlineLevel="0" collapsed="false">
      <c r="C1173" s="49" t="n">
        <f aca="false">IF(F1173=F1172,C1172,IF(F1173=(F1172+10),C1172,(C1172+10)))</f>
        <v>2150</v>
      </c>
      <c r="D1173" s="38" t="s">
        <v>414</v>
      </c>
      <c r="E1173" s="51" t="n">
        <f aca="false">IF(C1172=C1173,IF(AND(L1173&lt;&gt;"M",L1173&lt;&gt;"m-up"),E1172+10,E1172),10)</f>
        <v>10</v>
      </c>
      <c r="F1173" s="39" t="n">
        <f aca="false">R1173+(Q1173*60)+(P1173*3600)</f>
        <v>68550</v>
      </c>
      <c r="G1173" s="39" t="str">
        <f aca="false">CONCATENATE(M1173,N1173,O1173)</f>
        <v>2017123</v>
      </c>
      <c r="H1173" s="39" t="n">
        <v>0</v>
      </c>
      <c r="L1173" s="39" t="s">
        <v>21</v>
      </c>
      <c r="M1173" s="39" t="n">
        <v>2017</v>
      </c>
      <c r="N1173" s="39" t="n">
        <v>12</v>
      </c>
      <c r="O1173" s="39" t="n">
        <v>3</v>
      </c>
      <c r="P1173" s="39" t="n">
        <v>19</v>
      </c>
      <c r="Q1173" s="39" t="n">
        <v>2</v>
      </c>
      <c r="R1173" s="39" t="n">
        <v>30</v>
      </c>
      <c r="S1173" s="39" t="n">
        <v>442</v>
      </c>
      <c r="T1173" s="39" t="n">
        <v>1</v>
      </c>
      <c r="U1173" s="39" t="s">
        <v>1</v>
      </c>
      <c r="V1173" s="39" t="s">
        <v>2</v>
      </c>
      <c r="X1173" s="40" t="s">
        <v>419</v>
      </c>
    </row>
    <row r="1174" customFormat="false" ht="15" hidden="false" customHeight="false" outlineLevel="0" collapsed="false">
      <c r="C1174" s="49" t="n">
        <f aca="false">IF(F1174=F1173,C1173,IF(F1174=(F1173+10),C1173,(C1173+10)))</f>
        <v>2150</v>
      </c>
      <c r="D1174" s="38" t="s">
        <v>414</v>
      </c>
      <c r="E1174" s="51" t="n">
        <f aca="false">IF(C1173=C1174,IF(AND(L1174&lt;&gt;"M",L1174&lt;&gt;"m-up"),E1173+10,E1173),10)</f>
        <v>10</v>
      </c>
      <c r="F1174" s="39" t="n">
        <f aca="false">R1174+(Q1174*60)+(P1174*3600)</f>
        <v>68550</v>
      </c>
      <c r="G1174" s="39" t="str">
        <f aca="false">CONCATENATE(M1174,N1174,O1174)</f>
        <v>2017123</v>
      </c>
      <c r="H1174" s="39" t="n">
        <v>0</v>
      </c>
      <c r="L1174" s="39" t="s">
        <v>21</v>
      </c>
      <c r="M1174" s="39" t="n">
        <v>2017</v>
      </c>
      <c r="N1174" s="39" t="n">
        <v>12</v>
      </c>
      <c r="O1174" s="39" t="n">
        <v>3</v>
      </c>
      <c r="P1174" s="39" t="n">
        <v>19</v>
      </c>
      <c r="Q1174" s="39" t="n">
        <v>2</v>
      </c>
      <c r="R1174" s="39" t="n">
        <v>30</v>
      </c>
      <c r="S1174" s="39" t="n">
        <v>470</v>
      </c>
      <c r="T1174" s="39" t="n">
        <v>2</v>
      </c>
      <c r="U1174" s="39" t="s">
        <v>1</v>
      </c>
      <c r="V1174" s="39" t="s">
        <v>2</v>
      </c>
    </row>
    <row r="1175" customFormat="false" ht="15" hidden="false" customHeight="false" outlineLevel="0" collapsed="false">
      <c r="A1175" s="69"/>
      <c r="B1175" s="69"/>
      <c r="C1175" s="49" t="n">
        <f aca="false">IF(F1175=F1174,C1174,IF(F1175=(F1174+10),C1174,(C1174+10)))</f>
        <v>2160</v>
      </c>
      <c r="D1175" s="70" t="s">
        <v>420</v>
      </c>
      <c r="E1175" s="51" t="n">
        <f aca="false">IF(C1174=C1175,IF(AND(L1175&lt;&gt;"M",L1175&lt;&gt;"m-up"),E1174+10,E1174),10)</f>
        <v>10</v>
      </c>
      <c r="F1175" s="71" t="n">
        <f aca="false">R1175+(Q1175*60)+(P1175*3600)</f>
        <v>69042</v>
      </c>
      <c r="G1175" s="71" t="str">
        <f aca="false">CONCATENATE(M1175,N1175,O1175)</f>
        <v>2017123</v>
      </c>
      <c r="H1175" s="71" t="n">
        <f aca="false">1367-890</f>
        <v>477</v>
      </c>
      <c r="I1175" s="71"/>
      <c r="J1175" s="71"/>
      <c r="K1175" s="71"/>
      <c r="L1175" s="71" t="s">
        <v>0</v>
      </c>
      <c r="M1175" s="71" t="n">
        <v>2017</v>
      </c>
      <c r="N1175" s="71" t="n">
        <v>12</v>
      </c>
      <c r="O1175" s="71" t="n">
        <v>3</v>
      </c>
      <c r="P1175" s="71" t="n">
        <v>19</v>
      </c>
      <c r="Q1175" s="71" t="n">
        <v>10</v>
      </c>
      <c r="R1175" s="71" t="n">
        <v>42</v>
      </c>
      <c r="S1175" s="71" t="n">
        <v>890</v>
      </c>
      <c r="T1175" s="71" t="n">
        <v>1</v>
      </c>
      <c r="U1175" s="71" t="s">
        <v>29</v>
      </c>
      <c r="V1175" s="71" t="s">
        <v>2</v>
      </c>
      <c r="W1175" s="71"/>
      <c r="X1175" s="72"/>
      <c r="WK1175" s="72"/>
      <c r="WL1175" s="72"/>
      <c r="WM1175" s="72"/>
      <c r="WN1175" s="72"/>
      <c r="WO1175" s="72"/>
      <c r="WP1175" s="72"/>
      <c r="WQ1175" s="72"/>
      <c r="WR1175" s="72"/>
      <c r="WS1175" s="72"/>
      <c r="WT1175" s="72"/>
      <c r="WU1175" s="72"/>
      <c r="WV1175" s="72"/>
      <c r="WW1175" s="72"/>
      <c r="WX1175" s="72"/>
      <c r="WY1175" s="72"/>
      <c r="WZ1175" s="72"/>
      <c r="XA1175" s="72"/>
      <c r="XB1175" s="72"/>
      <c r="XC1175" s="72"/>
      <c r="XD1175" s="72"/>
      <c r="XE1175" s="72"/>
      <c r="XF1175" s="72"/>
      <c r="XG1175" s="72"/>
      <c r="XH1175" s="72"/>
      <c r="XI1175" s="72"/>
      <c r="XJ1175" s="72"/>
      <c r="XK1175" s="72"/>
      <c r="XL1175" s="72"/>
      <c r="XM1175" s="72"/>
      <c r="XN1175" s="72"/>
      <c r="XO1175" s="72"/>
      <c r="XP1175" s="72"/>
      <c r="XQ1175" s="72"/>
      <c r="XR1175" s="72"/>
      <c r="XS1175" s="72"/>
      <c r="XT1175" s="72"/>
      <c r="XU1175" s="72"/>
      <c r="XV1175" s="72"/>
      <c r="XW1175" s="72"/>
      <c r="XX1175" s="72"/>
      <c r="XY1175" s="72"/>
      <c r="XZ1175" s="72"/>
      <c r="YA1175" s="72"/>
      <c r="YB1175" s="72"/>
      <c r="YC1175" s="72"/>
      <c r="YD1175" s="72"/>
      <c r="YE1175" s="72"/>
      <c r="YF1175" s="72"/>
      <c r="YG1175" s="72"/>
      <c r="YH1175" s="72"/>
      <c r="YI1175" s="72"/>
      <c r="YJ1175" s="72"/>
      <c r="YK1175" s="72"/>
      <c r="YL1175" s="72"/>
      <c r="YM1175" s="72"/>
      <c r="YN1175" s="72"/>
      <c r="YO1175" s="72"/>
      <c r="YP1175" s="72"/>
      <c r="YQ1175" s="72"/>
      <c r="YR1175" s="72"/>
      <c r="YS1175" s="72"/>
      <c r="YT1175" s="72"/>
      <c r="YU1175" s="72"/>
      <c r="YV1175" s="72"/>
      <c r="YW1175" s="72"/>
      <c r="YX1175" s="72"/>
      <c r="YY1175" s="72"/>
      <c r="YZ1175" s="72"/>
      <c r="ZA1175" s="72"/>
      <c r="ZB1175" s="72"/>
      <c r="ZC1175" s="72"/>
      <c r="ZD1175" s="72"/>
      <c r="ZE1175" s="72"/>
      <c r="ZF1175" s="72"/>
      <c r="ZG1175" s="72"/>
      <c r="ZH1175" s="72"/>
      <c r="ZI1175" s="72"/>
      <c r="ZJ1175" s="72"/>
      <c r="ZK1175" s="72"/>
      <c r="ZL1175" s="72"/>
      <c r="ZM1175" s="72"/>
      <c r="ZN1175" s="72"/>
      <c r="ZO1175" s="72"/>
      <c r="ZP1175" s="72"/>
      <c r="ZQ1175" s="72"/>
      <c r="ZR1175" s="72"/>
      <c r="ZS1175" s="72"/>
      <c r="ZT1175" s="72"/>
      <c r="ZU1175" s="72"/>
      <c r="ZV1175" s="72"/>
      <c r="ZW1175" s="72"/>
      <c r="ZX1175" s="72"/>
      <c r="ZY1175" s="72"/>
      <c r="ZZ1175" s="72"/>
      <c r="AAA1175" s="72"/>
      <c r="AAB1175" s="72"/>
      <c r="AAC1175" s="72"/>
      <c r="AAD1175" s="72"/>
      <c r="AAE1175" s="72"/>
      <c r="AAF1175" s="72"/>
      <c r="AAG1175" s="72"/>
      <c r="AAH1175" s="72"/>
      <c r="AAI1175" s="72"/>
      <c r="AAJ1175" s="72"/>
      <c r="AAK1175" s="72"/>
      <c r="AAL1175" s="72"/>
      <c r="AAM1175" s="72"/>
      <c r="AAN1175" s="72"/>
      <c r="AAO1175" s="72"/>
      <c r="AAP1175" s="72"/>
      <c r="AAQ1175" s="72"/>
      <c r="AAR1175" s="72"/>
      <c r="AAS1175" s="72"/>
      <c r="AAT1175" s="72"/>
      <c r="AAU1175" s="72"/>
      <c r="AAV1175" s="72"/>
      <c r="AAW1175" s="72"/>
      <c r="AAX1175" s="72"/>
      <c r="AAY1175" s="72"/>
      <c r="AAZ1175" s="72"/>
      <c r="ABA1175" s="72"/>
      <c r="ABB1175" s="72"/>
      <c r="ABC1175" s="72"/>
      <c r="ABD1175" s="72"/>
      <c r="ABE1175" s="72"/>
      <c r="ABF1175" s="72"/>
      <c r="ABG1175" s="72"/>
      <c r="ABH1175" s="72"/>
      <c r="ABI1175" s="72"/>
      <c r="ABJ1175" s="72"/>
      <c r="ABK1175" s="72"/>
      <c r="ABL1175" s="72"/>
      <c r="ABM1175" s="72"/>
      <c r="ABN1175" s="72"/>
      <c r="ABO1175" s="72"/>
      <c r="ABP1175" s="72"/>
      <c r="ABQ1175" s="72"/>
      <c r="ABR1175" s="72"/>
      <c r="ABS1175" s="72"/>
      <c r="ABT1175" s="72"/>
      <c r="ABU1175" s="72"/>
      <c r="ABV1175" s="72"/>
      <c r="ABW1175" s="72"/>
      <c r="ABX1175" s="72"/>
      <c r="ABY1175" s="72"/>
      <c r="ABZ1175" s="72"/>
      <c r="ACA1175" s="72"/>
      <c r="ACB1175" s="72"/>
      <c r="ACC1175" s="72"/>
      <c r="ACD1175" s="72"/>
      <c r="ACE1175" s="72"/>
      <c r="ACF1175" s="72"/>
      <c r="ACG1175" s="72"/>
      <c r="ACH1175" s="72"/>
      <c r="ACI1175" s="72"/>
      <c r="ACJ1175" s="72"/>
      <c r="ACK1175" s="72"/>
      <c r="ACL1175" s="72"/>
      <c r="ACM1175" s="72"/>
      <c r="ACN1175" s="72"/>
      <c r="ACO1175" s="72"/>
      <c r="ACP1175" s="72"/>
      <c r="ACQ1175" s="72"/>
      <c r="ACR1175" s="72"/>
      <c r="ACS1175" s="72"/>
      <c r="ACT1175" s="72"/>
      <c r="ACU1175" s="72"/>
      <c r="ACV1175" s="72"/>
      <c r="ACW1175" s="72"/>
      <c r="ACX1175" s="72"/>
      <c r="ACY1175" s="72"/>
      <c r="ACZ1175" s="72"/>
      <c r="ADA1175" s="72"/>
      <c r="ADB1175" s="72"/>
      <c r="ADC1175" s="72"/>
      <c r="ADD1175" s="72"/>
      <c r="ADE1175" s="72"/>
      <c r="ADF1175" s="72"/>
      <c r="ADG1175" s="72"/>
      <c r="ADH1175" s="72"/>
      <c r="ADI1175" s="72"/>
      <c r="ADJ1175" s="72"/>
      <c r="ADK1175" s="72"/>
      <c r="ADL1175" s="72"/>
      <c r="ADM1175" s="72"/>
      <c r="ADN1175" s="72"/>
      <c r="ADO1175" s="72"/>
      <c r="ADP1175" s="72"/>
      <c r="ADQ1175" s="72"/>
      <c r="ADR1175" s="72"/>
      <c r="ADS1175" s="72"/>
      <c r="ADT1175" s="72"/>
      <c r="ADU1175" s="72"/>
      <c r="ADV1175" s="72"/>
      <c r="ADW1175" s="72"/>
      <c r="ADX1175" s="72"/>
      <c r="ADY1175" s="72"/>
      <c r="ADZ1175" s="72"/>
      <c r="AEA1175" s="72"/>
      <c r="AEB1175" s="72"/>
      <c r="AEC1175" s="72"/>
      <c r="AED1175" s="72"/>
      <c r="AEE1175" s="72"/>
      <c r="AEF1175" s="72"/>
      <c r="AEG1175" s="72"/>
      <c r="AEH1175" s="72"/>
      <c r="AEI1175" s="72"/>
      <c r="AEJ1175" s="72"/>
      <c r="AEK1175" s="72"/>
      <c r="AEL1175" s="72"/>
      <c r="AEM1175" s="72"/>
      <c r="AEN1175" s="72"/>
      <c r="AEO1175" s="72"/>
      <c r="AEP1175" s="72"/>
      <c r="AEQ1175" s="72"/>
      <c r="AER1175" s="72"/>
      <c r="AES1175" s="72"/>
      <c r="AET1175" s="72"/>
      <c r="AEU1175" s="72"/>
      <c r="AEV1175" s="72"/>
      <c r="AEW1175" s="72"/>
      <c r="AEX1175" s="72"/>
      <c r="AEY1175" s="72"/>
      <c r="AEZ1175" s="72"/>
      <c r="AFA1175" s="72"/>
      <c r="AFB1175" s="72"/>
      <c r="AFC1175" s="72"/>
      <c r="AFD1175" s="72"/>
      <c r="AFE1175" s="72"/>
      <c r="AFF1175" s="72"/>
      <c r="AFG1175" s="72"/>
      <c r="AFH1175" s="72"/>
      <c r="AFI1175" s="72"/>
      <c r="AFJ1175" s="72"/>
      <c r="AFK1175" s="72"/>
      <c r="AFL1175" s="72"/>
      <c r="AFM1175" s="72"/>
      <c r="AFN1175" s="72"/>
      <c r="AFO1175" s="72"/>
      <c r="AFP1175" s="72"/>
      <c r="AFQ1175" s="72"/>
      <c r="AFR1175" s="72"/>
      <c r="AFS1175" s="72"/>
      <c r="AFT1175" s="72"/>
      <c r="AFU1175" s="72"/>
      <c r="AFV1175" s="72"/>
      <c r="AFW1175" s="72"/>
      <c r="AFX1175" s="72"/>
      <c r="AFY1175" s="72"/>
      <c r="AFZ1175" s="72"/>
      <c r="AGA1175" s="72"/>
      <c r="AGB1175" s="72"/>
      <c r="AGC1175" s="72"/>
      <c r="AGD1175" s="72"/>
      <c r="AGE1175" s="72"/>
      <c r="AGF1175" s="72"/>
      <c r="AGG1175" s="72"/>
      <c r="AGH1175" s="72"/>
      <c r="AGI1175" s="72"/>
      <c r="AGJ1175" s="72"/>
      <c r="AGK1175" s="72"/>
      <c r="AGL1175" s="72"/>
      <c r="AGM1175" s="72"/>
      <c r="AGN1175" s="72"/>
      <c r="AGO1175" s="72"/>
      <c r="AGP1175" s="72"/>
      <c r="AGQ1175" s="72"/>
      <c r="AGR1175" s="72"/>
      <c r="AGS1175" s="72"/>
      <c r="AGT1175" s="72"/>
      <c r="AGU1175" s="72"/>
      <c r="AGV1175" s="72"/>
      <c r="AGW1175" s="72"/>
      <c r="AGX1175" s="72"/>
      <c r="AGY1175" s="72"/>
      <c r="AGZ1175" s="72"/>
      <c r="AHA1175" s="72"/>
      <c r="AHB1175" s="72"/>
      <c r="AHC1175" s="72"/>
      <c r="AHD1175" s="72"/>
      <c r="AHE1175" s="72"/>
      <c r="AHF1175" s="72"/>
      <c r="AHG1175" s="72"/>
      <c r="AHH1175" s="72"/>
      <c r="AHI1175" s="72"/>
      <c r="AHJ1175" s="72"/>
      <c r="AHK1175" s="72"/>
      <c r="AHL1175" s="72"/>
      <c r="AHM1175" s="72"/>
      <c r="AHN1175" s="72"/>
      <c r="AHO1175" s="72"/>
      <c r="AHP1175" s="72"/>
      <c r="AHQ1175" s="72"/>
      <c r="AHR1175" s="72"/>
      <c r="AHS1175" s="72"/>
      <c r="AHT1175" s="72"/>
      <c r="AHU1175" s="72"/>
      <c r="AHV1175" s="72"/>
      <c r="AHW1175" s="72"/>
      <c r="AHX1175" s="72"/>
      <c r="AHY1175" s="72"/>
      <c r="AHZ1175" s="72"/>
      <c r="AIA1175" s="72"/>
      <c r="AIB1175" s="72"/>
      <c r="AIC1175" s="72"/>
      <c r="AID1175" s="72"/>
      <c r="AIE1175" s="72"/>
      <c r="AIF1175" s="72"/>
      <c r="AIG1175" s="72"/>
      <c r="AIH1175" s="72"/>
      <c r="AII1175" s="72"/>
      <c r="AIJ1175" s="72"/>
      <c r="AIK1175" s="72"/>
      <c r="AIL1175" s="72"/>
      <c r="AIM1175" s="72"/>
      <c r="AIN1175" s="72"/>
      <c r="AIO1175" s="72"/>
      <c r="AIP1175" s="72"/>
      <c r="AIQ1175" s="72"/>
      <c r="AIR1175" s="72"/>
      <c r="AIS1175" s="72"/>
      <c r="AIT1175" s="72"/>
      <c r="AIU1175" s="72"/>
      <c r="AIV1175" s="72"/>
      <c r="AIW1175" s="72"/>
      <c r="AIX1175" s="72"/>
      <c r="AIY1175" s="72"/>
      <c r="AIZ1175" s="72"/>
      <c r="AJA1175" s="72"/>
      <c r="AJB1175" s="72"/>
      <c r="AJC1175" s="72"/>
      <c r="AJD1175" s="72"/>
      <c r="AJE1175" s="72"/>
      <c r="AJF1175" s="72"/>
      <c r="AJG1175" s="72"/>
      <c r="AJH1175" s="72"/>
      <c r="AJI1175" s="72"/>
      <c r="AJJ1175" s="72"/>
      <c r="AJK1175" s="72"/>
      <c r="AJL1175" s="72"/>
      <c r="AJM1175" s="72"/>
      <c r="AJN1175" s="72"/>
      <c r="AJO1175" s="72"/>
      <c r="AJP1175" s="72"/>
      <c r="AJQ1175" s="72"/>
      <c r="AJR1175" s="72"/>
      <c r="AJS1175" s="72"/>
      <c r="AJT1175" s="72"/>
      <c r="AJU1175" s="72"/>
      <c r="AJV1175" s="72"/>
      <c r="AJW1175" s="72"/>
      <c r="AJX1175" s="72"/>
      <c r="AJY1175" s="72"/>
      <c r="AJZ1175" s="72"/>
      <c r="AKA1175" s="72"/>
      <c r="AKB1175" s="72"/>
      <c r="AKC1175" s="72"/>
      <c r="AKD1175" s="72"/>
      <c r="AKE1175" s="72"/>
      <c r="AKF1175" s="72"/>
      <c r="AKG1175" s="72"/>
      <c r="AKH1175" s="72"/>
      <c r="AKI1175" s="72"/>
      <c r="AKJ1175" s="72"/>
      <c r="AKK1175" s="72"/>
      <c r="AKL1175" s="72"/>
      <c r="AKM1175" s="72"/>
      <c r="AKN1175" s="72"/>
      <c r="AKO1175" s="72"/>
      <c r="AKP1175" s="72"/>
      <c r="AKQ1175" s="72"/>
      <c r="AKR1175" s="72"/>
      <c r="AKS1175" s="72"/>
      <c r="AKT1175" s="72"/>
      <c r="AKU1175" s="72"/>
      <c r="AKV1175" s="72"/>
      <c r="AKW1175" s="72"/>
      <c r="AKX1175" s="72"/>
      <c r="AKY1175" s="72"/>
      <c r="AKZ1175" s="72"/>
      <c r="ALA1175" s="72"/>
      <c r="ALB1175" s="72"/>
      <c r="ALC1175" s="72"/>
      <c r="ALD1175" s="72"/>
      <c r="ALE1175" s="72"/>
      <c r="ALF1175" s="72"/>
      <c r="ALG1175" s="72"/>
      <c r="ALH1175" s="72"/>
      <c r="ALI1175" s="72"/>
      <c r="ALJ1175" s="72"/>
      <c r="ALK1175" s="72"/>
      <c r="ALL1175" s="72"/>
      <c r="ALM1175" s="72"/>
      <c r="ALN1175" s="72"/>
      <c r="ALO1175" s="72"/>
      <c r="ALP1175" s="72"/>
      <c r="ALQ1175" s="72"/>
      <c r="ALR1175" s="72"/>
      <c r="ALS1175" s="72"/>
      <c r="ALT1175" s="72"/>
      <c r="ALU1175" s="72"/>
      <c r="ALV1175" s="72"/>
      <c r="ALW1175" s="72"/>
      <c r="ALX1175" s="72"/>
      <c r="ALY1175" s="72"/>
      <c r="ALZ1175" s="72"/>
      <c r="AMA1175" s="72"/>
      <c r="AMB1175" s="72"/>
      <c r="AMC1175" s="72"/>
      <c r="AMD1175" s="72"/>
      <c r="AME1175" s="72"/>
      <c r="AMF1175" s="72"/>
      <c r="AMG1175" s="72"/>
      <c r="AMH1175" s="72"/>
      <c r="AMI1175" s="72"/>
      <c r="AMJ1175" s="72"/>
    </row>
    <row r="1176" customFormat="false" ht="15" hidden="false" customHeight="false" outlineLevel="0" collapsed="false">
      <c r="A1176" s="69"/>
      <c r="B1176" s="69"/>
      <c r="C1176" s="49" t="n">
        <f aca="false">IF(F1176=F1175,C1175,IF(F1176=(F1175+10),C1175,(C1175+10)))</f>
        <v>2170</v>
      </c>
      <c r="D1176" s="70" t="s">
        <v>421</v>
      </c>
      <c r="E1176" s="51" t="n">
        <f aca="false">IF(C1175=C1176,IF(AND(L1176&lt;&gt;"M",L1176&lt;&gt;"m-up"),E1175+10,E1175),10)</f>
        <v>10</v>
      </c>
      <c r="F1176" s="71" t="n">
        <f aca="false">R1176+(Q1176*60)+(P1176*3600)</f>
        <v>69239</v>
      </c>
      <c r="G1176" s="71" t="str">
        <f aca="false">CONCATENATE(M1176,N1176,O1176)</f>
        <v>2017123</v>
      </c>
      <c r="H1176" s="71" t="n">
        <f aca="false">627-91</f>
        <v>536</v>
      </c>
      <c r="I1176" s="71"/>
      <c r="J1176" s="71"/>
      <c r="K1176" s="71"/>
      <c r="L1176" s="71" t="s">
        <v>0</v>
      </c>
      <c r="M1176" s="71" t="n">
        <v>2017</v>
      </c>
      <c r="N1176" s="71" t="n">
        <v>12</v>
      </c>
      <c r="O1176" s="71" t="n">
        <v>3</v>
      </c>
      <c r="P1176" s="71" t="n">
        <v>19</v>
      </c>
      <c r="Q1176" s="71" t="n">
        <v>13</v>
      </c>
      <c r="R1176" s="71" t="n">
        <v>59</v>
      </c>
      <c r="S1176" s="71" t="n">
        <v>91</v>
      </c>
      <c r="T1176" s="71" t="n">
        <v>1</v>
      </c>
      <c r="U1176" s="71" t="s">
        <v>29</v>
      </c>
      <c r="V1176" s="71" t="s">
        <v>2</v>
      </c>
      <c r="W1176" s="71"/>
      <c r="X1176" s="72"/>
      <c r="WK1176" s="72"/>
      <c r="WL1176" s="72"/>
      <c r="WM1176" s="72"/>
      <c r="WN1176" s="72"/>
      <c r="WO1176" s="72"/>
      <c r="WP1176" s="72"/>
      <c r="WQ1176" s="72"/>
      <c r="WR1176" s="72"/>
      <c r="WS1176" s="72"/>
      <c r="WT1176" s="72"/>
      <c r="WU1176" s="72"/>
      <c r="WV1176" s="72"/>
      <c r="WW1176" s="72"/>
      <c r="WX1176" s="72"/>
      <c r="WY1176" s="72"/>
      <c r="WZ1176" s="72"/>
      <c r="XA1176" s="72"/>
      <c r="XB1176" s="72"/>
      <c r="XC1176" s="72"/>
      <c r="XD1176" s="72"/>
      <c r="XE1176" s="72"/>
      <c r="XF1176" s="72"/>
      <c r="XG1176" s="72"/>
      <c r="XH1176" s="72"/>
      <c r="XI1176" s="72"/>
      <c r="XJ1176" s="72"/>
      <c r="XK1176" s="72"/>
      <c r="XL1176" s="72"/>
      <c r="XM1176" s="72"/>
      <c r="XN1176" s="72"/>
      <c r="XO1176" s="72"/>
      <c r="XP1176" s="72"/>
      <c r="XQ1176" s="72"/>
      <c r="XR1176" s="72"/>
      <c r="XS1176" s="72"/>
      <c r="XT1176" s="72"/>
      <c r="XU1176" s="72"/>
      <c r="XV1176" s="72"/>
      <c r="XW1176" s="72"/>
      <c r="XX1176" s="72"/>
      <c r="XY1176" s="72"/>
      <c r="XZ1176" s="72"/>
      <c r="YA1176" s="72"/>
      <c r="YB1176" s="72"/>
      <c r="YC1176" s="72"/>
      <c r="YD1176" s="72"/>
      <c r="YE1176" s="72"/>
      <c r="YF1176" s="72"/>
      <c r="YG1176" s="72"/>
      <c r="YH1176" s="72"/>
      <c r="YI1176" s="72"/>
      <c r="YJ1176" s="72"/>
      <c r="YK1176" s="72"/>
      <c r="YL1176" s="72"/>
      <c r="YM1176" s="72"/>
      <c r="YN1176" s="72"/>
      <c r="YO1176" s="72"/>
      <c r="YP1176" s="72"/>
      <c r="YQ1176" s="72"/>
      <c r="YR1176" s="72"/>
      <c r="YS1176" s="72"/>
      <c r="YT1176" s="72"/>
      <c r="YU1176" s="72"/>
      <c r="YV1176" s="72"/>
      <c r="YW1176" s="72"/>
      <c r="YX1176" s="72"/>
      <c r="YY1176" s="72"/>
      <c r="YZ1176" s="72"/>
      <c r="ZA1176" s="72"/>
      <c r="ZB1176" s="72"/>
      <c r="ZC1176" s="72"/>
      <c r="ZD1176" s="72"/>
      <c r="ZE1176" s="72"/>
      <c r="ZF1176" s="72"/>
      <c r="ZG1176" s="72"/>
      <c r="ZH1176" s="72"/>
      <c r="ZI1176" s="72"/>
      <c r="ZJ1176" s="72"/>
      <c r="ZK1176" s="72"/>
      <c r="ZL1176" s="72"/>
      <c r="ZM1176" s="72"/>
      <c r="ZN1176" s="72"/>
      <c r="ZO1176" s="72"/>
      <c r="ZP1176" s="72"/>
      <c r="ZQ1176" s="72"/>
      <c r="ZR1176" s="72"/>
      <c r="ZS1176" s="72"/>
      <c r="ZT1176" s="72"/>
      <c r="ZU1176" s="72"/>
      <c r="ZV1176" s="72"/>
      <c r="ZW1176" s="72"/>
      <c r="ZX1176" s="72"/>
      <c r="ZY1176" s="72"/>
      <c r="ZZ1176" s="72"/>
      <c r="AAA1176" s="72"/>
      <c r="AAB1176" s="72"/>
      <c r="AAC1176" s="72"/>
      <c r="AAD1176" s="72"/>
      <c r="AAE1176" s="72"/>
      <c r="AAF1176" s="72"/>
      <c r="AAG1176" s="72"/>
      <c r="AAH1176" s="72"/>
      <c r="AAI1176" s="72"/>
      <c r="AAJ1176" s="72"/>
      <c r="AAK1176" s="72"/>
      <c r="AAL1176" s="72"/>
      <c r="AAM1176" s="72"/>
      <c r="AAN1176" s="72"/>
      <c r="AAO1176" s="72"/>
      <c r="AAP1176" s="72"/>
      <c r="AAQ1176" s="72"/>
      <c r="AAR1176" s="72"/>
      <c r="AAS1176" s="72"/>
      <c r="AAT1176" s="72"/>
      <c r="AAU1176" s="72"/>
      <c r="AAV1176" s="72"/>
      <c r="AAW1176" s="72"/>
      <c r="AAX1176" s="72"/>
      <c r="AAY1176" s="72"/>
      <c r="AAZ1176" s="72"/>
      <c r="ABA1176" s="72"/>
      <c r="ABB1176" s="72"/>
      <c r="ABC1176" s="72"/>
      <c r="ABD1176" s="72"/>
      <c r="ABE1176" s="72"/>
      <c r="ABF1176" s="72"/>
      <c r="ABG1176" s="72"/>
      <c r="ABH1176" s="72"/>
      <c r="ABI1176" s="72"/>
      <c r="ABJ1176" s="72"/>
      <c r="ABK1176" s="72"/>
      <c r="ABL1176" s="72"/>
      <c r="ABM1176" s="72"/>
      <c r="ABN1176" s="72"/>
      <c r="ABO1176" s="72"/>
      <c r="ABP1176" s="72"/>
      <c r="ABQ1176" s="72"/>
      <c r="ABR1176" s="72"/>
      <c r="ABS1176" s="72"/>
      <c r="ABT1176" s="72"/>
      <c r="ABU1176" s="72"/>
      <c r="ABV1176" s="72"/>
      <c r="ABW1176" s="72"/>
      <c r="ABX1176" s="72"/>
      <c r="ABY1176" s="72"/>
      <c r="ABZ1176" s="72"/>
      <c r="ACA1176" s="72"/>
      <c r="ACB1176" s="72"/>
      <c r="ACC1176" s="72"/>
      <c r="ACD1176" s="72"/>
      <c r="ACE1176" s="72"/>
      <c r="ACF1176" s="72"/>
      <c r="ACG1176" s="72"/>
      <c r="ACH1176" s="72"/>
      <c r="ACI1176" s="72"/>
      <c r="ACJ1176" s="72"/>
      <c r="ACK1176" s="72"/>
      <c r="ACL1176" s="72"/>
      <c r="ACM1176" s="72"/>
      <c r="ACN1176" s="72"/>
      <c r="ACO1176" s="72"/>
      <c r="ACP1176" s="72"/>
      <c r="ACQ1176" s="72"/>
      <c r="ACR1176" s="72"/>
      <c r="ACS1176" s="72"/>
      <c r="ACT1176" s="72"/>
      <c r="ACU1176" s="72"/>
      <c r="ACV1176" s="72"/>
      <c r="ACW1176" s="72"/>
      <c r="ACX1176" s="72"/>
      <c r="ACY1176" s="72"/>
      <c r="ACZ1176" s="72"/>
      <c r="ADA1176" s="72"/>
      <c r="ADB1176" s="72"/>
      <c r="ADC1176" s="72"/>
      <c r="ADD1176" s="72"/>
      <c r="ADE1176" s="72"/>
      <c r="ADF1176" s="72"/>
      <c r="ADG1176" s="72"/>
      <c r="ADH1176" s="72"/>
      <c r="ADI1176" s="72"/>
      <c r="ADJ1176" s="72"/>
      <c r="ADK1176" s="72"/>
      <c r="ADL1176" s="72"/>
      <c r="ADM1176" s="72"/>
      <c r="ADN1176" s="72"/>
      <c r="ADO1176" s="72"/>
      <c r="ADP1176" s="72"/>
      <c r="ADQ1176" s="72"/>
      <c r="ADR1176" s="72"/>
      <c r="ADS1176" s="72"/>
      <c r="ADT1176" s="72"/>
      <c r="ADU1176" s="72"/>
      <c r="ADV1176" s="72"/>
      <c r="ADW1176" s="72"/>
      <c r="ADX1176" s="72"/>
      <c r="ADY1176" s="72"/>
      <c r="ADZ1176" s="72"/>
      <c r="AEA1176" s="72"/>
      <c r="AEB1176" s="72"/>
      <c r="AEC1176" s="72"/>
      <c r="AED1176" s="72"/>
      <c r="AEE1176" s="72"/>
      <c r="AEF1176" s="72"/>
      <c r="AEG1176" s="72"/>
      <c r="AEH1176" s="72"/>
      <c r="AEI1176" s="72"/>
      <c r="AEJ1176" s="72"/>
      <c r="AEK1176" s="72"/>
      <c r="AEL1176" s="72"/>
      <c r="AEM1176" s="72"/>
      <c r="AEN1176" s="72"/>
      <c r="AEO1176" s="72"/>
      <c r="AEP1176" s="72"/>
      <c r="AEQ1176" s="72"/>
      <c r="AER1176" s="72"/>
      <c r="AES1176" s="72"/>
      <c r="AET1176" s="72"/>
      <c r="AEU1176" s="72"/>
      <c r="AEV1176" s="72"/>
      <c r="AEW1176" s="72"/>
      <c r="AEX1176" s="72"/>
      <c r="AEY1176" s="72"/>
      <c r="AEZ1176" s="72"/>
      <c r="AFA1176" s="72"/>
      <c r="AFB1176" s="72"/>
      <c r="AFC1176" s="72"/>
      <c r="AFD1176" s="72"/>
      <c r="AFE1176" s="72"/>
      <c r="AFF1176" s="72"/>
      <c r="AFG1176" s="72"/>
      <c r="AFH1176" s="72"/>
      <c r="AFI1176" s="72"/>
      <c r="AFJ1176" s="72"/>
      <c r="AFK1176" s="72"/>
      <c r="AFL1176" s="72"/>
      <c r="AFM1176" s="72"/>
      <c r="AFN1176" s="72"/>
      <c r="AFO1176" s="72"/>
      <c r="AFP1176" s="72"/>
      <c r="AFQ1176" s="72"/>
      <c r="AFR1176" s="72"/>
      <c r="AFS1176" s="72"/>
      <c r="AFT1176" s="72"/>
      <c r="AFU1176" s="72"/>
      <c r="AFV1176" s="72"/>
      <c r="AFW1176" s="72"/>
      <c r="AFX1176" s="72"/>
      <c r="AFY1176" s="72"/>
      <c r="AFZ1176" s="72"/>
      <c r="AGA1176" s="72"/>
      <c r="AGB1176" s="72"/>
      <c r="AGC1176" s="72"/>
      <c r="AGD1176" s="72"/>
      <c r="AGE1176" s="72"/>
      <c r="AGF1176" s="72"/>
      <c r="AGG1176" s="72"/>
      <c r="AGH1176" s="72"/>
      <c r="AGI1176" s="72"/>
      <c r="AGJ1176" s="72"/>
      <c r="AGK1176" s="72"/>
      <c r="AGL1176" s="72"/>
      <c r="AGM1176" s="72"/>
      <c r="AGN1176" s="72"/>
      <c r="AGO1176" s="72"/>
      <c r="AGP1176" s="72"/>
      <c r="AGQ1176" s="72"/>
      <c r="AGR1176" s="72"/>
      <c r="AGS1176" s="72"/>
      <c r="AGT1176" s="72"/>
      <c r="AGU1176" s="72"/>
      <c r="AGV1176" s="72"/>
      <c r="AGW1176" s="72"/>
      <c r="AGX1176" s="72"/>
      <c r="AGY1176" s="72"/>
      <c r="AGZ1176" s="72"/>
      <c r="AHA1176" s="72"/>
      <c r="AHB1176" s="72"/>
      <c r="AHC1176" s="72"/>
      <c r="AHD1176" s="72"/>
      <c r="AHE1176" s="72"/>
      <c r="AHF1176" s="72"/>
      <c r="AHG1176" s="72"/>
      <c r="AHH1176" s="72"/>
      <c r="AHI1176" s="72"/>
      <c r="AHJ1176" s="72"/>
      <c r="AHK1176" s="72"/>
      <c r="AHL1176" s="72"/>
      <c r="AHM1176" s="72"/>
      <c r="AHN1176" s="72"/>
      <c r="AHO1176" s="72"/>
      <c r="AHP1176" s="72"/>
      <c r="AHQ1176" s="72"/>
      <c r="AHR1176" s="72"/>
      <c r="AHS1176" s="72"/>
      <c r="AHT1176" s="72"/>
      <c r="AHU1176" s="72"/>
      <c r="AHV1176" s="72"/>
      <c r="AHW1176" s="72"/>
      <c r="AHX1176" s="72"/>
      <c r="AHY1176" s="72"/>
      <c r="AHZ1176" s="72"/>
      <c r="AIA1176" s="72"/>
      <c r="AIB1176" s="72"/>
      <c r="AIC1176" s="72"/>
      <c r="AID1176" s="72"/>
      <c r="AIE1176" s="72"/>
      <c r="AIF1176" s="72"/>
      <c r="AIG1176" s="72"/>
      <c r="AIH1176" s="72"/>
      <c r="AII1176" s="72"/>
      <c r="AIJ1176" s="72"/>
      <c r="AIK1176" s="72"/>
      <c r="AIL1176" s="72"/>
      <c r="AIM1176" s="72"/>
      <c r="AIN1176" s="72"/>
      <c r="AIO1176" s="72"/>
      <c r="AIP1176" s="72"/>
      <c r="AIQ1176" s="72"/>
      <c r="AIR1176" s="72"/>
      <c r="AIS1176" s="72"/>
      <c r="AIT1176" s="72"/>
      <c r="AIU1176" s="72"/>
      <c r="AIV1176" s="72"/>
      <c r="AIW1176" s="72"/>
      <c r="AIX1176" s="72"/>
      <c r="AIY1176" s="72"/>
      <c r="AIZ1176" s="72"/>
      <c r="AJA1176" s="72"/>
      <c r="AJB1176" s="72"/>
      <c r="AJC1176" s="72"/>
      <c r="AJD1176" s="72"/>
      <c r="AJE1176" s="72"/>
      <c r="AJF1176" s="72"/>
      <c r="AJG1176" s="72"/>
      <c r="AJH1176" s="72"/>
      <c r="AJI1176" s="72"/>
      <c r="AJJ1176" s="72"/>
      <c r="AJK1176" s="72"/>
      <c r="AJL1176" s="72"/>
      <c r="AJM1176" s="72"/>
      <c r="AJN1176" s="72"/>
      <c r="AJO1176" s="72"/>
      <c r="AJP1176" s="72"/>
      <c r="AJQ1176" s="72"/>
      <c r="AJR1176" s="72"/>
      <c r="AJS1176" s="72"/>
      <c r="AJT1176" s="72"/>
      <c r="AJU1176" s="72"/>
      <c r="AJV1176" s="72"/>
      <c r="AJW1176" s="72"/>
      <c r="AJX1176" s="72"/>
      <c r="AJY1176" s="72"/>
      <c r="AJZ1176" s="72"/>
      <c r="AKA1176" s="72"/>
      <c r="AKB1176" s="72"/>
      <c r="AKC1176" s="72"/>
      <c r="AKD1176" s="72"/>
      <c r="AKE1176" s="72"/>
      <c r="AKF1176" s="72"/>
      <c r="AKG1176" s="72"/>
      <c r="AKH1176" s="72"/>
      <c r="AKI1176" s="72"/>
      <c r="AKJ1176" s="72"/>
      <c r="AKK1176" s="72"/>
      <c r="AKL1176" s="72"/>
      <c r="AKM1176" s="72"/>
      <c r="AKN1176" s="72"/>
      <c r="AKO1176" s="72"/>
      <c r="AKP1176" s="72"/>
      <c r="AKQ1176" s="72"/>
      <c r="AKR1176" s="72"/>
      <c r="AKS1176" s="72"/>
      <c r="AKT1176" s="72"/>
      <c r="AKU1176" s="72"/>
      <c r="AKV1176" s="72"/>
      <c r="AKW1176" s="72"/>
      <c r="AKX1176" s="72"/>
      <c r="AKY1176" s="72"/>
      <c r="AKZ1176" s="72"/>
      <c r="ALA1176" s="72"/>
      <c r="ALB1176" s="72"/>
      <c r="ALC1176" s="72"/>
      <c r="ALD1176" s="72"/>
      <c r="ALE1176" s="72"/>
      <c r="ALF1176" s="72"/>
      <c r="ALG1176" s="72"/>
      <c r="ALH1176" s="72"/>
      <c r="ALI1176" s="72"/>
      <c r="ALJ1176" s="72"/>
      <c r="ALK1176" s="72"/>
      <c r="ALL1176" s="72"/>
      <c r="ALM1176" s="72"/>
      <c r="ALN1176" s="72"/>
      <c r="ALO1176" s="72"/>
      <c r="ALP1176" s="72"/>
      <c r="ALQ1176" s="72"/>
      <c r="ALR1176" s="72"/>
      <c r="ALS1176" s="72"/>
      <c r="ALT1176" s="72"/>
      <c r="ALU1176" s="72"/>
      <c r="ALV1176" s="72"/>
      <c r="ALW1176" s="72"/>
      <c r="ALX1176" s="72"/>
      <c r="ALY1176" s="72"/>
      <c r="ALZ1176" s="72"/>
      <c r="AMA1176" s="72"/>
      <c r="AMB1176" s="72"/>
      <c r="AMC1176" s="72"/>
      <c r="AMD1176" s="72"/>
      <c r="AME1176" s="72"/>
      <c r="AMF1176" s="72"/>
      <c r="AMG1176" s="72"/>
      <c r="AMH1176" s="72"/>
      <c r="AMI1176" s="72"/>
      <c r="AMJ1176" s="72"/>
    </row>
    <row r="1177" customFormat="false" ht="15" hidden="false" customHeight="false" outlineLevel="0" collapsed="false">
      <c r="C1177" s="49" t="n">
        <f aca="false">IF(F1177=F1176,C1176,IF(F1177=(F1176+10),C1176,(C1176+10)))</f>
        <v>2170</v>
      </c>
      <c r="D1177" s="38" t="s">
        <v>421</v>
      </c>
      <c r="E1177" s="51" t="n">
        <f aca="false">IF(C1176=C1177,IF(AND(L1177&lt;&gt;"M",L1177&lt;&gt;"m-up"),E1176+10,E1176),10)</f>
        <v>20</v>
      </c>
      <c r="F1177" s="39" t="n">
        <f aca="false">R1177+(Q1177*60)+(P1177*3600)</f>
        <v>69239</v>
      </c>
      <c r="G1177" s="39" t="str">
        <f aca="false">CONCATENATE(M1177,N1177,O1177)</f>
        <v>2017123</v>
      </c>
      <c r="H1177" s="39" t="n">
        <v>353</v>
      </c>
      <c r="L1177" s="39" t="s">
        <v>232</v>
      </c>
      <c r="M1177" s="39" t="n">
        <v>2017</v>
      </c>
      <c r="N1177" s="39" t="n">
        <v>12</v>
      </c>
      <c r="O1177" s="39" t="n">
        <v>3</v>
      </c>
      <c r="P1177" s="39" t="n">
        <v>19</v>
      </c>
      <c r="Q1177" s="39" t="n">
        <v>13</v>
      </c>
      <c r="R1177" s="39" t="n">
        <v>59</v>
      </c>
      <c r="S1177" s="39" t="n">
        <v>122</v>
      </c>
      <c r="T1177" s="39" t="n">
        <v>2</v>
      </c>
      <c r="U1177" s="39" t="s">
        <v>1</v>
      </c>
      <c r="V1177" s="39" t="s">
        <v>2</v>
      </c>
      <c r="X1177" s="40" t="s">
        <v>237</v>
      </c>
    </row>
    <row r="1178" customFormat="false" ht="15" hidden="false" customHeight="false" outlineLevel="0" collapsed="false">
      <c r="C1178" s="49" t="n">
        <f aca="false">IF(F1178=F1177,C1177,IF(F1178=(F1177+10),C1177,(C1177+10)))</f>
        <v>2170</v>
      </c>
      <c r="D1178" s="38" t="s">
        <v>421</v>
      </c>
      <c r="E1178" s="51" t="n">
        <f aca="false">IF(C1177=C1178,IF(AND(L1178&lt;&gt;"M",L1178&lt;&gt;"m-up"),E1177+10,E1177),10)</f>
        <v>20</v>
      </c>
      <c r="F1178" s="39" t="n">
        <f aca="false">R1178+(Q1178*60)+(P1178*3600)</f>
        <v>69239</v>
      </c>
      <c r="G1178" s="39" t="str">
        <f aca="false">CONCATENATE(M1178,N1178,O1178)</f>
        <v>2017123</v>
      </c>
      <c r="H1178" s="39" t="n">
        <v>0</v>
      </c>
      <c r="L1178" s="39" t="s">
        <v>21</v>
      </c>
      <c r="M1178" s="39" t="n">
        <v>2017</v>
      </c>
      <c r="N1178" s="39" t="n">
        <v>12</v>
      </c>
      <c r="O1178" s="39" t="n">
        <v>3</v>
      </c>
      <c r="P1178" s="39" t="n">
        <v>19</v>
      </c>
      <c r="Q1178" s="39" t="n">
        <v>13</v>
      </c>
      <c r="R1178" s="39" t="n">
        <v>59</v>
      </c>
      <c r="S1178" s="39" t="n">
        <v>268</v>
      </c>
      <c r="T1178" s="39" t="n">
        <v>2</v>
      </c>
      <c r="U1178" s="39" t="s">
        <v>1</v>
      </c>
      <c r="V1178" s="39" t="s">
        <v>2</v>
      </c>
    </row>
    <row r="1179" customFormat="false" ht="15" hidden="false" customHeight="false" outlineLevel="0" collapsed="false">
      <c r="C1179" s="49" t="n">
        <f aca="false">IF(F1179=F1178,C1178,IF(F1179=(F1178+10),C1178,(C1178+10)))</f>
        <v>2170</v>
      </c>
      <c r="D1179" s="38" t="s">
        <v>421</v>
      </c>
      <c r="E1179" s="51" t="n">
        <f aca="false">IF(C1178=C1179,IF(AND(L1179&lt;&gt;"M",L1179&lt;&gt;"m-up"),E1178+10,E1178),10)</f>
        <v>20</v>
      </c>
      <c r="F1179" s="39" t="n">
        <f aca="false">R1179+(Q1179*60)+(P1179*3600)</f>
        <v>69239</v>
      </c>
      <c r="G1179" s="39" t="str">
        <f aca="false">CONCATENATE(M1179,N1179,O1179)</f>
        <v>2017123</v>
      </c>
      <c r="H1179" s="39" t="n">
        <v>0</v>
      </c>
      <c r="L1179" s="39" t="s">
        <v>21</v>
      </c>
      <c r="M1179" s="39" t="n">
        <v>2017</v>
      </c>
      <c r="N1179" s="39" t="n">
        <v>12</v>
      </c>
      <c r="O1179" s="39" t="n">
        <v>3</v>
      </c>
      <c r="P1179" s="39" t="n">
        <v>19</v>
      </c>
      <c r="Q1179" s="39" t="n">
        <v>13</v>
      </c>
      <c r="R1179" s="39" t="n">
        <v>59</v>
      </c>
      <c r="S1179" s="39" t="n">
        <v>331</v>
      </c>
      <c r="T1179" s="39" t="n">
        <v>2</v>
      </c>
      <c r="U1179" s="39" t="s">
        <v>1</v>
      </c>
      <c r="V1179" s="39" t="s">
        <v>2</v>
      </c>
      <c r="X1179" s="40" t="s">
        <v>422</v>
      </c>
    </row>
    <row r="1180" customFormat="false" ht="15" hidden="false" customHeight="false" outlineLevel="0" collapsed="false">
      <c r="C1180" s="49" t="n">
        <f aca="false">IF(F1180=F1179,C1179,IF(F1180=(F1179+10),C1179,(C1179+10)))</f>
        <v>2170</v>
      </c>
      <c r="D1180" s="38" t="s">
        <v>421</v>
      </c>
      <c r="E1180" s="51" t="n">
        <f aca="false">IF(C1179=C1180,IF(AND(L1180&lt;&gt;"M",L1180&lt;&gt;"m-up"),E1179+10,E1179),10)</f>
        <v>20</v>
      </c>
      <c r="F1180" s="39" t="n">
        <f aca="false">R1180+(Q1180*60)+(P1180*3600)</f>
        <v>69239</v>
      </c>
      <c r="G1180" s="39" t="str">
        <f aca="false">CONCATENATE(M1180,N1180,O1180)</f>
        <v>2017123</v>
      </c>
      <c r="H1180" s="39" t="n">
        <v>0</v>
      </c>
      <c r="L1180" s="39" t="s">
        <v>21</v>
      </c>
      <c r="M1180" s="39" t="n">
        <v>2017</v>
      </c>
      <c r="N1180" s="39" t="n">
        <v>12</v>
      </c>
      <c r="O1180" s="39" t="n">
        <v>3</v>
      </c>
      <c r="P1180" s="39" t="n">
        <v>19</v>
      </c>
      <c r="Q1180" s="39" t="n">
        <v>13</v>
      </c>
      <c r="R1180" s="39" t="n">
        <v>59</v>
      </c>
      <c r="S1180" s="39" t="n">
        <v>348</v>
      </c>
      <c r="T1180" s="39" t="n">
        <v>2</v>
      </c>
      <c r="U1180" s="39" t="s">
        <v>1</v>
      </c>
      <c r="V1180" s="39" t="s">
        <v>2</v>
      </c>
    </row>
    <row r="1181" customFormat="false" ht="15" hidden="false" customHeight="false" outlineLevel="0" collapsed="false">
      <c r="C1181" s="49" t="n">
        <f aca="false">IF(F1181=F1180,C1180,IF(F1181=(F1180+10),C1180,(C1180+10)))</f>
        <v>2170</v>
      </c>
      <c r="D1181" s="38" t="s">
        <v>421</v>
      </c>
      <c r="E1181" s="51" t="n">
        <f aca="false">IF(C1180=C1181,IF(AND(L1181&lt;&gt;"M",L1181&lt;&gt;"m-up"),E1180+10,E1180),10)</f>
        <v>20</v>
      </c>
      <c r="F1181" s="39" t="n">
        <f aca="false">R1181+(Q1181*60)+(P1181*3600)</f>
        <v>69239</v>
      </c>
      <c r="G1181" s="39" t="str">
        <f aca="false">CONCATENATE(M1181,N1181,O1181)</f>
        <v>2017123</v>
      </c>
      <c r="H1181" s="39" t="n">
        <v>0</v>
      </c>
      <c r="L1181" s="39" t="s">
        <v>21</v>
      </c>
      <c r="M1181" s="39" t="n">
        <v>2017</v>
      </c>
      <c r="N1181" s="39" t="n">
        <v>12</v>
      </c>
      <c r="O1181" s="39" t="n">
        <v>3</v>
      </c>
      <c r="P1181" s="39" t="n">
        <v>19</v>
      </c>
      <c r="Q1181" s="39" t="n">
        <v>13</v>
      </c>
      <c r="R1181" s="39" t="n">
        <v>59</v>
      </c>
      <c r="S1181" s="39" t="n">
        <v>354</v>
      </c>
      <c r="T1181" s="39" t="n">
        <v>2</v>
      </c>
      <c r="U1181" s="39" t="s">
        <v>1</v>
      </c>
      <c r="V1181" s="39" t="s">
        <v>2</v>
      </c>
    </row>
    <row r="1182" customFormat="false" ht="15" hidden="false" customHeight="false" outlineLevel="0" collapsed="false">
      <c r="C1182" s="49" t="n">
        <f aca="false">IF(F1182=F1181,C1181,IF(F1182=(F1181+10),C1181,(C1181+10)))</f>
        <v>2170</v>
      </c>
      <c r="D1182" s="38" t="s">
        <v>421</v>
      </c>
      <c r="E1182" s="51" t="n">
        <f aca="false">IF(C1181=C1182,IF(AND(L1182&lt;&gt;"M",L1182&lt;&gt;"m-up"),E1181+10,E1181),10)</f>
        <v>20</v>
      </c>
      <c r="F1182" s="39" t="n">
        <f aca="false">R1182+(Q1182*60)+(P1182*3600)</f>
        <v>69239</v>
      </c>
      <c r="G1182" s="39" t="str">
        <f aca="false">CONCATENATE(M1182,N1182,O1182)</f>
        <v>2017123</v>
      </c>
      <c r="H1182" s="39" t="n">
        <v>0</v>
      </c>
      <c r="L1182" s="39" t="s">
        <v>21</v>
      </c>
      <c r="M1182" s="39" t="n">
        <v>2017</v>
      </c>
      <c r="N1182" s="39" t="n">
        <v>12</v>
      </c>
      <c r="O1182" s="39" t="n">
        <v>3</v>
      </c>
      <c r="P1182" s="39" t="n">
        <v>19</v>
      </c>
      <c r="Q1182" s="39" t="n">
        <v>13</v>
      </c>
      <c r="R1182" s="39" t="n">
        <v>59</v>
      </c>
      <c r="S1182" s="39" t="n">
        <v>364</v>
      </c>
      <c r="T1182" s="39" t="n">
        <v>2</v>
      </c>
      <c r="U1182" s="39" t="s">
        <v>1</v>
      </c>
      <c r="V1182" s="39" t="s">
        <v>2</v>
      </c>
    </row>
    <row r="1183" customFormat="false" ht="15" hidden="false" customHeight="false" outlineLevel="0" collapsed="false">
      <c r="C1183" s="49" t="n">
        <f aca="false">IF(F1183=F1182,C1182,IF(F1183=(F1182+10),C1182,(C1182+10)))</f>
        <v>2170</v>
      </c>
      <c r="D1183" s="38" t="s">
        <v>421</v>
      </c>
      <c r="E1183" s="51" t="n">
        <f aca="false">IF(C1182=C1183,IF(AND(L1183&lt;&gt;"M",L1183&lt;&gt;"m-up"),E1182+10,E1182),10)</f>
        <v>20</v>
      </c>
      <c r="F1183" s="39" t="n">
        <f aca="false">R1183+(Q1183*60)+(P1183*3600)</f>
        <v>69239</v>
      </c>
      <c r="G1183" s="39" t="str">
        <f aca="false">CONCATENATE(M1183,N1183,O1183)</f>
        <v>2017123</v>
      </c>
      <c r="H1183" s="39" t="n">
        <v>0</v>
      </c>
      <c r="L1183" s="39" t="s">
        <v>21</v>
      </c>
      <c r="M1183" s="39" t="n">
        <v>2017</v>
      </c>
      <c r="N1183" s="39" t="n">
        <v>12</v>
      </c>
      <c r="O1183" s="39" t="n">
        <v>3</v>
      </c>
      <c r="P1183" s="39" t="n">
        <v>19</v>
      </c>
      <c r="Q1183" s="39" t="n">
        <v>13</v>
      </c>
      <c r="R1183" s="39" t="n">
        <v>59</v>
      </c>
      <c r="S1183" s="39" t="n">
        <v>381</v>
      </c>
      <c r="T1183" s="39" t="n">
        <v>2</v>
      </c>
      <c r="U1183" s="39" t="s">
        <v>1</v>
      </c>
      <c r="V1183" s="39" t="s">
        <v>2</v>
      </c>
    </row>
    <row r="1184" customFormat="false" ht="15" hidden="false" customHeight="false" outlineLevel="0" collapsed="false">
      <c r="C1184" s="49" t="n">
        <f aca="false">IF(F1184=F1183,C1183,IF(F1184=(F1183+10),C1183,(C1183+10)))</f>
        <v>2170</v>
      </c>
      <c r="D1184" s="38" t="s">
        <v>421</v>
      </c>
      <c r="E1184" s="51" t="n">
        <f aca="false">IF(C1183=C1184,IF(AND(L1184&lt;&gt;"M",L1184&lt;&gt;"m-up"),E1183+10,E1183),10)</f>
        <v>20</v>
      </c>
      <c r="F1184" s="39" t="n">
        <f aca="false">R1184+(Q1184*60)+(P1184*3600)</f>
        <v>69239</v>
      </c>
      <c r="G1184" s="39" t="str">
        <f aca="false">CONCATENATE(M1184,N1184,O1184)</f>
        <v>2017123</v>
      </c>
      <c r="H1184" s="39" t="n">
        <v>0</v>
      </c>
      <c r="L1184" s="39" t="s">
        <v>21</v>
      </c>
      <c r="M1184" s="39" t="n">
        <v>2017</v>
      </c>
      <c r="N1184" s="39" t="n">
        <v>12</v>
      </c>
      <c r="O1184" s="39" t="n">
        <v>3</v>
      </c>
      <c r="P1184" s="39" t="n">
        <v>19</v>
      </c>
      <c r="Q1184" s="39" t="n">
        <v>13</v>
      </c>
      <c r="R1184" s="39" t="n">
        <v>59</v>
      </c>
      <c r="S1184" s="39" t="n">
        <v>417</v>
      </c>
      <c r="T1184" s="39" t="n">
        <v>2</v>
      </c>
      <c r="U1184" s="39" t="s">
        <v>1</v>
      </c>
      <c r="V1184" s="39" t="s">
        <v>2</v>
      </c>
    </row>
    <row r="1185" customFormat="false" ht="15" hidden="false" customHeight="false" outlineLevel="0" collapsed="false">
      <c r="A1185" s="69"/>
      <c r="B1185" s="69"/>
      <c r="C1185" s="49" t="n">
        <f aca="false">IF(F1185=F1184,C1184,IF(F1185=(F1184+10),C1184,(C1184+10)))</f>
        <v>2180</v>
      </c>
      <c r="D1185" s="70" t="s">
        <v>423</v>
      </c>
      <c r="E1185" s="51" t="n">
        <f aca="false">IF(C1184=C1185,IF(AND(L1185&lt;&gt;"M",L1185&lt;&gt;"m-up"),E1184+10,E1184),10)</f>
        <v>10</v>
      </c>
      <c r="F1185" s="71" t="n">
        <f aca="false">R1185+(Q1185*60)+(P1185*3600)</f>
        <v>65860</v>
      </c>
      <c r="G1185" s="71" t="str">
        <f aca="false">CONCATENATE(M1185,N1185,O1185)</f>
        <v>201815</v>
      </c>
      <c r="H1185" s="71" t="n">
        <v>17</v>
      </c>
      <c r="I1185" s="71"/>
      <c r="J1185" s="71"/>
      <c r="K1185" s="71"/>
      <c r="L1185" s="71" t="s">
        <v>0</v>
      </c>
      <c r="M1185" s="71" t="n">
        <v>2018</v>
      </c>
      <c r="N1185" s="71" t="n">
        <v>1</v>
      </c>
      <c r="O1185" s="71" t="n">
        <v>5</v>
      </c>
      <c r="P1185" s="71" t="n">
        <v>18</v>
      </c>
      <c r="Q1185" s="71" t="n">
        <v>17</v>
      </c>
      <c r="R1185" s="71" t="n">
        <v>40</v>
      </c>
      <c r="S1185" s="71" t="n">
        <v>281</v>
      </c>
      <c r="T1185" s="71" t="n">
        <v>1</v>
      </c>
      <c r="U1185" s="71" t="s">
        <v>1</v>
      </c>
      <c r="V1185" s="71" t="s">
        <v>2</v>
      </c>
      <c r="W1185" s="71"/>
      <c r="X1185" s="72" t="s">
        <v>424</v>
      </c>
      <c r="WK1185" s="72"/>
      <c r="WL1185" s="72"/>
      <c r="WM1185" s="72"/>
      <c r="WN1185" s="72"/>
      <c r="WO1185" s="72"/>
      <c r="WP1185" s="72"/>
      <c r="WQ1185" s="72"/>
      <c r="WR1185" s="72"/>
      <c r="WS1185" s="72"/>
      <c r="WT1185" s="72"/>
      <c r="WU1185" s="72"/>
      <c r="WV1185" s="72"/>
      <c r="WW1185" s="72"/>
      <c r="WX1185" s="72"/>
      <c r="WY1185" s="72"/>
      <c r="WZ1185" s="72"/>
      <c r="XA1185" s="72"/>
      <c r="XB1185" s="72"/>
      <c r="XC1185" s="72"/>
      <c r="XD1185" s="72"/>
      <c r="XE1185" s="72"/>
      <c r="XF1185" s="72"/>
      <c r="XG1185" s="72"/>
      <c r="XH1185" s="72"/>
      <c r="XI1185" s="72"/>
      <c r="XJ1185" s="72"/>
      <c r="XK1185" s="72"/>
      <c r="XL1185" s="72"/>
      <c r="XM1185" s="72"/>
      <c r="XN1185" s="72"/>
      <c r="XO1185" s="72"/>
      <c r="XP1185" s="72"/>
      <c r="XQ1185" s="72"/>
      <c r="XR1185" s="72"/>
      <c r="XS1185" s="72"/>
      <c r="XT1185" s="72"/>
      <c r="XU1185" s="72"/>
      <c r="XV1185" s="72"/>
      <c r="XW1185" s="72"/>
      <c r="XX1185" s="72"/>
      <c r="XY1185" s="72"/>
      <c r="XZ1185" s="72"/>
      <c r="YA1185" s="72"/>
      <c r="YB1185" s="72"/>
      <c r="YC1185" s="72"/>
      <c r="YD1185" s="72"/>
      <c r="YE1185" s="72"/>
      <c r="YF1185" s="72"/>
      <c r="YG1185" s="72"/>
      <c r="YH1185" s="72"/>
      <c r="YI1185" s="72"/>
      <c r="YJ1185" s="72"/>
      <c r="YK1185" s="72"/>
      <c r="YL1185" s="72"/>
      <c r="YM1185" s="72"/>
      <c r="YN1185" s="72"/>
      <c r="YO1185" s="72"/>
      <c r="YP1185" s="72"/>
      <c r="YQ1185" s="72"/>
      <c r="YR1185" s="72"/>
      <c r="YS1185" s="72"/>
      <c r="YT1185" s="72"/>
      <c r="YU1185" s="72"/>
      <c r="YV1185" s="72"/>
      <c r="YW1185" s="72"/>
      <c r="YX1185" s="72"/>
      <c r="YY1185" s="72"/>
      <c r="YZ1185" s="72"/>
      <c r="ZA1185" s="72"/>
      <c r="ZB1185" s="72"/>
      <c r="ZC1185" s="72"/>
      <c r="ZD1185" s="72"/>
      <c r="ZE1185" s="72"/>
      <c r="ZF1185" s="72"/>
      <c r="ZG1185" s="72"/>
      <c r="ZH1185" s="72"/>
      <c r="ZI1185" s="72"/>
      <c r="ZJ1185" s="72"/>
      <c r="ZK1185" s="72"/>
      <c r="ZL1185" s="72"/>
      <c r="ZM1185" s="72"/>
      <c r="ZN1185" s="72"/>
      <c r="ZO1185" s="72"/>
      <c r="ZP1185" s="72"/>
      <c r="ZQ1185" s="72"/>
      <c r="ZR1185" s="72"/>
      <c r="ZS1185" s="72"/>
      <c r="ZT1185" s="72"/>
      <c r="ZU1185" s="72"/>
      <c r="ZV1185" s="72"/>
      <c r="ZW1185" s="72"/>
      <c r="ZX1185" s="72"/>
      <c r="ZY1185" s="72"/>
      <c r="ZZ1185" s="72"/>
      <c r="AAA1185" s="72"/>
      <c r="AAB1185" s="72"/>
      <c r="AAC1185" s="72"/>
      <c r="AAD1185" s="72"/>
      <c r="AAE1185" s="72"/>
      <c r="AAF1185" s="72"/>
      <c r="AAG1185" s="72"/>
      <c r="AAH1185" s="72"/>
      <c r="AAI1185" s="72"/>
      <c r="AAJ1185" s="72"/>
      <c r="AAK1185" s="72"/>
      <c r="AAL1185" s="72"/>
      <c r="AAM1185" s="72"/>
      <c r="AAN1185" s="72"/>
      <c r="AAO1185" s="72"/>
      <c r="AAP1185" s="72"/>
      <c r="AAQ1185" s="72"/>
      <c r="AAR1185" s="72"/>
      <c r="AAS1185" s="72"/>
      <c r="AAT1185" s="72"/>
      <c r="AAU1185" s="72"/>
      <c r="AAV1185" s="72"/>
      <c r="AAW1185" s="72"/>
      <c r="AAX1185" s="72"/>
      <c r="AAY1185" s="72"/>
      <c r="AAZ1185" s="72"/>
      <c r="ABA1185" s="72"/>
      <c r="ABB1185" s="72"/>
      <c r="ABC1185" s="72"/>
      <c r="ABD1185" s="72"/>
      <c r="ABE1185" s="72"/>
      <c r="ABF1185" s="72"/>
      <c r="ABG1185" s="72"/>
      <c r="ABH1185" s="72"/>
      <c r="ABI1185" s="72"/>
      <c r="ABJ1185" s="72"/>
      <c r="ABK1185" s="72"/>
      <c r="ABL1185" s="72"/>
      <c r="ABM1185" s="72"/>
      <c r="ABN1185" s="72"/>
      <c r="ABO1185" s="72"/>
      <c r="ABP1185" s="72"/>
      <c r="ABQ1185" s="72"/>
      <c r="ABR1185" s="72"/>
      <c r="ABS1185" s="72"/>
      <c r="ABT1185" s="72"/>
      <c r="ABU1185" s="72"/>
      <c r="ABV1185" s="72"/>
      <c r="ABW1185" s="72"/>
      <c r="ABX1185" s="72"/>
      <c r="ABY1185" s="72"/>
      <c r="ABZ1185" s="72"/>
      <c r="ACA1185" s="72"/>
      <c r="ACB1185" s="72"/>
      <c r="ACC1185" s="72"/>
      <c r="ACD1185" s="72"/>
      <c r="ACE1185" s="72"/>
      <c r="ACF1185" s="72"/>
      <c r="ACG1185" s="72"/>
      <c r="ACH1185" s="72"/>
      <c r="ACI1185" s="72"/>
      <c r="ACJ1185" s="72"/>
      <c r="ACK1185" s="72"/>
      <c r="ACL1185" s="72"/>
      <c r="ACM1185" s="72"/>
      <c r="ACN1185" s="72"/>
      <c r="ACO1185" s="72"/>
      <c r="ACP1185" s="72"/>
      <c r="ACQ1185" s="72"/>
      <c r="ACR1185" s="72"/>
      <c r="ACS1185" s="72"/>
      <c r="ACT1185" s="72"/>
      <c r="ACU1185" s="72"/>
      <c r="ACV1185" s="72"/>
      <c r="ACW1185" s="72"/>
      <c r="ACX1185" s="72"/>
      <c r="ACY1185" s="72"/>
      <c r="ACZ1185" s="72"/>
      <c r="ADA1185" s="72"/>
      <c r="ADB1185" s="72"/>
      <c r="ADC1185" s="72"/>
      <c r="ADD1185" s="72"/>
      <c r="ADE1185" s="72"/>
      <c r="ADF1185" s="72"/>
      <c r="ADG1185" s="72"/>
      <c r="ADH1185" s="72"/>
      <c r="ADI1185" s="72"/>
      <c r="ADJ1185" s="72"/>
      <c r="ADK1185" s="72"/>
      <c r="ADL1185" s="72"/>
      <c r="ADM1185" s="72"/>
      <c r="ADN1185" s="72"/>
      <c r="ADO1185" s="72"/>
      <c r="ADP1185" s="72"/>
      <c r="ADQ1185" s="72"/>
      <c r="ADR1185" s="72"/>
      <c r="ADS1185" s="72"/>
      <c r="ADT1185" s="72"/>
      <c r="ADU1185" s="72"/>
      <c r="ADV1185" s="72"/>
      <c r="ADW1185" s="72"/>
      <c r="ADX1185" s="72"/>
      <c r="ADY1185" s="72"/>
      <c r="ADZ1185" s="72"/>
      <c r="AEA1185" s="72"/>
      <c r="AEB1185" s="72"/>
      <c r="AEC1185" s="72"/>
      <c r="AED1185" s="72"/>
      <c r="AEE1185" s="72"/>
      <c r="AEF1185" s="72"/>
      <c r="AEG1185" s="72"/>
      <c r="AEH1185" s="72"/>
      <c r="AEI1185" s="72"/>
      <c r="AEJ1185" s="72"/>
      <c r="AEK1185" s="72"/>
      <c r="AEL1185" s="72"/>
      <c r="AEM1185" s="72"/>
      <c r="AEN1185" s="72"/>
      <c r="AEO1185" s="72"/>
      <c r="AEP1185" s="72"/>
      <c r="AEQ1185" s="72"/>
      <c r="AER1185" s="72"/>
      <c r="AES1185" s="72"/>
      <c r="AET1185" s="72"/>
      <c r="AEU1185" s="72"/>
      <c r="AEV1185" s="72"/>
      <c r="AEW1185" s="72"/>
      <c r="AEX1185" s="72"/>
      <c r="AEY1185" s="72"/>
      <c r="AEZ1185" s="72"/>
      <c r="AFA1185" s="72"/>
      <c r="AFB1185" s="72"/>
      <c r="AFC1185" s="72"/>
      <c r="AFD1185" s="72"/>
      <c r="AFE1185" s="72"/>
      <c r="AFF1185" s="72"/>
      <c r="AFG1185" s="72"/>
      <c r="AFH1185" s="72"/>
      <c r="AFI1185" s="72"/>
      <c r="AFJ1185" s="72"/>
      <c r="AFK1185" s="72"/>
      <c r="AFL1185" s="72"/>
      <c r="AFM1185" s="72"/>
      <c r="AFN1185" s="72"/>
      <c r="AFO1185" s="72"/>
      <c r="AFP1185" s="72"/>
      <c r="AFQ1185" s="72"/>
      <c r="AFR1185" s="72"/>
      <c r="AFS1185" s="72"/>
      <c r="AFT1185" s="72"/>
      <c r="AFU1185" s="72"/>
      <c r="AFV1185" s="72"/>
      <c r="AFW1185" s="72"/>
      <c r="AFX1185" s="72"/>
      <c r="AFY1185" s="72"/>
      <c r="AFZ1185" s="72"/>
      <c r="AGA1185" s="72"/>
      <c r="AGB1185" s="72"/>
      <c r="AGC1185" s="72"/>
      <c r="AGD1185" s="72"/>
      <c r="AGE1185" s="72"/>
      <c r="AGF1185" s="72"/>
      <c r="AGG1185" s="72"/>
      <c r="AGH1185" s="72"/>
      <c r="AGI1185" s="72"/>
      <c r="AGJ1185" s="72"/>
      <c r="AGK1185" s="72"/>
      <c r="AGL1185" s="72"/>
      <c r="AGM1185" s="72"/>
      <c r="AGN1185" s="72"/>
      <c r="AGO1185" s="72"/>
      <c r="AGP1185" s="72"/>
      <c r="AGQ1185" s="72"/>
      <c r="AGR1185" s="72"/>
      <c r="AGS1185" s="72"/>
      <c r="AGT1185" s="72"/>
      <c r="AGU1185" s="72"/>
      <c r="AGV1185" s="72"/>
      <c r="AGW1185" s="72"/>
      <c r="AGX1185" s="72"/>
      <c r="AGY1185" s="72"/>
      <c r="AGZ1185" s="72"/>
      <c r="AHA1185" s="72"/>
      <c r="AHB1185" s="72"/>
      <c r="AHC1185" s="72"/>
      <c r="AHD1185" s="72"/>
      <c r="AHE1185" s="72"/>
      <c r="AHF1185" s="72"/>
      <c r="AHG1185" s="72"/>
      <c r="AHH1185" s="72"/>
      <c r="AHI1185" s="72"/>
      <c r="AHJ1185" s="72"/>
      <c r="AHK1185" s="72"/>
      <c r="AHL1185" s="72"/>
      <c r="AHM1185" s="72"/>
      <c r="AHN1185" s="72"/>
      <c r="AHO1185" s="72"/>
      <c r="AHP1185" s="72"/>
      <c r="AHQ1185" s="72"/>
      <c r="AHR1185" s="72"/>
      <c r="AHS1185" s="72"/>
      <c r="AHT1185" s="72"/>
      <c r="AHU1185" s="72"/>
      <c r="AHV1185" s="72"/>
      <c r="AHW1185" s="72"/>
      <c r="AHX1185" s="72"/>
      <c r="AHY1185" s="72"/>
      <c r="AHZ1185" s="72"/>
      <c r="AIA1185" s="72"/>
      <c r="AIB1185" s="72"/>
      <c r="AIC1185" s="72"/>
      <c r="AID1185" s="72"/>
      <c r="AIE1185" s="72"/>
      <c r="AIF1185" s="72"/>
      <c r="AIG1185" s="72"/>
      <c r="AIH1185" s="72"/>
      <c r="AII1185" s="72"/>
      <c r="AIJ1185" s="72"/>
      <c r="AIK1185" s="72"/>
      <c r="AIL1185" s="72"/>
      <c r="AIM1185" s="72"/>
      <c r="AIN1185" s="72"/>
      <c r="AIO1185" s="72"/>
      <c r="AIP1185" s="72"/>
      <c r="AIQ1185" s="72"/>
      <c r="AIR1185" s="72"/>
      <c r="AIS1185" s="72"/>
      <c r="AIT1185" s="72"/>
      <c r="AIU1185" s="72"/>
      <c r="AIV1185" s="72"/>
      <c r="AIW1185" s="72"/>
      <c r="AIX1185" s="72"/>
      <c r="AIY1185" s="72"/>
      <c r="AIZ1185" s="72"/>
      <c r="AJA1185" s="72"/>
      <c r="AJB1185" s="72"/>
      <c r="AJC1185" s="72"/>
      <c r="AJD1185" s="72"/>
      <c r="AJE1185" s="72"/>
      <c r="AJF1185" s="72"/>
      <c r="AJG1185" s="72"/>
      <c r="AJH1185" s="72"/>
      <c r="AJI1185" s="72"/>
      <c r="AJJ1185" s="72"/>
      <c r="AJK1185" s="72"/>
      <c r="AJL1185" s="72"/>
      <c r="AJM1185" s="72"/>
      <c r="AJN1185" s="72"/>
      <c r="AJO1185" s="72"/>
      <c r="AJP1185" s="72"/>
      <c r="AJQ1185" s="72"/>
      <c r="AJR1185" s="72"/>
      <c r="AJS1185" s="72"/>
      <c r="AJT1185" s="72"/>
      <c r="AJU1185" s="72"/>
      <c r="AJV1185" s="72"/>
      <c r="AJW1185" s="72"/>
      <c r="AJX1185" s="72"/>
      <c r="AJY1185" s="72"/>
      <c r="AJZ1185" s="72"/>
      <c r="AKA1185" s="72"/>
      <c r="AKB1185" s="72"/>
      <c r="AKC1185" s="72"/>
      <c r="AKD1185" s="72"/>
      <c r="AKE1185" s="72"/>
      <c r="AKF1185" s="72"/>
      <c r="AKG1185" s="72"/>
      <c r="AKH1185" s="72"/>
      <c r="AKI1185" s="72"/>
      <c r="AKJ1185" s="72"/>
      <c r="AKK1185" s="72"/>
      <c r="AKL1185" s="72"/>
      <c r="AKM1185" s="72"/>
      <c r="AKN1185" s="72"/>
      <c r="AKO1185" s="72"/>
      <c r="AKP1185" s="72"/>
      <c r="AKQ1185" s="72"/>
      <c r="AKR1185" s="72"/>
      <c r="AKS1185" s="72"/>
      <c r="AKT1185" s="72"/>
      <c r="AKU1185" s="72"/>
      <c r="AKV1185" s="72"/>
      <c r="AKW1185" s="72"/>
      <c r="AKX1185" s="72"/>
      <c r="AKY1185" s="72"/>
      <c r="AKZ1185" s="72"/>
      <c r="ALA1185" s="72"/>
      <c r="ALB1185" s="72"/>
      <c r="ALC1185" s="72"/>
      <c r="ALD1185" s="72"/>
      <c r="ALE1185" s="72"/>
      <c r="ALF1185" s="72"/>
      <c r="ALG1185" s="72"/>
      <c r="ALH1185" s="72"/>
      <c r="ALI1185" s="72"/>
      <c r="ALJ1185" s="72"/>
      <c r="ALK1185" s="72"/>
      <c r="ALL1185" s="72"/>
      <c r="ALM1185" s="72"/>
      <c r="ALN1185" s="72"/>
      <c r="ALO1185" s="72"/>
      <c r="ALP1185" s="72"/>
      <c r="ALQ1185" s="72"/>
      <c r="ALR1185" s="72"/>
      <c r="ALS1185" s="72"/>
      <c r="ALT1185" s="72"/>
      <c r="ALU1185" s="72"/>
      <c r="ALV1185" s="72"/>
      <c r="ALW1185" s="72"/>
      <c r="ALX1185" s="72"/>
      <c r="ALY1185" s="72"/>
      <c r="ALZ1185" s="72"/>
      <c r="AMA1185" s="72"/>
      <c r="AMB1185" s="72"/>
      <c r="AMC1185" s="72"/>
      <c r="AMD1185" s="72"/>
      <c r="AME1185" s="72"/>
      <c r="AMF1185" s="72"/>
      <c r="AMG1185" s="72"/>
      <c r="AMH1185" s="72"/>
      <c r="AMI1185" s="72"/>
      <c r="AMJ1185" s="72"/>
    </row>
    <row r="1186" customFormat="false" ht="15" hidden="false" customHeight="false" outlineLevel="0" collapsed="false">
      <c r="C1186" s="49" t="n">
        <f aca="false">IF(F1186=F1185,C1185,IF(F1186=(F1185+10),C1185,(C1185+10)))</f>
        <v>2190</v>
      </c>
      <c r="D1186" s="38" t="s">
        <v>425</v>
      </c>
      <c r="E1186" s="51" t="n">
        <f aca="false">IF(C1185=C1186,IF(AND(L1186&lt;&gt;"M",L1186&lt;&gt;"m-up"),E1185+10,E1185),10)</f>
        <v>10</v>
      </c>
      <c r="M1186" s="39" t="n">
        <v>2018</v>
      </c>
      <c r="N1186" s="39" t="n">
        <v>1</v>
      </c>
      <c r="O1186" s="39" t="n">
        <v>9</v>
      </c>
      <c r="P1186" s="39" t="n">
        <v>13</v>
      </c>
      <c r="Q1186" s="39" t="n">
        <v>46</v>
      </c>
      <c r="R1186" s="39" t="n">
        <v>19</v>
      </c>
    </row>
    <row r="1187" customFormat="false" ht="15" hidden="false" customHeight="false" outlineLevel="0" collapsed="false">
      <c r="A1187" s="69"/>
      <c r="B1187" s="69"/>
      <c r="C1187" s="49" t="n">
        <f aca="false">IF(F1187=F1186,C1186,IF(F1187=(F1186+10),C1186,(C1186+10)))</f>
        <v>2200</v>
      </c>
      <c r="D1187" s="70" t="s">
        <v>426</v>
      </c>
      <c r="E1187" s="51" t="n">
        <f aca="false">IF(C1185=C1187,IF(AND(L1187&lt;&gt;"M",L1187&lt;&gt;"m-up"),E1185+10,E1185),10)</f>
        <v>10</v>
      </c>
      <c r="F1187" s="71" t="n">
        <f aca="false">R1187+(Q1187*60)+(P1187*3600)</f>
        <v>65842</v>
      </c>
      <c r="G1187" s="71" t="str">
        <f aca="false">CONCATENATE(M1187,N1187,O1187)</f>
        <v>2018115</v>
      </c>
      <c r="H1187" s="71" t="n">
        <f aca="false">906-896</f>
        <v>10</v>
      </c>
      <c r="I1187" s="71"/>
      <c r="J1187" s="71"/>
      <c r="K1187" s="71"/>
      <c r="L1187" s="71" t="s">
        <v>0</v>
      </c>
      <c r="M1187" s="71" t="n">
        <v>2018</v>
      </c>
      <c r="N1187" s="71" t="n">
        <v>1</v>
      </c>
      <c r="O1187" s="71" t="n">
        <v>15</v>
      </c>
      <c r="P1187" s="71" t="n">
        <v>18</v>
      </c>
      <c r="Q1187" s="71" t="n">
        <v>17</v>
      </c>
      <c r="R1187" s="71" t="n">
        <v>22</v>
      </c>
      <c r="S1187" s="71" t="n">
        <v>896</v>
      </c>
      <c r="T1187" s="71" t="n">
        <v>1</v>
      </c>
      <c r="U1187" s="71" t="s">
        <v>1</v>
      </c>
      <c r="V1187" s="71" t="s">
        <v>2</v>
      </c>
      <c r="W1187" s="71"/>
      <c r="X1187" s="72"/>
      <c r="WK1187" s="72"/>
      <c r="WL1187" s="72"/>
      <c r="WM1187" s="72"/>
      <c r="WN1187" s="72"/>
      <c r="WO1187" s="72"/>
      <c r="WP1187" s="72"/>
      <c r="WQ1187" s="72"/>
      <c r="WR1187" s="72"/>
      <c r="WS1187" s="72"/>
      <c r="WT1187" s="72"/>
      <c r="WU1187" s="72"/>
      <c r="WV1187" s="72"/>
      <c r="WW1187" s="72"/>
      <c r="WX1187" s="72"/>
      <c r="WY1187" s="72"/>
      <c r="WZ1187" s="72"/>
      <c r="XA1187" s="72"/>
      <c r="XB1187" s="72"/>
      <c r="XC1187" s="72"/>
      <c r="XD1187" s="72"/>
      <c r="XE1187" s="72"/>
      <c r="XF1187" s="72"/>
      <c r="XG1187" s="72"/>
      <c r="XH1187" s="72"/>
      <c r="XI1187" s="72"/>
      <c r="XJ1187" s="72"/>
      <c r="XK1187" s="72"/>
      <c r="XL1187" s="72"/>
      <c r="XM1187" s="72"/>
      <c r="XN1187" s="72"/>
      <c r="XO1187" s="72"/>
      <c r="XP1187" s="72"/>
      <c r="XQ1187" s="72"/>
      <c r="XR1187" s="72"/>
      <c r="XS1187" s="72"/>
      <c r="XT1187" s="72"/>
      <c r="XU1187" s="72"/>
      <c r="XV1187" s="72"/>
      <c r="XW1187" s="72"/>
      <c r="XX1187" s="72"/>
      <c r="XY1187" s="72"/>
      <c r="XZ1187" s="72"/>
      <c r="YA1187" s="72"/>
      <c r="YB1187" s="72"/>
      <c r="YC1187" s="72"/>
      <c r="YD1187" s="72"/>
      <c r="YE1187" s="72"/>
      <c r="YF1187" s="72"/>
      <c r="YG1187" s="72"/>
      <c r="YH1187" s="72"/>
      <c r="YI1187" s="72"/>
      <c r="YJ1187" s="72"/>
      <c r="YK1187" s="72"/>
      <c r="YL1187" s="72"/>
      <c r="YM1187" s="72"/>
      <c r="YN1187" s="72"/>
      <c r="YO1187" s="72"/>
      <c r="YP1187" s="72"/>
      <c r="YQ1187" s="72"/>
      <c r="YR1187" s="72"/>
      <c r="YS1187" s="72"/>
      <c r="YT1187" s="72"/>
      <c r="YU1187" s="72"/>
      <c r="YV1187" s="72"/>
      <c r="YW1187" s="72"/>
      <c r="YX1187" s="72"/>
      <c r="YY1187" s="72"/>
      <c r="YZ1187" s="72"/>
      <c r="ZA1187" s="72"/>
      <c r="ZB1187" s="72"/>
      <c r="ZC1187" s="72"/>
      <c r="ZD1187" s="72"/>
      <c r="ZE1187" s="72"/>
      <c r="ZF1187" s="72"/>
      <c r="ZG1187" s="72"/>
      <c r="ZH1187" s="72"/>
      <c r="ZI1187" s="72"/>
      <c r="ZJ1187" s="72"/>
      <c r="ZK1187" s="72"/>
      <c r="ZL1187" s="72"/>
      <c r="ZM1187" s="72"/>
      <c r="ZN1187" s="72"/>
      <c r="ZO1187" s="72"/>
      <c r="ZP1187" s="72"/>
      <c r="ZQ1187" s="72"/>
      <c r="ZR1187" s="72"/>
      <c r="ZS1187" s="72"/>
      <c r="ZT1187" s="72"/>
      <c r="ZU1187" s="72"/>
      <c r="ZV1187" s="72"/>
      <c r="ZW1187" s="72"/>
      <c r="ZX1187" s="72"/>
      <c r="ZY1187" s="72"/>
      <c r="ZZ1187" s="72"/>
      <c r="AAA1187" s="72"/>
      <c r="AAB1187" s="72"/>
      <c r="AAC1187" s="72"/>
      <c r="AAD1187" s="72"/>
      <c r="AAE1187" s="72"/>
      <c r="AAF1187" s="72"/>
      <c r="AAG1187" s="72"/>
      <c r="AAH1187" s="72"/>
      <c r="AAI1187" s="72"/>
      <c r="AAJ1187" s="72"/>
      <c r="AAK1187" s="72"/>
      <c r="AAL1187" s="72"/>
      <c r="AAM1187" s="72"/>
      <c r="AAN1187" s="72"/>
      <c r="AAO1187" s="72"/>
      <c r="AAP1187" s="72"/>
      <c r="AAQ1187" s="72"/>
      <c r="AAR1187" s="72"/>
      <c r="AAS1187" s="72"/>
      <c r="AAT1187" s="72"/>
      <c r="AAU1187" s="72"/>
      <c r="AAV1187" s="72"/>
      <c r="AAW1187" s="72"/>
      <c r="AAX1187" s="72"/>
      <c r="AAY1187" s="72"/>
      <c r="AAZ1187" s="72"/>
      <c r="ABA1187" s="72"/>
      <c r="ABB1187" s="72"/>
      <c r="ABC1187" s="72"/>
      <c r="ABD1187" s="72"/>
      <c r="ABE1187" s="72"/>
      <c r="ABF1187" s="72"/>
      <c r="ABG1187" s="72"/>
      <c r="ABH1187" s="72"/>
      <c r="ABI1187" s="72"/>
      <c r="ABJ1187" s="72"/>
      <c r="ABK1187" s="72"/>
      <c r="ABL1187" s="72"/>
      <c r="ABM1187" s="72"/>
      <c r="ABN1187" s="72"/>
      <c r="ABO1187" s="72"/>
      <c r="ABP1187" s="72"/>
      <c r="ABQ1187" s="72"/>
      <c r="ABR1187" s="72"/>
      <c r="ABS1187" s="72"/>
      <c r="ABT1187" s="72"/>
      <c r="ABU1187" s="72"/>
      <c r="ABV1187" s="72"/>
      <c r="ABW1187" s="72"/>
      <c r="ABX1187" s="72"/>
      <c r="ABY1187" s="72"/>
      <c r="ABZ1187" s="72"/>
      <c r="ACA1187" s="72"/>
      <c r="ACB1187" s="72"/>
      <c r="ACC1187" s="72"/>
      <c r="ACD1187" s="72"/>
      <c r="ACE1187" s="72"/>
      <c r="ACF1187" s="72"/>
      <c r="ACG1187" s="72"/>
      <c r="ACH1187" s="72"/>
      <c r="ACI1187" s="72"/>
      <c r="ACJ1187" s="72"/>
      <c r="ACK1187" s="72"/>
      <c r="ACL1187" s="72"/>
      <c r="ACM1187" s="72"/>
      <c r="ACN1187" s="72"/>
      <c r="ACO1187" s="72"/>
      <c r="ACP1187" s="72"/>
      <c r="ACQ1187" s="72"/>
      <c r="ACR1187" s="72"/>
      <c r="ACS1187" s="72"/>
      <c r="ACT1187" s="72"/>
      <c r="ACU1187" s="72"/>
      <c r="ACV1187" s="72"/>
      <c r="ACW1187" s="72"/>
      <c r="ACX1187" s="72"/>
      <c r="ACY1187" s="72"/>
      <c r="ACZ1187" s="72"/>
      <c r="ADA1187" s="72"/>
      <c r="ADB1187" s="72"/>
      <c r="ADC1187" s="72"/>
      <c r="ADD1187" s="72"/>
      <c r="ADE1187" s="72"/>
      <c r="ADF1187" s="72"/>
      <c r="ADG1187" s="72"/>
      <c r="ADH1187" s="72"/>
      <c r="ADI1187" s="72"/>
      <c r="ADJ1187" s="72"/>
      <c r="ADK1187" s="72"/>
      <c r="ADL1187" s="72"/>
      <c r="ADM1187" s="72"/>
      <c r="ADN1187" s="72"/>
      <c r="ADO1187" s="72"/>
      <c r="ADP1187" s="72"/>
      <c r="ADQ1187" s="72"/>
      <c r="ADR1187" s="72"/>
      <c r="ADS1187" s="72"/>
      <c r="ADT1187" s="72"/>
      <c r="ADU1187" s="72"/>
      <c r="ADV1187" s="72"/>
      <c r="ADW1187" s="72"/>
      <c r="ADX1187" s="72"/>
      <c r="ADY1187" s="72"/>
      <c r="ADZ1187" s="72"/>
      <c r="AEA1187" s="72"/>
      <c r="AEB1187" s="72"/>
      <c r="AEC1187" s="72"/>
      <c r="AED1187" s="72"/>
      <c r="AEE1187" s="72"/>
      <c r="AEF1187" s="72"/>
      <c r="AEG1187" s="72"/>
      <c r="AEH1187" s="72"/>
      <c r="AEI1187" s="72"/>
      <c r="AEJ1187" s="72"/>
      <c r="AEK1187" s="72"/>
      <c r="AEL1187" s="72"/>
      <c r="AEM1187" s="72"/>
      <c r="AEN1187" s="72"/>
      <c r="AEO1187" s="72"/>
      <c r="AEP1187" s="72"/>
      <c r="AEQ1187" s="72"/>
      <c r="AER1187" s="72"/>
      <c r="AES1187" s="72"/>
      <c r="AET1187" s="72"/>
      <c r="AEU1187" s="72"/>
      <c r="AEV1187" s="72"/>
      <c r="AEW1187" s="72"/>
      <c r="AEX1187" s="72"/>
      <c r="AEY1187" s="72"/>
      <c r="AEZ1187" s="72"/>
      <c r="AFA1187" s="72"/>
      <c r="AFB1187" s="72"/>
      <c r="AFC1187" s="72"/>
      <c r="AFD1187" s="72"/>
      <c r="AFE1187" s="72"/>
      <c r="AFF1187" s="72"/>
      <c r="AFG1187" s="72"/>
      <c r="AFH1187" s="72"/>
      <c r="AFI1187" s="72"/>
      <c r="AFJ1187" s="72"/>
      <c r="AFK1187" s="72"/>
      <c r="AFL1187" s="72"/>
      <c r="AFM1187" s="72"/>
      <c r="AFN1187" s="72"/>
      <c r="AFO1187" s="72"/>
      <c r="AFP1187" s="72"/>
      <c r="AFQ1187" s="72"/>
      <c r="AFR1187" s="72"/>
      <c r="AFS1187" s="72"/>
      <c r="AFT1187" s="72"/>
      <c r="AFU1187" s="72"/>
      <c r="AFV1187" s="72"/>
      <c r="AFW1187" s="72"/>
      <c r="AFX1187" s="72"/>
      <c r="AFY1187" s="72"/>
      <c r="AFZ1187" s="72"/>
      <c r="AGA1187" s="72"/>
      <c r="AGB1187" s="72"/>
      <c r="AGC1187" s="72"/>
      <c r="AGD1187" s="72"/>
      <c r="AGE1187" s="72"/>
      <c r="AGF1187" s="72"/>
      <c r="AGG1187" s="72"/>
      <c r="AGH1187" s="72"/>
      <c r="AGI1187" s="72"/>
      <c r="AGJ1187" s="72"/>
      <c r="AGK1187" s="72"/>
      <c r="AGL1187" s="72"/>
      <c r="AGM1187" s="72"/>
      <c r="AGN1187" s="72"/>
      <c r="AGO1187" s="72"/>
      <c r="AGP1187" s="72"/>
      <c r="AGQ1187" s="72"/>
      <c r="AGR1187" s="72"/>
      <c r="AGS1187" s="72"/>
      <c r="AGT1187" s="72"/>
      <c r="AGU1187" s="72"/>
      <c r="AGV1187" s="72"/>
      <c r="AGW1187" s="72"/>
      <c r="AGX1187" s="72"/>
      <c r="AGY1187" s="72"/>
      <c r="AGZ1187" s="72"/>
      <c r="AHA1187" s="72"/>
      <c r="AHB1187" s="72"/>
      <c r="AHC1187" s="72"/>
      <c r="AHD1187" s="72"/>
      <c r="AHE1187" s="72"/>
      <c r="AHF1187" s="72"/>
      <c r="AHG1187" s="72"/>
      <c r="AHH1187" s="72"/>
      <c r="AHI1187" s="72"/>
      <c r="AHJ1187" s="72"/>
      <c r="AHK1187" s="72"/>
      <c r="AHL1187" s="72"/>
      <c r="AHM1187" s="72"/>
      <c r="AHN1187" s="72"/>
      <c r="AHO1187" s="72"/>
      <c r="AHP1187" s="72"/>
      <c r="AHQ1187" s="72"/>
      <c r="AHR1187" s="72"/>
      <c r="AHS1187" s="72"/>
      <c r="AHT1187" s="72"/>
      <c r="AHU1187" s="72"/>
      <c r="AHV1187" s="72"/>
      <c r="AHW1187" s="72"/>
      <c r="AHX1187" s="72"/>
      <c r="AHY1187" s="72"/>
      <c r="AHZ1187" s="72"/>
      <c r="AIA1187" s="72"/>
      <c r="AIB1187" s="72"/>
      <c r="AIC1187" s="72"/>
      <c r="AID1187" s="72"/>
      <c r="AIE1187" s="72"/>
      <c r="AIF1187" s="72"/>
      <c r="AIG1187" s="72"/>
      <c r="AIH1187" s="72"/>
      <c r="AII1187" s="72"/>
      <c r="AIJ1187" s="72"/>
      <c r="AIK1187" s="72"/>
      <c r="AIL1187" s="72"/>
      <c r="AIM1187" s="72"/>
      <c r="AIN1187" s="72"/>
      <c r="AIO1187" s="72"/>
      <c r="AIP1187" s="72"/>
      <c r="AIQ1187" s="72"/>
      <c r="AIR1187" s="72"/>
      <c r="AIS1187" s="72"/>
      <c r="AIT1187" s="72"/>
      <c r="AIU1187" s="72"/>
      <c r="AIV1187" s="72"/>
      <c r="AIW1187" s="72"/>
      <c r="AIX1187" s="72"/>
      <c r="AIY1187" s="72"/>
      <c r="AIZ1187" s="72"/>
      <c r="AJA1187" s="72"/>
      <c r="AJB1187" s="72"/>
      <c r="AJC1187" s="72"/>
      <c r="AJD1187" s="72"/>
      <c r="AJE1187" s="72"/>
      <c r="AJF1187" s="72"/>
      <c r="AJG1187" s="72"/>
      <c r="AJH1187" s="72"/>
      <c r="AJI1187" s="72"/>
      <c r="AJJ1187" s="72"/>
      <c r="AJK1187" s="72"/>
      <c r="AJL1187" s="72"/>
      <c r="AJM1187" s="72"/>
      <c r="AJN1187" s="72"/>
      <c r="AJO1187" s="72"/>
      <c r="AJP1187" s="72"/>
      <c r="AJQ1187" s="72"/>
      <c r="AJR1187" s="72"/>
      <c r="AJS1187" s="72"/>
      <c r="AJT1187" s="72"/>
      <c r="AJU1187" s="72"/>
      <c r="AJV1187" s="72"/>
      <c r="AJW1187" s="72"/>
      <c r="AJX1187" s="72"/>
      <c r="AJY1187" s="72"/>
      <c r="AJZ1187" s="72"/>
      <c r="AKA1187" s="72"/>
      <c r="AKB1187" s="72"/>
      <c r="AKC1187" s="72"/>
      <c r="AKD1187" s="72"/>
      <c r="AKE1187" s="72"/>
      <c r="AKF1187" s="72"/>
      <c r="AKG1187" s="72"/>
      <c r="AKH1187" s="72"/>
      <c r="AKI1187" s="72"/>
      <c r="AKJ1187" s="72"/>
      <c r="AKK1187" s="72"/>
      <c r="AKL1187" s="72"/>
      <c r="AKM1187" s="72"/>
      <c r="AKN1187" s="72"/>
      <c r="AKO1187" s="72"/>
      <c r="AKP1187" s="72"/>
      <c r="AKQ1187" s="72"/>
      <c r="AKR1187" s="72"/>
      <c r="AKS1187" s="72"/>
      <c r="AKT1187" s="72"/>
      <c r="AKU1187" s="72"/>
      <c r="AKV1187" s="72"/>
      <c r="AKW1187" s="72"/>
      <c r="AKX1187" s="72"/>
      <c r="AKY1187" s="72"/>
      <c r="AKZ1187" s="72"/>
      <c r="ALA1187" s="72"/>
      <c r="ALB1187" s="72"/>
      <c r="ALC1187" s="72"/>
      <c r="ALD1187" s="72"/>
      <c r="ALE1187" s="72"/>
      <c r="ALF1187" s="72"/>
      <c r="ALG1187" s="72"/>
      <c r="ALH1187" s="72"/>
      <c r="ALI1187" s="72"/>
      <c r="ALJ1187" s="72"/>
      <c r="ALK1187" s="72"/>
      <c r="ALL1187" s="72"/>
      <c r="ALM1187" s="72"/>
      <c r="ALN1187" s="72"/>
      <c r="ALO1187" s="72"/>
      <c r="ALP1187" s="72"/>
      <c r="ALQ1187" s="72"/>
      <c r="ALR1187" s="72"/>
      <c r="ALS1187" s="72"/>
      <c r="ALT1187" s="72"/>
      <c r="ALU1187" s="72"/>
      <c r="ALV1187" s="72"/>
      <c r="ALW1187" s="72"/>
      <c r="ALX1187" s="72"/>
      <c r="ALY1187" s="72"/>
      <c r="ALZ1187" s="72"/>
      <c r="AMA1187" s="72"/>
      <c r="AMB1187" s="72"/>
      <c r="AMC1187" s="72"/>
      <c r="AMD1187" s="72"/>
      <c r="AME1187" s="72"/>
      <c r="AMF1187" s="72"/>
      <c r="AMG1187" s="72"/>
      <c r="AMH1187" s="72"/>
      <c r="AMI1187" s="72"/>
      <c r="AMJ1187" s="72"/>
    </row>
    <row r="1188" customFormat="false" ht="15" hidden="false" customHeight="false" outlineLevel="0" collapsed="false">
      <c r="C1188" s="49" t="n">
        <f aca="false">IF(F1188=F1187,C1187,IF(F1188=(F1187+10),C1187,(C1187+10)))</f>
        <v>2200</v>
      </c>
      <c r="D1188" s="38" t="s">
        <v>426</v>
      </c>
      <c r="E1188" s="51" t="n">
        <f aca="false">IF(C1187=C1188,IF(AND(L1188&lt;&gt;"M",L1188&lt;&gt;"m-up"),E1187+10,E1187),10)</f>
        <v>20</v>
      </c>
      <c r="F1188" s="39" t="n">
        <f aca="false">R1188+(Q1188*60)+(P1188*3600)</f>
        <v>65842</v>
      </c>
      <c r="G1188" s="39" t="str">
        <f aca="false">CONCATENATE(M1188,N1188,O1188)</f>
        <v>2018115</v>
      </c>
      <c r="H1188" s="39" t="n">
        <v>0</v>
      </c>
      <c r="L1188" s="39" t="s">
        <v>270</v>
      </c>
      <c r="M1188" s="39" t="n">
        <v>2018</v>
      </c>
      <c r="N1188" s="39" t="n">
        <v>1</v>
      </c>
      <c r="O1188" s="39" t="n">
        <v>15</v>
      </c>
      <c r="P1188" s="39" t="n">
        <v>18</v>
      </c>
      <c r="Q1188" s="39" t="n">
        <v>17</v>
      </c>
      <c r="R1188" s="39" t="n">
        <v>22</v>
      </c>
      <c r="S1188" s="39" t="n">
        <v>936</v>
      </c>
      <c r="T1188" s="39" t="n">
        <v>0</v>
      </c>
      <c r="U1188" s="39" t="s">
        <v>1</v>
      </c>
      <c r="V1188" s="39" t="s">
        <v>2</v>
      </c>
    </row>
    <row r="1189" customFormat="false" ht="15" hidden="false" customHeight="false" outlineLevel="0" collapsed="false">
      <c r="A1189" s="69"/>
      <c r="B1189" s="69"/>
      <c r="C1189" s="49" t="n">
        <f aca="false">IF(F1189=F1188,C1188,IF(F1189=(F1188+10),C1188,(C1188+10)))</f>
        <v>2210</v>
      </c>
      <c r="D1189" s="70" t="s">
        <v>427</v>
      </c>
      <c r="E1189" s="51" t="n">
        <f aca="false">IF(C1188=C1189,IF(AND(L1189&lt;&gt;"M",L1189&lt;&gt;"m-up"),E1188+10,E1188),10)</f>
        <v>10</v>
      </c>
      <c r="F1189" s="71" t="n">
        <f aca="false">R1189+(Q1189*60)+(P1189*3600)</f>
        <v>65930</v>
      </c>
      <c r="G1189" s="71" t="str">
        <f aca="false">CONCATENATE(M1189,N1189,O1189)</f>
        <v>2018115</v>
      </c>
      <c r="H1189" s="71" t="n">
        <f aca="false">523-505</f>
        <v>18</v>
      </c>
      <c r="I1189" s="71"/>
      <c r="J1189" s="71"/>
      <c r="K1189" s="71"/>
      <c r="L1189" s="71" t="s">
        <v>0</v>
      </c>
      <c r="M1189" s="71" t="n">
        <v>2018</v>
      </c>
      <c r="N1189" s="71" t="n">
        <v>1</v>
      </c>
      <c r="O1189" s="71" t="n">
        <v>15</v>
      </c>
      <c r="P1189" s="71" t="n">
        <v>18</v>
      </c>
      <c r="Q1189" s="71" t="n">
        <v>18</v>
      </c>
      <c r="R1189" s="71" t="n">
        <v>50</v>
      </c>
      <c r="S1189" s="71" t="n">
        <v>505</v>
      </c>
      <c r="T1189" s="71" t="n">
        <v>1</v>
      </c>
      <c r="U1189" s="71" t="s">
        <v>1</v>
      </c>
      <c r="V1189" s="71" t="s">
        <v>2</v>
      </c>
      <c r="W1189" s="71"/>
      <c r="X1189" s="72"/>
      <c r="WK1189" s="72"/>
      <c r="WL1189" s="72"/>
      <c r="WM1189" s="72"/>
      <c r="WN1189" s="72"/>
      <c r="WO1189" s="72"/>
      <c r="WP1189" s="72"/>
      <c r="WQ1189" s="72"/>
      <c r="WR1189" s="72"/>
      <c r="WS1189" s="72"/>
      <c r="WT1189" s="72"/>
      <c r="WU1189" s="72"/>
      <c r="WV1189" s="72"/>
      <c r="WW1189" s="72"/>
      <c r="WX1189" s="72"/>
      <c r="WY1189" s="72"/>
      <c r="WZ1189" s="72"/>
      <c r="XA1189" s="72"/>
      <c r="XB1189" s="72"/>
      <c r="XC1189" s="72"/>
      <c r="XD1189" s="72"/>
      <c r="XE1189" s="72"/>
      <c r="XF1189" s="72"/>
      <c r="XG1189" s="72"/>
      <c r="XH1189" s="72"/>
      <c r="XI1189" s="72"/>
      <c r="XJ1189" s="72"/>
      <c r="XK1189" s="72"/>
      <c r="XL1189" s="72"/>
      <c r="XM1189" s="72"/>
      <c r="XN1189" s="72"/>
      <c r="XO1189" s="72"/>
      <c r="XP1189" s="72"/>
      <c r="XQ1189" s="72"/>
      <c r="XR1189" s="72"/>
      <c r="XS1189" s="72"/>
      <c r="XT1189" s="72"/>
      <c r="XU1189" s="72"/>
      <c r="XV1189" s="72"/>
      <c r="XW1189" s="72"/>
      <c r="XX1189" s="72"/>
      <c r="XY1189" s="72"/>
      <c r="XZ1189" s="72"/>
      <c r="YA1189" s="72"/>
      <c r="YB1189" s="72"/>
      <c r="YC1189" s="72"/>
      <c r="YD1189" s="72"/>
      <c r="YE1189" s="72"/>
      <c r="YF1189" s="72"/>
      <c r="YG1189" s="72"/>
      <c r="YH1189" s="72"/>
      <c r="YI1189" s="72"/>
      <c r="YJ1189" s="72"/>
      <c r="YK1189" s="72"/>
      <c r="YL1189" s="72"/>
      <c r="YM1189" s="72"/>
      <c r="YN1189" s="72"/>
      <c r="YO1189" s="72"/>
      <c r="YP1189" s="72"/>
      <c r="YQ1189" s="72"/>
      <c r="YR1189" s="72"/>
      <c r="YS1189" s="72"/>
      <c r="YT1189" s="72"/>
      <c r="YU1189" s="72"/>
      <c r="YV1189" s="72"/>
      <c r="YW1189" s="72"/>
      <c r="YX1189" s="72"/>
      <c r="YY1189" s="72"/>
      <c r="YZ1189" s="72"/>
      <c r="ZA1189" s="72"/>
      <c r="ZB1189" s="72"/>
      <c r="ZC1189" s="72"/>
      <c r="ZD1189" s="72"/>
      <c r="ZE1189" s="72"/>
      <c r="ZF1189" s="72"/>
      <c r="ZG1189" s="72"/>
      <c r="ZH1189" s="72"/>
      <c r="ZI1189" s="72"/>
      <c r="ZJ1189" s="72"/>
      <c r="ZK1189" s="72"/>
      <c r="ZL1189" s="72"/>
      <c r="ZM1189" s="72"/>
      <c r="ZN1189" s="72"/>
      <c r="ZO1189" s="72"/>
      <c r="ZP1189" s="72"/>
      <c r="ZQ1189" s="72"/>
      <c r="ZR1189" s="72"/>
      <c r="ZS1189" s="72"/>
      <c r="ZT1189" s="72"/>
      <c r="ZU1189" s="72"/>
      <c r="ZV1189" s="72"/>
      <c r="ZW1189" s="72"/>
      <c r="ZX1189" s="72"/>
      <c r="ZY1189" s="72"/>
      <c r="ZZ1189" s="72"/>
      <c r="AAA1189" s="72"/>
      <c r="AAB1189" s="72"/>
      <c r="AAC1189" s="72"/>
      <c r="AAD1189" s="72"/>
      <c r="AAE1189" s="72"/>
      <c r="AAF1189" s="72"/>
      <c r="AAG1189" s="72"/>
      <c r="AAH1189" s="72"/>
      <c r="AAI1189" s="72"/>
      <c r="AAJ1189" s="72"/>
      <c r="AAK1189" s="72"/>
      <c r="AAL1189" s="72"/>
      <c r="AAM1189" s="72"/>
      <c r="AAN1189" s="72"/>
      <c r="AAO1189" s="72"/>
      <c r="AAP1189" s="72"/>
      <c r="AAQ1189" s="72"/>
      <c r="AAR1189" s="72"/>
      <c r="AAS1189" s="72"/>
      <c r="AAT1189" s="72"/>
      <c r="AAU1189" s="72"/>
      <c r="AAV1189" s="72"/>
      <c r="AAW1189" s="72"/>
      <c r="AAX1189" s="72"/>
      <c r="AAY1189" s="72"/>
      <c r="AAZ1189" s="72"/>
      <c r="ABA1189" s="72"/>
      <c r="ABB1189" s="72"/>
      <c r="ABC1189" s="72"/>
      <c r="ABD1189" s="72"/>
      <c r="ABE1189" s="72"/>
      <c r="ABF1189" s="72"/>
      <c r="ABG1189" s="72"/>
      <c r="ABH1189" s="72"/>
      <c r="ABI1189" s="72"/>
      <c r="ABJ1189" s="72"/>
      <c r="ABK1189" s="72"/>
      <c r="ABL1189" s="72"/>
      <c r="ABM1189" s="72"/>
      <c r="ABN1189" s="72"/>
      <c r="ABO1189" s="72"/>
      <c r="ABP1189" s="72"/>
      <c r="ABQ1189" s="72"/>
      <c r="ABR1189" s="72"/>
      <c r="ABS1189" s="72"/>
      <c r="ABT1189" s="72"/>
      <c r="ABU1189" s="72"/>
      <c r="ABV1189" s="72"/>
      <c r="ABW1189" s="72"/>
      <c r="ABX1189" s="72"/>
      <c r="ABY1189" s="72"/>
      <c r="ABZ1189" s="72"/>
      <c r="ACA1189" s="72"/>
      <c r="ACB1189" s="72"/>
      <c r="ACC1189" s="72"/>
      <c r="ACD1189" s="72"/>
      <c r="ACE1189" s="72"/>
      <c r="ACF1189" s="72"/>
      <c r="ACG1189" s="72"/>
      <c r="ACH1189" s="72"/>
      <c r="ACI1189" s="72"/>
      <c r="ACJ1189" s="72"/>
      <c r="ACK1189" s="72"/>
      <c r="ACL1189" s="72"/>
      <c r="ACM1189" s="72"/>
      <c r="ACN1189" s="72"/>
      <c r="ACO1189" s="72"/>
      <c r="ACP1189" s="72"/>
      <c r="ACQ1189" s="72"/>
      <c r="ACR1189" s="72"/>
      <c r="ACS1189" s="72"/>
      <c r="ACT1189" s="72"/>
      <c r="ACU1189" s="72"/>
      <c r="ACV1189" s="72"/>
      <c r="ACW1189" s="72"/>
      <c r="ACX1189" s="72"/>
      <c r="ACY1189" s="72"/>
      <c r="ACZ1189" s="72"/>
      <c r="ADA1189" s="72"/>
      <c r="ADB1189" s="72"/>
      <c r="ADC1189" s="72"/>
      <c r="ADD1189" s="72"/>
      <c r="ADE1189" s="72"/>
      <c r="ADF1189" s="72"/>
      <c r="ADG1189" s="72"/>
      <c r="ADH1189" s="72"/>
      <c r="ADI1189" s="72"/>
      <c r="ADJ1189" s="72"/>
      <c r="ADK1189" s="72"/>
      <c r="ADL1189" s="72"/>
      <c r="ADM1189" s="72"/>
      <c r="ADN1189" s="72"/>
      <c r="ADO1189" s="72"/>
      <c r="ADP1189" s="72"/>
      <c r="ADQ1189" s="72"/>
      <c r="ADR1189" s="72"/>
      <c r="ADS1189" s="72"/>
      <c r="ADT1189" s="72"/>
      <c r="ADU1189" s="72"/>
      <c r="ADV1189" s="72"/>
      <c r="ADW1189" s="72"/>
      <c r="ADX1189" s="72"/>
      <c r="ADY1189" s="72"/>
      <c r="ADZ1189" s="72"/>
      <c r="AEA1189" s="72"/>
      <c r="AEB1189" s="72"/>
      <c r="AEC1189" s="72"/>
      <c r="AED1189" s="72"/>
      <c r="AEE1189" s="72"/>
      <c r="AEF1189" s="72"/>
      <c r="AEG1189" s="72"/>
      <c r="AEH1189" s="72"/>
      <c r="AEI1189" s="72"/>
      <c r="AEJ1189" s="72"/>
      <c r="AEK1189" s="72"/>
      <c r="AEL1189" s="72"/>
      <c r="AEM1189" s="72"/>
      <c r="AEN1189" s="72"/>
      <c r="AEO1189" s="72"/>
      <c r="AEP1189" s="72"/>
      <c r="AEQ1189" s="72"/>
      <c r="AER1189" s="72"/>
      <c r="AES1189" s="72"/>
      <c r="AET1189" s="72"/>
      <c r="AEU1189" s="72"/>
      <c r="AEV1189" s="72"/>
      <c r="AEW1189" s="72"/>
      <c r="AEX1189" s="72"/>
      <c r="AEY1189" s="72"/>
      <c r="AEZ1189" s="72"/>
      <c r="AFA1189" s="72"/>
      <c r="AFB1189" s="72"/>
      <c r="AFC1189" s="72"/>
      <c r="AFD1189" s="72"/>
      <c r="AFE1189" s="72"/>
      <c r="AFF1189" s="72"/>
      <c r="AFG1189" s="72"/>
      <c r="AFH1189" s="72"/>
      <c r="AFI1189" s="72"/>
      <c r="AFJ1189" s="72"/>
      <c r="AFK1189" s="72"/>
      <c r="AFL1189" s="72"/>
      <c r="AFM1189" s="72"/>
      <c r="AFN1189" s="72"/>
      <c r="AFO1189" s="72"/>
      <c r="AFP1189" s="72"/>
      <c r="AFQ1189" s="72"/>
      <c r="AFR1189" s="72"/>
      <c r="AFS1189" s="72"/>
      <c r="AFT1189" s="72"/>
      <c r="AFU1189" s="72"/>
      <c r="AFV1189" s="72"/>
      <c r="AFW1189" s="72"/>
      <c r="AFX1189" s="72"/>
      <c r="AFY1189" s="72"/>
      <c r="AFZ1189" s="72"/>
      <c r="AGA1189" s="72"/>
      <c r="AGB1189" s="72"/>
      <c r="AGC1189" s="72"/>
      <c r="AGD1189" s="72"/>
      <c r="AGE1189" s="72"/>
      <c r="AGF1189" s="72"/>
      <c r="AGG1189" s="72"/>
      <c r="AGH1189" s="72"/>
      <c r="AGI1189" s="72"/>
      <c r="AGJ1189" s="72"/>
      <c r="AGK1189" s="72"/>
      <c r="AGL1189" s="72"/>
      <c r="AGM1189" s="72"/>
      <c r="AGN1189" s="72"/>
      <c r="AGO1189" s="72"/>
      <c r="AGP1189" s="72"/>
      <c r="AGQ1189" s="72"/>
      <c r="AGR1189" s="72"/>
      <c r="AGS1189" s="72"/>
      <c r="AGT1189" s="72"/>
      <c r="AGU1189" s="72"/>
      <c r="AGV1189" s="72"/>
      <c r="AGW1189" s="72"/>
      <c r="AGX1189" s="72"/>
      <c r="AGY1189" s="72"/>
      <c r="AGZ1189" s="72"/>
      <c r="AHA1189" s="72"/>
      <c r="AHB1189" s="72"/>
      <c r="AHC1189" s="72"/>
      <c r="AHD1189" s="72"/>
      <c r="AHE1189" s="72"/>
      <c r="AHF1189" s="72"/>
      <c r="AHG1189" s="72"/>
      <c r="AHH1189" s="72"/>
      <c r="AHI1189" s="72"/>
      <c r="AHJ1189" s="72"/>
      <c r="AHK1189" s="72"/>
      <c r="AHL1189" s="72"/>
      <c r="AHM1189" s="72"/>
      <c r="AHN1189" s="72"/>
      <c r="AHO1189" s="72"/>
      <c r="AHP1189" s="72"/>
      <c r="AHQ1189" s="72"/>
      <c r="AHR1189" s="72"/>
      <c r="AHS1189" s="72"/>
      <c r="AHT1189" s="72"/>
      <c r="AHU1189" s="72"/>
      <c r="AHV1189" s="72"/>
      <c r="AHW1189" s="72"/>
      <c r="AHX1189" s="72"/>
      <c r="AHY1189" s="72"/>
      <c r="AHZ1189" s="72"/>
      <c r="AIA1189" s="72"/>
      <c r="AIB1189" s="72"/>
      <c r="AIC1189" s="72"/>
      <c r="AID1189" s="72"/>
      <c r="AIE1189" s="72"/>
      <c r="AIF1189" s="72"/>
      <c r="AIG1189" s="72"/>
      <c r="AIH1189" s="72"/>
      <c r="AII1189" s="72"/>
      <c r="AIJ1189" s="72"/>
      <c r="AIK1189" s="72"/>
      <c r="AIL1189" s="72"/>
      <c r="AIM1189" s="72"/>
      <c r="AIN1189" s="72"/>
      <c r="AIO1189" s="72"/>
      <c r="AIP1189" s="72"/>
      <c r="AIQ1189" s="72"/>
      <c r="AIR1189" s="72"/>
      <c r="AIS1189" s="72"/>
      <c r="AIT1189" s="72"/>
      <c r="AIU1189" s="72"/>
      <c r="AIV1189" s="72"/>
      <c r="AIW1189" s="72"/>
      <c r="AIX1189" s="72"/>
      <c r="AIY1189" s="72"/>
      <c r="AIZ1189" s="72"/>
      <c r="AJA1189" s="72"/>
      <c r="AJB1189" s="72"/>
      <c r="AJC1189" s="72"/>
      <c r="AJD1189" s="72"/>
      <c r="AJE1189" s="72"/>
      <c r="AJF1189" s="72"/>
      <c r="AJG1189" s="72"/>
      <c r="AJH1189" s="72"/>
      <c r="AJI1189" s="72"/>
      <c r="AJJ1189" s="72"/>
      <c r="AJK1189" s="72"/>
      <c r="AJL1189" s="72"/>
      <c r="AJM1189" s="72"/>
      <c r="AJN1189" s="72"/>
      <c r="AJO1189" s="72"/>
      <c r="AJP1189" s="72"/>
      <c r="AJQ1189" s="72"/>
      <c r="AJR1189" s="72"/>
      <c r="AJS1189" s="72"/>
      <c r="AJT1189" s="72"/>
      <c r="AJU1189" s="72"/>
      <c r="AJV1189" s="72"/>
      <c r="AJW1189" s="72"/>
      <c r="AJX1189" s="72"/>
      <c r="AJY1189" s="72"/>
      <c r="AJZ1189" s="72"/>
      <c r="AKA1189" s="72"/>
      <c r="AKB1189" s="72"/>
      <c r="AKC1189" s="72"/>
      <c r="AKD1189" s="72"/>
      <c r="AKE1189" s="72"/>
      <c r="AKF1189" s="72"/>
      <c r="AKG1189" s="72"/>
      <c r="AKH1189" s="72"/>
      <c r="AKI1189" s="72"/>
      <c r="AKJ1189" s="72"/>
      <c r="AKK1189" s="72"/>
      <c r="AKL1189" s="72"/>
      <c r="AKM1189" s="72"/>
      <c r="AKN1189" s="72"/>
      <c r="AKO1189" s="72"/>
      <c r="AKP1189" s="72"/>
      <c r="AKQ1189" s="72"/>
      <c r="AKR1189" s="72"/>
      <c r="AKS1189" s="72"/>
      <c r="AKT1189" s="72"/>
      <c r="AKU1189" s="72"/>
      <c r="AKV1189" s="72"/>
      <c r="AKW1189" s="72"/>
      <c r="AKX1189" s="72"/>
      <c r="AKY1189" s="72"/>
      <c r="AKZ1189" s="72"/>
      <c r="ALA1189" s="72"/>
      <c r="ALB1189" s="72"/>
      <c r="ALC1189" s="72"/>
      <c r="ALD1189" s="72"/>
      <c r="ALE1189" s="72"/>
      <c r="ALF1189" s="72"/>
      <c r="ALG1189" s="72"/>
      <c r="ALH1189" s="72"/>
      <c r="ALI1189" s="72"/>
      <c r="ALJ1189" s="72"/>
      <c r="ALK1189" s="72"/>
      <c r="ALL1189" s="72"/>
      <c r="ALM1189" s="72"/>
      <c r="ALN1189" s="72"/>
      <c r="ALO1189" s="72"/>
      <c r="ALP1189" s="72"/>
      <c r="ALQ1189" s="72"/>
      <c r="ALR1189" s="72"/>
      <c r="ALS1189" s="72"/>
      <c r="ALT1189" s="72"/>
      <c r="ALU1189" s="72"/>
      <c r="ALV1189" s="72"/>
      <c r="ALW1189" s="72"/>
      <c r="ALX1189" s="72"/>
      <c r="ALY1189" s="72"/>
      <c r="ALZ1189" s="72"/>
      <c r="AMA1189" s="72"/>
      <c r="AMB1189" s="72"/>
      <c r="AMC1189" s="72"/>
      <c r="AMD1189" s="72"/>
      <c r="AME1189" s="72"/>
      <c r="AMF1189" s="72"/>
      <c r="AMG1189" s="72"/>
      <c r="AMH1189" s="72"/>
      <c r="AMI1189" s="72"/>
      <c r="AMJ1189" s="72"/>
    </row>
    <row r="1190" customFormat="false" ht="15" hidden="false" customHeight="false" outlineLevel="0" collapsed="false">
      <c r="A1190" s="69"/>
      <c r="B1190" s="69"/>
      <c r="C1190" s="49" t="n">
        <f aca="false">IF(F1190=F1189,C1189,IF(F1190=(F1189+10),C1189,(C1189+10)))</f>
        <v>2220</v>
      </c>
      <c r="D1190" s="70"/>
      <c r="E1190" s="51" t="n">
        <f aca="false">IF(C1189=C1190,IF(AND(L1190&lt;&gt;"M",L1190&lt;&gt;"m-up"),E1189+10,E1189),10)</f>
        <v>10</v>
      </c>
      <c r="F1190" s="71" t="n">
        <f aca="false">R1190+(Q1190*60)+(P1190*3600)</f>
        <v>65939</v>
      </c>
      <c r="G1190" s="71" t="str">
        <f aca="false">CONCATENATE(M1190,N1190,O1190)</f>
        <v>2018115</v>
      </c>
      <c r="H1190" s="71" t="n">
        <v>20</v>
      </c>
      <c r="I1190" s="71"/>
      <c r="J1190" s="71"/>
      <c r="K1190" s="71"/>
      <c r="L1190" s="71" t="s">
        <v>0</v>
      </c>
      <c r="M1190" s="71" t="n">
        <v>2018</v>
      </c>
      <c r="N1190" s="71" t="n">
        <v>1</v>
      </c>
      <c r="O1190" s="71" t="n">
        <v>15</v>
      </c>
      <c r="P1190" s="71" t="n">
        <v>18</v>
      </c>
      <c r="Q1190" s="71" t="n">
        <v>18</v>
      </c>
      <c r="R1190" s="71" t="n">
        <v>59</v>
      </c>
      <c r="S1190" s="71" t="n">
        <v>60</v>
      </c>
      <c r="T1190" s="71" t="n">
        <v>1</v>
      </c>
      <c r="U1190" s="71" t="s">
        <v>1</v>
      </c>
      <c r="V1190" s="71" t="s">
        <v>2</v>
      </c>
      <c r="W1190" s="71"/>
      <c r="X1190" s="72"/>
      <c r="WK1190" s="72"/>
      <c r="WL1190" s="72"/>
      <c r="WM1190" s="72"/>
      <c r="WN1190" s="72"/>
      <c r="WO1190" s="72"/>
      <c r="WP1190" s="72"/>
      <c r="WQ1190" s="72"/>
      <c r="WR1190" s="72"/>
      <c r="WS1190" s="72"/>
      <c r="WT1190" s="72"/>
      <c r="WU1190" s="72"/>
      <c r="WV1190" s="72"/>
      <c r="WW1190" s="72"/>
      <c r="WX1190" s="72"/>
      <c r="WY1190" s="72"/>
      <c r="WZ1190" s="72"/>
      <c r="XA1190" s="72"/>
      <c r="XB1190" s="72"/>
      <c r="XC1190" s="72"/>
      <c r="XD1190" s="72"/>
      <c r="XE1190" s="72"/>
      <c r="XF1190" s="72"/>
      <c r="XG1190" s="72"/>
      <c r="XH1190" s="72"/>
      <c r="XI1190" s="72"/>
      <c r="XJ1190" s="72"/>
      <c r="XK1190" s="72"/>
      <c r="XL1190" s="72"/>
      <c r="XM1190" s="72"/>
      <c r="XN1190" s="72"/>
      <c r="XO1190" s="72"/>
      <c r="XP1190" s="72"/>
      <c r="XQ1190" s="72"/>
      <c r="XR1190" s="72"/>
      <c r="XS1190" s="72"/>
      <c r="XT1190" s="72"/>
      <c r="XU1190" s="72"/>
      <c r="XV1190" s="72"/>
      <c r="XW1190" s="72"/>
      <c r="XX1190" s="72"/>
      <c r="XY1190" s="72"/>
      <c r="XZ1190" s="72"/>
      <c r="YA1190" s="72"/>
      <c r="YB1190" s="72"/>
      <c r="YC1190" s="72"/>
      <c r="YD1190" s="72"/>
      <c r="YE1190" s="72"/>
      <c r="YF1190" s="72"/>
      <c r="YG1190" s="72"/>
      <c r="YH1190" s="72"/>
      <c r="YI1190" s="72"/>
      <c r="YJ1190" s="72"/>
      <c r="YK1190" s="72"/>
      <c r="YL1190" s="72"/>
      <c r="YM1190" s="72"/>
      <c r="YN1190" s="72"/>
      <c r="YO1190" s="72"/>
      <c r="YP1190" s="72"/>
      <c r="YQ1190" s="72"/>
      <c r="YR1190" s="72"/>
      <c r="YS1190" s="72"/>
      <c r="YT1190" s="72"/>
      <c r="YU1190" s="72"/>
      <c r="YV1190" s="72"/>
      <c r="YW1190" s="72"/>
      <c r="YX1190" s="72"/>
      <c r="YY1190" s="72"/>
      <c r="YZ1190" s="72"/>
      <c r="ZA1190" s="72"/>
      <c r="ZB1190" s="72"/>
      <c r="ZC1190" s="72"/>
      <c r="ZD1190" s="72"/>
      <c r="ZE1190" s="72"/>
      <c r="ZF1190" s="72"/>
      <c r="ZG1190" s="72"/>
      <c r="ZH1190" s="72"/>
      <c r="ZI1190" s="72"/>
      <c r="ZJ1190" s="72"/>
      <c r="ZK1190" s="72"/>
      <c r="ZL1190" s="72"/>
      <c r="ZM1190" s="72"/>
      <c r="ZN1190" s="72"/>
      <c r="ZO1190" s="72"/>
      <c r="ZP1190" s="72"/>
      <c r="ZQ1190" s="72"/>
      <c r="ZR1190" s="72"/>
      <c r="ZS1190" s="72"/>
      <c r="ZT1190" s="72"/>
      <c r="ZU1190" s="72"/>
      <c r="ZV1190" s="72"/>
      <c r="ZW1190" s="72"/>
      <c r="ZX1190" s="72"/>
      <c r="ZY1190" s="72"/>
      <c r="ZZ1190" s="72"/>
      <c r="AAA1190" s="72"/>
      <c r="AAB1190" s="72"/>
      <c r="AAC1190" s="72"/>
      <c r="AAD1190" s="72"/>
      <c r="AAE1190" s="72"/>
      <c r="AAF1190" s="72"/>
      <c r="AAG1190" s="72"/>
      <c r="AAH1190" s="72"/>
      <c r="AAI1190" s="72"/>
      <c r="AAJ1190" s="72"/>
      <c r="AAK1190" s="72"/>
      <c r="AAL1190" s="72"/>
      <c r="AAM1190" s="72"/>
      <c r="AAN1190" s="72"/>
      <c r="AAO1190" s="72"/>
      <c r="AAP1190" s="72"/>
      <c r="AAQ1190" s="72"/>
      <c r="AAR1190" s="72"/>
      <c r="AAS1190" s="72"/>
      <c r="AAT1190" s="72"/>
      <c r="AAU1190" s="72"/>
      <c r="AAV1190" s="72"/>
      <c r="AAW1190" s="72"/>
      <c r="AAX1190" s="72"/>
      <c r="AAY1190" s="72"/>
      <c r="AAZ1190" s="72"/>
      <c r="ABA1190" s="72"/>
      <c r="ABB1190" s="72"/>
      <c r="ABC1190" s="72"/>
      <c r="ABD1190" s="72"/>
      <c r="ABE1190" s="72"/>
      <c r="ABF1190" s="72"/>
      <c r="ABG1190" s="72"/>
      <c r="ABH1190" s="72"/>
      <c r="ABI1190" s="72"/>
      <c r="ABJ1190" s="72"/>
      <c r="ABK1190" s="72"/>
      <c r="ABL1190" s="72"/>
      <c r="ABM1190" s="72"/>
      <c r="ABN1190" s="72"/>
      <c r="ABO1190" s="72"/>
      <c r="ABP1190" s="72"/>
      <c r="ABQ1190" s="72"/>
      <c r="ABR1190" s="72"/>
      <c r="ABS1190" s="72"/>
      <c r="ABT1190" s="72"/>
      <c r="ABU1190" s="72"/>
      <c r="ABV1190" s="72"/>
      <c r="ABW1190" s="72"/>
      <c r="ABX1190" s="72"/>
      <c r="ABY1190" s="72"/>
      <c r="ABZ1190" s="72"/>
      <c r="ACA1190" s="72"/>
      <c r="ACB1190" s="72"/>
      <c r="ACC1190" s="72"/>
      <c r="ACD1190" s="72"/>
      <c r="ACE1190" s="72"/>
      <c r="ACF1190" s="72"/>
      <c r="ACG1190" s="72"/>
      <c r="ACH1190" s="72"/>
      <c r="ACI1190" s="72"/>
      <c r="ACJ1190" s="72"/>
      <c r="ACK1190" s="72"/>
      <c r="ACL1190" s="72"/>
      <c r="ACM1190" s="72"/>
      <c r="ACN1190" s="72"/>
      <c r="ACO1190" s="72"/>
      <c r="ACP1190" s="72"/>
      <c r="ACQ1190" s="72"/>
      <c r="ACR1190" s="72"/>
      <c r="ACS1190" s="72"/>
      <c r="ACT1190" s="72"/>
      <c r="ACU1190" s="72"/>
      <c r="ACV1190" s="72"/>
      <c r="ACW1190" s="72"/>
      <c r="ACX1190" s="72"/>
      <c r="ACY1190" s="72"/>
      <c r="ACZ1190" s="72"/>
      <c r="ADA1190" s="72"/>
      <c r="ADB1190" s="72"/>
      <c r="ADC1190" s="72"/>
      <c r="ADD1190" s="72"/>
      <c r="ADE1190" s="72"/>
      <c r="ADF1190" s="72"/>
      <c r="ADG1190" s="72"/>
      <c r="ADH1190" s="72"/>
      <c r="ADI1190" s="72"/>
      <c r="ADJ1190" s="72"/>
      <c r="ADK1190" s="72"/>
      <c r="ADL1190" s="72"/>
      <c r="ADM1190" s="72"/>
      <c r="ADN1190" s="72"/>
      <c r="ADO1190" s="72"/>
      <c r="ADP1190" s="72"/>
      <c r="ADQ1190" s="72"/>
      <c r="ADR1190" s="72"/>
      <c r="ADS1190" s="72"/>
      <c r="ADT1190" s="72"/>
      <c r="ADU1190" s="72"/>
      <c r="ADV1190" s="72"/>
      <c r="ADW1190" s="72"/>
      <c r="ADX1190" s="72"/>
      <c r="ADY1190" s="72"/>
      <c r="ADZ1190" s="72"/>
      <c r="AEA1190" s="72"/>
      <c r="AEB1190" s="72"/>
      <c r="AEC1190" s="72"/>
      <c r="AED1190" s="72"/>
      <c r="AEE1190" s="72"/>
      <c r="AEF1190" s="72"/>
      <c r="AEG1190" s="72"/>
      <c r="AEH1190" s="72"/>
      <c r="AEI1190" s="72"/>
      <c r="AEJ1190" s="72"/>
      <c r="AEK1190" s="72"/>
      <c r="AEL1190" s="72"/>
      <c r="AEM1190" s="72"/>
      <c r="AEN1190" s="72"/>
      <c r="AEO1190" s="72"/>
      <c r="AEP1190" s="72"/>
      <c r="AEQ1190" s="72"/>
      <c r="AER1190" s="72"/>
      <c r="AES1190" s="72"/>
      <c r="AET1190" s="72"/>
      <c r="AEU1190" s="72"/>
      <c r="AEV1190" s="72"/>
      <c r="AEW1190" s="72"/>
      <c r="AEX1190" s="72"/>
      <c r="AEY1190" s="72"/>
      <c r="AEZ1190" s="72"/>
      <c r="AFA1190" s="72"/>
      <c r="AFB1190" s="72"/>
      <c r="AFC1190" s="72"/>
      <c r="AFD1190" s="72"/>
      <c r="AFE1190" s="72"/>
      <c r="AFF1190" s="72"/>
      <c r="AFG1190" s="72"/>
      <c r="AFH1190" s="72"/>
      <c r="AFI1190" s="72"/>
      <c r="AFJ1190" s="72"/>
      <c r="AFK1190" s="72"/>
      <c r="AFL1190" s="72"/>
      <c r="AFM1190" s="72"/>
      <c r="AFN1190" s="72"/>
      <c r="AFO1190" s="72"/>
      <c r="AFP1190" s="72"/>
      <c r="AFQ1190" s="72"/>
      <c r="AFR1190" s="72"/>
      <c r="AFS1190" s="72"/>
      <c r="AFT1190" s="72"/>
      <c r="AFU1190" s="72"/>
      <c r="AFV1190" s="72"/>
      <c r="AFW1190" s="72"/>
      <c r="AFX1190" s="72"/>
      <c r="AFY1190" s="72"/>
      <c r="AFZ1190" s="72"/>
      <c r="AGA1190" s="72"/>
      <c r="AGB1190" s="72"/>
      <c r="AGC1190" s="72"/>
      <c r="AGD1190" s="72"/>
      <c r="AGE1190" s="72"/>
      <c r="AGF1190" s="72"/>
      <c r="AGG1190" s="72"/>
      <c r="AGH1190" s="72"/>
      <c r="AGI1190" s="72"/>
      <c r="AGJ1190" s="72"/>
      <c r="AGK1190" s="72"/>
      <c r="AGL1190" s="72"/>
      <c r="AGM1190" s="72"/>
      <c r="AGN1190" s="72"/>
      <c r="AGO1190" s="72"/>
      <c r="AGP1190" s="72"/>
      <c r="AGQ1190" s="72"/>
      <c r="AGR1190" s="72"/>
      <c r="AGS1190" s="72"/>
      <c r="AGT1190" s="72"/>
      <c r="AGU1190" s="72"/>
      <c r="AGV1190" s="72"/>
      <c r="AGW1190" s="72"/>
      <c r="AGX1190" s="72"/>
      <c r="AGY1190" s="72"/>
      <c r="AGZ1190" s="72"/>
      <c r="AHA1190" s="72"/>
      <c r="AHB1190" s="72"/>
      <c r="AHC1190" s="72"/>
      <c r="AHD1190" s="72"/>
      <c r="AHE1190" s="72"/>
      <c r="AHF1190" s="72"/>
      <c r="AHG1190" s="72"/>
      <c r="AHH1190" s="72"/>
      <c r="AHI1190" s="72"/>
      <c r="AHJ1190" s="72"/>
      <c r="AHK1190" s="72"/>
      <c r="AHL1190" s="72"/>
      <c r="AHM1190" s="72"/>
      <c r="AHN1190" s="72"/>
      <c r="AHO1190" s="72"/>
      <c r="AHP1190" s="72"/>
      <c r="AHQ1190" s="72"/>
      <c r="AHR1190" s="72"/>
      <c r="AHS1190" s="72"/>
      <c r="AHT1190" s="72"/>
      <c r="AHU1190" s="72"/>
      <c r="AHV1190" s="72"/>
      <c r="AHW1190" s="72"/>
      <c r="AHX1190" s="72"/>
      <c r="AHY1190" s="72"/>
      <c r="AHZ1190" s="72"/>
      <c r="AIA1190" s="72"/>
      <c r="AIB1190" s="72"/>
      <c r="AIC1190" s="72"/>
      <c r="AID1190" s="72"/>
      <c r="AIE1190" s="72"/>
      <c r="AIF1190" s="72"/>
      <c r="AIG1190" s="72"/>
      <c r="AIH1190" s="72"/>
      <c r="AII1190" s="72"/>
      <c r="AIJ1190" s="72"/>
      <c r="AIK1190" s="72"/>
      <c r="AIL1190" s="72"/>
      <c r="AIM1190" s="72"/>
      <c r="AIN1190" s="72"/>
      <c r="AIO1190" s="72"/>
      <c r="AIP1190" s="72"/>
      <c r="AIQ1190" s="72"/>
      <c r="AIR1190" s="72"/>
      <c r="AIS1190" s="72"/>
      <c r="AIT1190" s="72"/>
      <c r="AIU1190" s="72"/>
      <c r="AIV1190" s="72"/>
      <c r="AIW1190" s="72"/>
      <c r="AIX1190" s="72"/>
      <c r="AIY1190" s="72"/>
      <c r="AIZ1190" s="72"/>
      <c r="AJA1190" s="72"/>
      <c r="AJB1190" s="72"/>
      <c r="AJC1190" s="72"/>
      <c r="AJD1190" s="72"/>
      <c r="AJE1190" s="72"/>
      <c r="AJF1190" s="72"/>
      <c r="AJG1190" s="72"/>
      <c r="AJH1190" s="72"/>
      <c r="AJI1190" s="72"/>
      <c r="AJJ1190" s="72"/>
      <c r="AJK1190" s="72"/>
      <c r="AJL1190" s="72"/>
      <c r="AJM1190" s="72"/>
      <c r="AJN1190" s="72"/>
      <c r="AJO1190" s="72"/>
      <c r="AJP1190" s="72"/>
      <c r="AJQ1190" s="72"/>
      <c r="AJR1190" s="72"/>
      <c r="AJS1190" s="72"/>
      <c r="AJT1190" s="72"/>
      <c r="AJU1190" s="72"/>
      <c r="AJV1190" s="72"/>
      <c r="AJW1190" s="72"/>
      <c r="AJX1190" s="72"/>
      <c r="AJY1190" s="72"/>
      <c r="AJZ1190" s="72"/>
      <c r="AKA1190" s="72"/>
      <c r="AKB1190" s="72"/>
      <c r="AKC1190" s="72"/>
      <c r="AKD1190" s="72"/>
      <c r="AKE1190" s="72"/>
      <c r="AKF1190" s="72"/>
      <c r="AKG1190" s="72"/>
      <c r="AKH1190" s="72"/>
      <c r="AKI1190" s="72"/>
      <c r="AKJ1190" s="72"/>
      <c r="AKK1190" s="72"/>
      <c r="AKL1190" s="72"/>
      <c r="AKM1190" s="72"/>
      <c r="AKN1190" s="72"/>
      <c r="AKO1190" s="72"/>
      <c r="AKP1190" s="72"/>
      <c r="AKQ1190" s="72"/>
      <c r="AKR1190" s="72"/>
      <c r="AKS1190" s="72"/>
      <c r="AKT1190" s="72"/>
      <c r="AKU1190" s="72"/>
      <c r="AKV1190" s="72"/>
      <c r="AKW1190" s="72"/>
      <c r="AKX1190" s="72"/>
      <c r="AKY1190" s="72"/>
      <c r="AKZ1190" s="72"/>
      <c r="ALA1190" s="72"/>
      <c r="ALB1190" s="72"/>
      <c r="ALC1190" s="72"/>
      <c r="ALD1190" s="72"/>
      <c r="ALE1190" s="72"/>
      <c r="ALF1190" s="72"/>
      <c r="ALG1190" s="72"/>
      <c r="ALH1190" s="72"/>
      <c r="ALI1190" s="72"/>
      <c r="ALJ1190" s="72"/>
      <c r="ALK1190" s="72"/>
      <c r="ALL1190" s="72"/>
      <c r="ALM1190" s="72"/>
      <c r="ALN1190" s="72"/>
      <c r="ALO1190" s="72"/>
      <c r="ALP1190" s="72"/>
      <c r="ALQ1190" s="72"/>
      <c r="ALR1190" s="72"/>
      <c r="ALS1190" s="72"/>
      <c r="ALT1190" s="72"/>
      <c r="ALU1190" s="72"/>
      <c r="ALV1190" s="72"/>
      <c r="ALW1190" s="72"/>
      <c r="ALX1190" s="72"/>
      <c r="ALY1190" s="72"/>
      <c r="ALZ1190" s="72"/>
      <c r="AMA1190" s="72"/>
      <c r="AMB1190" s="72"/>
      <c r="AMC1190" s="72"/>
      <c r="AMD1190" s="72"/>
      <c r="AME1190" s="72"/>
      <c r="AMF1190" s="72"/>
      <c r="AMG1190" s="72"/>
      <c r="AMH1190" s="72"/>
      <c r="AMI1190" s="72"/>
      <c r="AMJ1190" s="72"/>
    </row>
    <row r="1191" customFormat="false" ht="15" hidden="false" customHeight="false" outlineLevel="0" collapsed="false">
      <c r="C1191" s="49" t="n">
        <f aca="false">IF(F1191=F1190,C1190,IF(F1191=(F1190+10),C1190,(C1190+10)))</f>
        <v>2220</v>
      </c>
      <c r="E1191" s="51" t="n">
        <f aca="false">IF(C1190=C1191,IF(AND(L1191&lt;&gt;"M",L1191&lt;&gt;"m-up"),E1190+10,E1190),10)</f>
        <v>20</v>
      </c>
      <c r="F1191" s="39" t="n">
        <f aca="false">R1191+(Q1191*60)+(P1191*3600)</f>
        <v>65939</v>
      </c>
      <c r="G1191" s="39" t="str">
        <f aca="false">CONCATENATE(M1191,N1191,O1191)</f>
        <v>2018115</v>
      </c>
      <c r="H1191" s="39" t="n">
        <v>0</v>
      </c>
      <c r="L1191" s="39" t="s">
        <v>270</v>
      </c>
      <c r="M1191" s="39" t="n">
        <v>2018</v>
      </c>
      <c r="N1191" s="39" t="n">
        <v>1</v>
      </c>
      <c r="O1191" s="39" t="n">
        <v>15</v>
      </c>
      <c r="P1191" s="39" t="n">
        <v>18</v>
      </c>
      <c r="Q1191" s="39" t="n">
        <v>18</v>
      </c>
      <c r="R1191" s="39" t="n">
        <v>59</v>
      </c>
      <c r="S1191" s="39" t="n">
        <v>82</v>
      </c>
      <c r="T1191" s="39" t="n">
        <v>1</v>
      </c>
      <c r="U1191" s="39" t="s">
        <v>1</v>
      </c>
      <c r="V1191" s="39" t="s">
        <v>2</v>
      </c>
    </row>
    <row r="1192" customFormat="false" ht="15" hidden="false" customHeight="false" outlineLevel="0" collapsed="false">
      <c r="C1192" s="49" t="n">
        <f aca="false">IF(F1192=F1191,C1191,IF(F1192=(F1191+10),C1191,(C1191+10)))</f>
        <v>2220</v>
      </c>
      <c r="E1192" s="51" t="n">
        <f aca="false">IF(C1191=C1192,IF(AND(L1192&lt;&gt;"M",L1192&lt;&gt;"m-up"),E1191+10,E1191),10)</f>
        <v>30</v>
      </c>
      <c r="F1192" s="39" t="n">
        <f aca="false">R1192+(Q1192*60)+(P1192*3600)</f>
        <v>65939</v>
      </c>
      <c r="G1192" s="39" t="str">
        <f aca="false">CONCATENATE(M1192,N1192,O1192)</f>
        <v>2018115</v>
      </c>
      <c r="H1192" s="39" t="n">
        <v>0</v>
      </c>
      <c r="L1192" s="39" t="s">
        <v>270</v>
      </c>
      <c r="M1192" s="39" t="n">
        <v>2018</v>
      </c>
      <c r="N1192" s="39" t="n">
        <v>1</v>
      </c>
      <c r="O1192" s="39" t="n">
        <v>15</v>
      </c>
      <c r="P1192" s="39" t="n">
        <v>18</v>
      </c>
      <c r="Q1192" s="39" t="n">
        <v>18</v>
      </c>
      <c r="R1192" s="39" t="n">
        <v>59</v>
      </c>
      <c r="S1192" s="39" t="n">
        <v>147</v>
      </c>
      <c r="T1192" s="39" t="n">
        <v>1</v>
      </c>
      <c r="U1192" s="39" t="s">
        <v>1</v>
      </c>
      <c r="V1192" s="39" t="s">
        <v>2</v>
      </c>
    </row>
    <row r="1193" customFormat="false" ht="15" hidden="false" customHeight="false" outlineLevel="0" collapsed="false">
      <c r="A1193" s="69"/>
      <c r="B1193" s="69"/>
      <c r="C1193" s="49" t="n">
        <f aca="false">IF(F1193=F1192,C1192,IF(F1193=(F1192+10),C1192,(C1192+10)))</f>
        <v>2230</v>
      </c>
      <c r="D1193" s="70" t="s">
        <v>428</v>
      </c>
      <c r="E1193" s="51" t="n">
        <f aca="false">IF(C1192=C1193,IF(AND(L1193&lt;&gt;"M",L1193&lt;&gt;"m-up"),E1192+10,E1192),10)</f>
        <v>10</v>
      </c>
      <c r="F1193" s="71" t="n">
        <f aca="false">R1193+(Q1193*60)+(P1193*3600)</f>
        <v>66013</v>
      </c>
      <c r="G1193" s="71" t="str">
        <f aca="false">CONCATENATE(M1193,N1193,O1193)</f>
        <v>2018115</v>
      </c>
      <c r="H1193" s="71" t="n">
        <f aca="false">525-505</f>
        <v>20</v>
      </c>
      <c r="I1193" s="71"/>
      <c r="J1193" s="71"/>
      <c r="K1193" s="71"/>
      <c r="L1193" s="71" t="s">
        <v>0</v>
      </c>
      <c r="M1193" s="71" t="n">
        <v>2018</v>
      </c>
      <c r="N1193" s="71" t="n">
        <v>1</v>
      </c>
      <c r="O1193" s="71" t="n">
        <v>15</v>
      </c>
      <c r="P1193" s="71" t="n">
        <v>18</v>
      </c>
      <c r="Q1193" s="71" t="n">
        <v>20</v>
      </c>
      <c r="R1193" s="71" t="n">
        <v>13</v>
      </c>
      <c r="S1193" s="71" t="n">
        <v>505</v>
      </c>
      <c r="T1193" s="71" t="n">
        <v>1</v>
      </c>
      <c r="U1193" s="71" t="s">
        <v>1</v>
      </c>
      <c r="V1193" s="71" t="s">
        <v>2</v>
      </c>
      <c r="W1193" s="71"/>
      <c r="X1193" s="72" t="s">
        <v>429</v>
      </c>
      <c r="WK1193" s="72"/>
      <c r="WL1193" s="72"/>
      <c r="WM1193" s="72"/>
      <c r="WN1193" s="72"/>
      <c r="WO1193" s="72"/>
      <c r="WP1193" s="72"/>
      <c r="WQ1193" s="72"/>
      <c r="WR1193" s="72"/>
      <c r="WS1193" s="72"/>
      <c r="WT1193" s="72"/>
      <c r="WU1193" s="72"/>
      <c r="WV1193" s="72"/>
      <c r="WW1193" s="72"/>
      <c r="WX1193" s="72"/>
      <c r="WY1193" s="72"/>
      <c r="WZ1193" s="72"/>
      <c r="XA1193" s="72"/>
      <c r="XB1193" s="72"/>
      <c r="XC1193" s="72"/>
      <c r="XD1193" s="72"/>
      <c r="XE1193" s="72"/>
      <c r="XF1193" s="72"/>
      <c r="XG1193" s="72"/>
      <c r="XH1193" s="72"/>
      <c r="XI1193" s="72"/>
      <c r="XJ1193" s="72"/>
      <c r="XK1193" s="72"/>
      <c r="XL1193" s="72"/>
      <c r="XM1193" s="72"/>
      <c r="XN1193" s="72"/>
      <c r="XO1193" s="72"/>
      <c r="XP1193" s="72"/>
      <c r="XQ1193" s="72"/>
      <c r="XR1193" s="72"/>
      <c r="XS1193" s="72"/>
      <c r="XT1193" s="72"/>
      <c r="XU1193" s="72"/>
      <c r="XV1193" s="72"/>
      <c r="XW1193" s="72"/>
      <c r="XX1193" s="72"/>
      <c r="XY1193" s="72"/>
      <c r="XZ1193" s="72"/>
      <c r="YA1193" s="72"/>
      <c r="YB1193" s="72"/>
      <c r="YC1193" s="72"/>
      <c r="YD1193" s="72"/>
      <c r="YE1193" s="72"/>
      <c r="YF1193" s="72"/>
      <c r="YG1193" s="72"/>
      <c r="YH1193" s="72"/>
      <c r="YI1193" s="72"/>
      <c r="YJ1193" s="72"/>
      <c r="YK1193" s="72"/>
      <c r="YL1193" s="72"/>
      <c r="YM1193" s="72"/>
      <c r="YN1193" s="72"/>
      <c r="YO1193" s="72"/>
      <c r="YP1193" s="72"/>
      <c r="YQ1193" s="72"/>
      <c r="YR1193" s="72"/>
      <c r="YS1193" s="72"/>
      <c r="YT1193" s="72"/>
      <c r="YU1193" s="72"/>
      <c r="YV1193" s="72"/>
      <c r="YW1193" s="72"/>
      <c r="YX1193" s="72"/>
      <c r="YY1193" s="72"/>
      <c r="YZ1193" s="72"/>
      <c r="ZA1193" s="72"/>
      <c r="ZB1193" s="72"/>
      <c r="ZC1193" s="72"/>
      <c r="ZD1193" s="72"/>
      <c r="ZE1193" s="72"/>
      <c r="ZF1193" s="72"/>
      <c r="ZG1193" s="72"/>
      <c r="ZH1193" s="72"/>
      <c r="ZI1193" s="72"/>
      <c r="ZJ1193" s="72"/>
      <c r="ZK1193" s="72"/>
      <c r="ZL1193" s="72"/>
      <c r="ZM1193" s="72"/>
      <c r="ZN1193" s="72"/>
      <c r="ZO1193" s="72"/>
      <c r="ZP1193" s="72"/>
      <c r="ZQ1193" s="72"/>
      <c r="ZR1193" s="72"/>
      <c r="ZS1193" s="72"/>
      <c r="ZT1193" s="72"/>
      <c r="ZU1193" s="72"/>
      <c r="ZV1193" s="72"/>
      <c r="ZW1193" s="72"/>
      <c r="ZX1193" s="72"/>
      <c r="ZY1193" s="72"/>
      <c r="ZZ1193" s="72"/>
      <c r="AAA1193" s="72"/>
      <c r="AAB1193" s="72"/>
      <c r="AAC1193" s="72"/>
      <c r="AAD1193" s="72"/>
      <c r="AAE1193" s="72"/>
      <c r="AAF1193" s="72"/>
      <c r="AAG1193" s="72"/>
      <c r="AAH1193" s="72"/>
      <c r="AAI1193" s="72"/>
      <c r="AAJ1193" s="72"/>
      <c r="AAK1193" s="72"/>
      <c r="AAL1193" s="72"/>
      <c r="AAM1193" s="72"/>
      <c r="AAN1193" s="72"/>
      <c r="AAO1193" s="72"/>
      <c r="AAP1193" s="72"/>
      <c r="AAQ1193" s="72"/>
      <c r="AAR1193" s="72"/>
      <c r="AAS1193" s="72"/>
      <c r="AAT1193" s="72"/>
      <c r="AAU1193" s="72"/>
      <c r="AAV1193" s="72"/>
      <c r="AAW1193" s="72"/>
      <c r="AAX1193" s="72"/>
      <c r="AAY1193" s="72"/>
      <c r="AAZ1193" s="72"/>
      <c r="ABA1193" s="72"/>
      <c r="ABB1193" s="72"/>
      <c r="ABC1193" s="72"/>
      <c r="ABD1193" s="72"/>
      <c r="ABE1193" s="72"/>
      <c r="ABF1193" s="72"/>
      <c r="ABG1193" s="72"/>
      <c r="ABH1193" s="72"/>
      <c r="ABI1193" s="72"/>
      <c r="ABJ1193" s="72"/>
      <c r="ABK1193" s="72"/>
      <c r="ABL1193" s="72"/>
      <c r="ABM1193" s="72"/>
      <c r="ABN1193" s="72"/>
      <c r="ABO1193" s="72"/>
      <c r="ABP1193" s="72"/>
      <c r="ABQ1193" s="72"/>
      <c r="ABR1193" s="72"/>
      <c r="ABS1193" s="72"/>
      <c r="ABT1193" s="72"/>
      <c r="ABU1193" s="72"/>
      <c r="ABV1193" s="72"/>
      <c r="ABW1193" s="72"/>
      <c r="ABX1193" s="72"/>
      <c r="ABY1193" s="72"/>
      <c r="ABZ1193" s="72"/>
      <c r="ACA1193" s="72"/>
      <c r="ACB1193" s="72"/>
      <c r="ACC1193" s="72"/>
      <c r="ACD1193" s="72"/>
      <c r="ACE1193" s="72"/>
      <c r="ACF1193" s="72"/>
      <c r="ACG1193" s="72"/>
      <c r="ACH1193" s="72"/>
      <c r="ACI1193" s="72"/>
      <c r="ACJ1193" s="72"/>
      <c r="ACK1193" s="72"/>
      <c r="ACL1193" s="72"/>
      <c r="ACM1193" s="72"/>
      <c r="ACN1193" s="72"/>
      <c r="ACO1193" s="72"/>
      <c r="ACP1193" s="72"/>
      <c r="ACQ1193" s="72"/>
      <c r="ACR1193" s="72"/>
      <c r="ACS1193" s="72"/>
      <c r="ACT1193" s="72"/>
      <c r="ACU1193" s="72"/>
      <c r="ACV1193" s="72"/>
      <c r="ACW1193" s="72"/>
      <c r="ACX1193" s="72"/>
      <c r="ACY1193" s="72"/>
      <c r="ACZ1193" s="72"/>
      <c r="ADA1193" s="72"/>
      <c r="ADB1193" s="72"/>
      <c r="ADC1193" s="72"/>
      <c r="ADD1193" s="72"/>
      <c r="ADE1193" s="72"/>
      <c r="ADF1193" s="72"/>
      <c r="ADG1193" s="72"/>
      <c r="ADH1193" s="72"/>
      <c r="ADI1193" s="72"/>
      <c r="ADJ1193" s="72"/>
      <c r="ADK1193" s="72"/>
      <c r="ADL1193" s="72"/>
      <c r="ADM1193" s="72"/>
      <c r="ADN1193" s="72"/>
      <c r="ADO1193" s="72"/>
      <c r="ADP1193" s="72"/>
      <c r="ADQ1193" s="72"/>
      <c r="ADR1193" s="72"/>
      <c r="ADS1193" s="72"/>
      <c r="ADT1193" s="72"/>
      <c r="ADU1193" s="72"/>
      <c r="ADV1193" s="72"/>
      <c r="ADW1193" s="72"/>
      <c r="ADX1193" s="72"/>
      <c r="ADY1193" s="72"/>
      <c r="ADZ1193" s="72"/>
      <c r="AEA1193" s="72"/>
      <c r="AEB1193" s="72"/>
      <c r="AEC1193" s="72"/>
      <c r="AED1193" s="72"/>
      <c r="AEE1193" s="72"/>
      <c r="AEF1193" s="72"/>
      <c r="AEG1193" s="72"/>
      <c r="AEH1193" s="72"/>
      <c r="AEI1193" s="72"/>
      <c r="AEJ1193" s="72"/>
      <c r="AEK1193" s="72"/>
      <c r="AEL1193" s="72"/>
      <c r="AEM1193" s="72"/>
      <c r="AEN1193" s="72"/>
      <c r="AEO1193" s="72"/>
      <c r="AEP1193" s="72"/>
      <c r="AEQ1193" s="72"/>
      <c r="AER1193" s="72"/>
      <c r="AES1193" s="72"/>
      <c r="AET1193" s="72"/>
      <c r="AEU1193" s="72"/>
      <c r="AEV1193" s="72"/>
      <c r="AEW1193" s="72"/>
      <c r="AEX1193" s="72"/>
      <c r="AEY1193" s="72"/>
      <c r="AEZ1193" s="72"/>
      <c r="AFA1193" s="72"/>
      <c r="AFB1193" s="72"/>
      <c r="AFC1193" s="72"/>
      <c r="AFD1193" s="72"/>
      <c r="AFE1193" s="72"/>
      <c r="AFF1193" s="72"/>
      <c r="AFG1193" s="72"/>
      <c r="AFH1193" s="72"/>
      <c r="AFI1193" s="72"/>
      <c r="AFJ1193" s="72"/>
      <c r="AFK1193" s="72"/>
      <c r="AFL1193" s="72"/>
      <c r="AFM1193" s="72"/>
      <c r="AFN1193" s="72"/>
      <c r="AFO1193" s="72"/>
      <c r="AFP1193" s="72"/>
      <c r="AFQ1193" s="72"/>
      <c r="AFR1193" s="72"/>
      <c r="AFS1193" s="72"/>
      <c r="AFT1193" s="72"/>
      <c r="AFU1193" s="72"/>
      <c r="AFV1193" s="72"/>
      <c r="AFW1193" s="72"/>
      <c r="AFX1193" s="72"/>
      <c r="AFY1193" s="72"/>
      <c r="AFZ1193" s="72"/>
      <c r="AGA1193" s="72"/>
      <c r="AGB1193" s="72"/>
      <c r="AGC1193" s="72"/>
      <c r="AGD1193" s="72"/>
      <c r="AGE1193" s="72"/>
      <c r="AGF1193" s="72"/>
      <c r="AGG1193" s="72"/>
      <c r="AGH1193" s="72"/>
      <c r="AGI1193" s="72"/>
      <c r="AGJ1193" s="72"/>
      <c r="AGK1193" s="72"/>
      <c r="AGL1193" s="72"/>
      <c r="AGM1193" s="72"/>
      <c r="AGN1193" s="72"/>
      <c r="AGO1193" s="72"/>
      <c r="AGP1193" s="72"/>
      <c r="AGQ1193" s="72"/>
      <c r="AGR1193" s="72"/>
      <c r="AGS1193" s="72"/>
      <c r="AGT1193" s="72"/>
      <c r="AGU1193" s="72"/>
      <c r="AGV1193" s="72"/>
      <c r="AGW1193" s="72"/>
      <c r="AGX1193" s="72"/>
      <c r="AGY1193" s="72"/>
      <c r="AGZ1193" s="72"/>
      <c r="AHA1193" s="72"/>
      <c r="AHB1193" s="72"/>
      <c r="AHC1193" s="72"/>
      <c r="AHD1193" s="72"/>
      <c r="AHE1193" s="72"/>
      <c r="AHF1193" s="72"/>
      <c r="AHG1193" s="72"/>
      <c r="AHH1193" s="72"/>
      <c r="AHI1193" s="72"/>
      <c r="AHJ1193" s="72"/>
      <c r="AHK1193" s="72"/>
      <c r="AHL1193" s="72"/>
      <c r="AHM1193" s="72"/>
      <c r="AHN1193" s="72"/>
      <c r="AHO1193" s="72"/>
      <c r="AHP1193" s="72"/>
      <c r="AHQ1193" s="72"/>
      <c r="AHR1193" s="72"/>
      <c r="AHS1193" s="72"/>
      <c r="AHT1193" s="72"/>
      <c r="AHU1193" s="72"/>
      <c r="AHV1193" s="72"/>
      <c r="AHW1193" s="72"/>
      <c r="AHX1193" s="72"/>
      <c r="AHY1193" s="72"/>
      <c r="AHZ1193" s="72"/>
      <c r="AIA1193" s="72"/>
      <c r="AIB1193" s="72"/>
      <c r="AIC1193" s="72"/>
      <c r="AID1193" s="72"/>
      <c r="AIE1193" s="72"/>
      <c r="AIF1193" s="72"/>
      <c r="AIG1193" s="72"/>
      <c r="AIH1193" s="72"/>
      <c r="AII1193" s="72"/>
      <c r="AIJ1193" s="72"/>
      <c r="AIK1193" s="72"/>
      <c r="AIL1193" s="72"/>
      <c r="AIM1193" s="72"/>
      <c r="AIN1193" s="72"/>
      <c r="AIO1193" s="72"/>
      <c r="AIP1193" s="72"/>
      <c r="AIQ1193" s="72"/>
      <c r="AIR1193" s="72"/>
      <c r="AIS1193" s="72"/>
      <c r="AIT1193" s="72"/>
      <c r="AIU1193" s="72"/>
      <c r="AIV1193" s="72"/>
      <c r="AIW1193" s="72"/>
      <c r="AIX1193" s="72"/>
      <c r="AIY1193" s="72"/>
      <c r="AIZ1193" s="72"/>
      <c r="AJA1193" s="72"/>
      <c r="AJB1193" s="72"/>
      <c r="AJC1193" s="72"/>
      <c r="AJD1193" s="72"/>
      <c r="AJE1193" s="72"/>
      <c r="AJF1193" s="72"/>
      <c r="AJG1193" s="72"/>
      <c r="AJH1193" s="72"/>
      <c r="AJI1193" s="72"/>
      <c r="AJJ1193" s="72"/>
      <c r="AJK1193" s="72"/>
      <c r="AJL1193" s="72"/>
      <c r="AJM1193" s="72"/>
      <c r="AJN1193" s="72"/>
      <c r="AJO1193" s="72"/>
      <c r="AJP1193" s="72"/>
      <c r="AJQ1193" s="72"/>
      <c r="AJR1193" s="72"/>
      <c r="AJS1193" s="72"/>
      <c r="AJT1193" s="72"/>
      <c r="AJU1193" s="72"/>
      <c r="AJV1193" s="72"/>
      <c r="AJW1193" s="72"/>
      <c r="AJX1193" s="72"/>
      <c r="AJY1193" s="72"/>
      <c r="AJZ1193" s="72"/>
      <c r="AKA1193" s="72"/>
      <c r="AKB1193" s="72"/>
      <c r="AKC1193" s="72"/>
      <c r="AKD1193" s="72"/>
      <c r="AKE1193" s="72"/>
      <c r="AKF1193" s="72"/>
      <c r="AKG1193" s="72"/>
      <c r="AKH1193" s="72"/>
      <c r="AKI1193" s="72"/>
      <c r="AKJ1193" s="72"/>
      <c r="AKK1193" s="72"/>
      <c r="AKL1193" s="72"/>
      <c r="AKM1193" s="72"/>
      <c r="AKN1193" s="72"/>
      <c r="AKO1193" s="72"/>
      <c r="AKP1193" s="72"/>
      <c r="AKQ1193" s="72"/>
      <c r="AKR1193" s="72"/>
      <c r="AKS1193" s="72"/>
      <c r="AKT1193" s="72"/>
      <c r="AKU1193" s="72"/>
      <c r="AKV1193" s="72"/>
      <c r="AKW1193" s="72"/>
      <c r="AKX1193" s="72"/>
      <c r="AKY1193" s="72"/>
      <c r="AKZ1193" s="72"/>
      <c r="ALA1193" s="72"/>
      <c r="ALB1193" s="72"/>
      <c r="ALC1193" s="72"/>
      <c r="ALD1193" s="72"/>
      <c r="ALE1193" s="72"/>
      <c r="ALF1193" s="72"/>
      <c r="ALG1193" s="72"/>
      <c r="ALH1193" s="72"/>
      <c r="ALI1193" s="72"/>
      <c r="ALJ1193" s="72"/>
      <c r="ALK1193" s="72"/>
      <c r="ALL1193" s="72"/>
      <c r="ALM1193" s="72"/>
      <c r="ALN1193" s="72"/>
      <c r="ALO1193" s="72"/>
      <c r="ALP1193" s="72"/>
      <c r="ALQ1193" s="72"/>
      <c r="ALR1193" s="72"/>
      <c r="ALS1193" s="72"/>
      <c r="ALT1193" s="72"/>
      <c r="ALU1193" s="72"/>
      <c r="ALV1193" s="72"/>
      <c r="ALW1193" s="72"/>
      <c r="ALX1193" s="72"/>
      <c r="ALY1193" s="72"/>
      <c r="ALZ1193" s="72"/>
      <c r="AMA1193" s="72"/>
      <c r="AMB1193" s="72"/>
      <c r="AMC1193" s="72"/>
      <c r="AMD1193" s="72"/>
      <c r="AME1193" s="72"/>
      <c r="AMF1193" s="72"/>
      <c r="AMG1193" s="72"/>
      <c r="AMH1193" s="72"/>
      <c r="AMI1193" s="72"/>
      <c r="AMJ1193" s="72"/>
    </row>
    <row r="1194" customFormat="false" ht="15" hidden="false" customHeight="false" outlineLevel="0" collapsed="false">
      <c r="C1194" s="49" t="n">
        <f aca="false">IF(F1194=F1193,C1193,IF(F1194=(F1193+10),C1193,(C1193+10)))</f>
        <v>2230</v>
      </c>
      <c r="D1194" s="38" t="s">
        <v>428</v>
      </c>
      <c r="E1194" s="51" t="n">
        <f aca="false">IF(C1193=C1194,IF(AND(L1194&lt;&gt;"M",L1194&lt;&gt;"m-up"),E1193+10,E1193),10)</f>
        <v>20</v>
      </c>
      <c r="F1194" s="39" t="n">
        <f aca="false">R1194+(Q1194*60)+(P1194*3600)</f>
        <v>66013</v>
      </c>
      <c r="G1194" s="39" t="str">
        <f aca="false">CONCATENATE(M1194,N1194,O1194)</f>
        <v>2018115</v>
      </c>
      <c r="H1194" s="39" t="n">
        <v>0</v>
      </c>
      <c r="L1194" s="39" t="s">
        <v>270</v>
      </c>
      <c r="M1194" s="39" t="n">
        <v>2018</v>
      </c>
      <c r="N1194" s="39" t="n">
        <v>1</v>
      </c>
      <c r="O1194" s="39" t="n">
        <v>15</v>
      </c>
      <c r="P1194" s="39" t="n">
        <v>18</v>
      </c>
      <c r="Q1194" s="39" t="n">
        <v>20</v>
      </c>
      <c r="R1194" s="39" t="n">
        <v>13</v>
      </c>
      <c r="S1194" s="39" t="n">
        <v>691</v>
      </c>
      <c r="T1194" s="39" t="n">
        <v>0</v>
      </c>
      <c r="U1194" s="39" t="s">
        <v>1</v>
      </c>
      <c r="V1194" s="39" t="s">
        <v>2</v>
      </c>
    </row>
    <row r="1195" customFormat="false" ht="15" hidden="false" customHeight="false" outlineLevel="0" collapsed="false">
      <c r="A1195" s="69"/>
      <c r="B1195" s="69"/>
      <c r="C1195" s="49" t="n">
        <f aca="false">IF(F1195=F1194,C1194,IF(F1195=(F1194+10),C1194,(C1194+10)))</f>
        <v>2240</v>
      </c>
      <c r="D1195" s="70" t="s">
        <v>430</v>
      </c>
      <c r="E1195" s="51" t="n">
        <f aca="false">IF(C1194=C1195,IF(AND(L1195&lt;&gt;"M",L1195&lt;&gt;"m-up"),E1194+10,E1194),10)</f>
        <v>10</v>
      </c>
      <c r="F1195" s="71" t="n">
        <f aca="false">R1195+(Q1195*60)+(P1195*3600)</f>
        <v>66126</v>
      </c>
      <c r="G1195" s="71" t="str">
        <f aca="false">CONCATENATE(M1195,N1195,O1195)</f>
        <v>2018115</v>
      </c>
      <c r="H1195" s="71" t="n">
        <f aca="false">775-762</f>
        <v>13</v>
      </c>
      <c r="I1195" s="71"/>
      <c r="J1195" s="71"/>
      <c r="K1195" s="71"/>
      <c r="L1195" s="71" t="s">
        <v>0</v>
      </c>
      <c r="M1195" s="71" t="n">
        <v>2018</v>
      </c>
      <c r="N1195" s="71" t="n">
        <v>1</v>
      </c>
      <c r="O1195" s="71" t="n">
        <v>15</v>
      </c>
      <c r="P1195" s="71" t="n">
        <v>18</v>
      </c>
      <c r="Q1195" s="71" t="n">
        <v>22</v>
      </c>
      <c r="R1195" s="71" t="n">
        <v>6</v>
      </c>
      <c r="S1195" s="71" t="n">
        <v>762</v>
      </c>
      <c r="T1195" s="71" t="n">
        <v>1</v>
      </c>
      <c r="U1195" s="71" t="s">
        <v>1</v>
      </c>
      <c r="V1195" s="71" t="s">
        <v>2</v>
      </c>
      <c r="W1195" s="71"/>
      <c r="X1195" s="72"/>
      <c r="WK1195" s="72"/>
      <c r="WL1195" s="72"/>
      <c r="WM1195" s="72"/>
      <c r="WN1195" s="72"/>
      <c r="WO1195" s="72"/>
      <c r="WP1195" s="72"/>
      <c r="WQ1195" s="72"/>
      <c r="WR1195" s="72"/>
      <c r="WS1195" s="72"/>
      <c r="WT1195" s="72"/>
      <c r="WU1195" s="72"/>
      <c r="WV1195" s="72"/>
      <c r="WW1195" s="72"/>
      <c r="WX1195" s="72"/>
      <c r="WY1195" s="72"/>
      <c r="WZ1195" s="72"/>
      <c r="XA1195" s="72"/>
      <c r="XB1195" s="72"/>
      <c r="XC1195" s="72"/>
      <c r="XD1195" s="72"/>
      <c r="XE1195" s="72"/>
      <c r="XF1195" s="72"/>
      <c r="XG1195" s="72"/>
      <c r="XH1195" s="72"/>
      <c r="XI1195" s="72"/>
      <c r="XJ1195" s="72"/>
      <c r="XK1195" s="72"/>
      <c r="XL1195" s="72"/>
      <c r="XM1195" s="72"/>
      <c r="XN1195" s="72"/>
      <c r="XO1195" s="72"/>
      <c r="XP1195" s="72"/>
      <c r="XQ1195" s="72"/>
      <c r="XR1195" s="72"/>
      <c r="XS1195" s="72"/>
      <c r="XT1195" s="72"/>
      <c r="XU1195" s="72"/>
      <c r="XV1195" s="72"/>
      <c r="XW1195" s="72"/>
      <c r="XX1195" s="72"/>
      <c r="XY1195" s="72"/>
      <c r="XZ1195" s="72"/>
      <c r="YA1195" s="72"/>
      <c r="YB1195" s="72"/>
      <c r="YC1195" s="72"/>
      <c r="YD1195" s="72"/>
      <c r="YE1195" s="72"/>
      <c r="YF1195" s="72"/>
      <c r="YG1195" s="72"/>
      <c r="YH1195" s="72"/>
      <c r="YI1195" s="72"/>
      <c r="YJ1195" s="72"/>
      <c r="YK1195" s="72"/>
      <c r="YL1195" s="72"/>
      <c r="YM1195" s="72"/>
      <c r="YN1195" s="72"/>
      <c r="YO1195" s="72"/>
      <c r="YP1195" s="72"/>
      <c r="YQ1195" s="72"/>
      <c r="YR1195" s="72"/>
      <c r="YS1195" s="72"/>
      <c r="YT1195" s="72"/>
      <c r="YU1195" s="72"/>
      <c r="YV1195" s="72"/>
      <c r="YW1195" s="72"/>
      <c r="YX1195" s="72"/>
      <c r="YY1195" s="72"/>
      <c r="YZ1195" s="72"/>
      <c r="ZA1195" s="72"/>
      <c r="ZB1195" s="72"/>
      <c r="ZC1195" s="72"/>
      <c r="ZD1195" s="72"/>
      <c r="ZE1195" s="72"/>
      <c r="ZF1195" s="72"/>
      <c r="ZG1195" s="72"/>
      <c r="ZH1195" s="72"/>
      <c r="ZI1195" s="72"/>
      <c r="ZJ1195" s="72"/>
      <c r="ZK1195" s="72"/>
      <c r="ZL1195" s="72"/>
      <c r="ZM1195" s="72"/>
      <c r="ZN1195" s="72"/>
      <c r="ZO1195" s="72"/>
      <c r="ZP1195" s="72"/>
      <c r="ZQ1195" s="72"/>
      <c r="ZR1195" s="72"/>
      <c r="ZS1195" s="72"/>
      <c r="ZT1195" s="72"/>
      <c r="ZU1195" s="72"/>
      <c r="ZV1195" s="72"/>
      <c r="ZW1195" s="72"/>
      <c r="ZX1195" s="72"/>
      <c r="ZY1195" s="72"/>
      <c r="ZZ1195" s="72"/>
      <c r="AAA1195" s="72"/>
      <c r="AAB1195" s="72"/>
      <c r="AAC1195" s="72"/>
      <c r="AAD1195" s="72"/>
      <c r="AAE1195" s="72"/>
      <c r="AAF1195" s="72"/>
      <c r="AAG1195" s="72"/>
      <c r="AAH1195" s="72"/>
      <c r="AAI1195" s="72"/>
      <c r="AAJ1195" s="72"/>
      <c r="AAK1195" s="72"/>
      <c r="AAL1195" s="72"/>
      <c r="AAM1195" s="72"/>
      <c r="AAN1195" s="72"/>
      <c r="AAO1195" s="72"/>
      <c r="AAP1195" s="72"/>
      <c r="AAQ1195" s="72"/>
      <c r="AAR1195" s="72"/>
      <c r="AAS1195" s="72"/>
      <c r="AAT1195" s="72"/>
      <c r="AAU1195" s="72"/>
      <c r="AAV1195" s="72"/>
      <c r="AAW1195" s="72"/>
      <c r="AAX1195" s="72"/>
      <c r="AAY1195" s="72"/>
      <c r="AAZ1195" s="72"/>
      <c r="ABA1195" s="72"/>
      <c r="ABB1195" s="72"/>
      <c r="ABC1195" s="72"/>
      <c r="ABD1195" s="72"/>
      <c r="ABE1195" s="72"/>
      <c r="ABF1195" s="72"/>
      <c r="ABG1195" s="72"/>
      <c r="ABH1195" s="72"/>
      <c r="ABI1195" s="72"/>
      <c r="ABJ1195" s="72"/>
      <c r="ABK1195" s="72"/>
      <c r="ABL1195" s="72"/>
      <c r="ABM1195" s="72"/>
      <c r="ABN1195" s="72"/>
      <c r="ABO1195" s="72"/>
      <c r="ABP1195" s="72"/>
      <c r="ABQ1195" s="72"/>
      <c r="ABR1195" s="72"/>
      <c r="ABS1195" s="72"/>
      <c r="ABT1195" s="72"/>
      <c r="ABU1195" s="72"/>
      <c r="ABV1195" s="72"/>
      <c r="ABW1195" s="72"/>
      <c r="ABX1195" s="72"/>
      <c r="ABY1195" s="72"/>
      <c r="ABZ1195" s="72"/>
      <c r="ACA1195" s="72"/>
      <c r="ACB1195" s="72"/>
      <c r="ACC1195" s="72"/>
      <c r="ACD1195" s="72"/>
      <c r="ACE1195" s="72"/>
      <c r="ACF1195" s="72"/>
      <c r="ACG1195" s="72"/>
      <c r="ACH1195" s="72"/>
      <c r="ACI1195" s="72"/>
      <c r="ACJ1195" s="72"/>
      <c r="ACK1195" s="72"/>
      <c r="ACL1195" s="72"/>
      <c r="ACM1195" s="72"/>
      <c r="ACN1195" s="72"/>
      <c r="ACO1195" s="72"/>
      <c r="ACP1195" s="72"/>
      <c r="ACQ1195" s="72"/>
      <c r="ACR1195" s="72"/>
      <c r="ACS1195" s="72"/>
      <c r="ACT1195" s="72"/>
      <c r="ACU1195" s="72"/>
      <c r="ACV1195" s="72"/>
      <c r="ACW1195" s="72"/>
      <c r="ACX1195" s="72"/>
      <c r="ACY1195" s="72"/>
      <c r="ACZ1195" s="72"/>
      <c r="ADA1195" s="72"/>
      <c r="ADB1195" s="72"/>
      <c r="ADC1195" s="72"/>
      <c r="ADD1195" s="72"/>
      <c r="ADE1195" s="72"/>
      <c r="ADF1195" s="72"/>
      <c r="ADG1195" s="72"/>
      <c r="ADH1195" s="72"/>
      <c r="ADI1195" s="72"/>
      <c r="ADJ1195" s="72"/>
      <c r="ADK1195" s="72"/>
      <c r="ADL1195" s="72"/>
      <c r="ADM1195" s="72"/>
      <c r="ADN1195" s="72"/>
      <c r="ADO1195" s="72"/>
      <c r="ADP1195" s="72"/>
      <c r="ADQ1195" s="72"/>
      <c r="ADR1195" s="72"/>
      <c r="ADS1195" s="72"/>
      <c r="ADT1195" s="72"/>
      <c r="ADU1195" s="72"/>
      <c r="ADV1195" s="72"/>
      <c r="ADW1195" s="72"/>
      <c r="ADX1195" s="72"/>
      <c r="ADY1195" s="72"/>
      <c r="ADZ1195" s="72"/>
      <c r="AEA1195" s="72"/>
      <c r="AEB1195" s="72"/>
      <c r="AEC1195" s="72"/>
      <c r="AED1195" s="72"/>
      <c r="AEE1195" s="72"/>
      <c r="AEF1195" s="72"/>
      <c r="AEG1195" s="72"/>
      <c r="AEH1195" s="72"/>
      <c r="AEI1195" s="72"/>
      <c r="AEJ1195" s="72"/>
      <c r="AEK1195" s="72"/>
      <c r="AEL1195" s="72"/>
      <c r="AEM1195" s="72"/>
      <c r="AEN1195" s="72"/>
      <c r="AEO1195" s="72"/>
      <c r="AEP1195" s="72"/>
      <c r="AEQ1195" s="72"/>
      <c r="AER1195" s="72"/>
      <c r="AES1195" s="72"/>
      <c r="AET1195" s="72"/>
      <c r="AEU1195" s="72"/>
      <c r="AEV1195" s="72"/>
      <c r="AEW1195" s="72"/>
      <c r="AEX1195" s="72"/>
      <c r="AEY1195" s="72"/>
      <c r="AEZ1195" s="72"/>
      <c r="AFA1195" s="72"/>
      <c r="AFB1195" s="72"/>
      <c r="AFC1195" s="72"/>
      <c r="AFD1195" s="72"/>
      <c r="AFE1195" s="72"/>
      <c r="AFF1195" s="72"/>
      <c r="AFG1195" s="72"/>
      <c r="AFH1195" s="72"/>
      <c r="AFI1195" s="72"/>
      <c r="AFJ1195" s="72"/>
      <c r="AFK1195" s="72"/>
      <c r="AFL1195" s="72"/>
      <c r="AFM1195" s="72"/>
      <c r="AFN1195" s="72"/>
      <c r="AFO1195" s="72"/>
      <c r="AFP1195" s="72"/>
      <c r="AFQ1195" s="72"/>
      <c r="AFR1195" s="72"/>
      <c r="AFS1195" s="72"/>
      <c r="AFT1195" s="72"/>
      <c r="AFU1195" s="72"/>
      <c r="AFV1195" s="72"/>
      <c r="AFW1195" s="72"/>
      <c r="AFX1195" s="72"/>
      <c r="AFY1195" s="72"/>
      <c r="AFZ1195" s="72"/>
      <c r="AGA1195" s="72"/>
      <c r="AGB1195" s="72"/>
      <c r="AGC1195" s="72"/>
      <c r="AGD1195" s="72"/>
      <c r="AGE1195" s="72"/>
      <c r="AGF1195" s="72"/>
      <c r="AGG1195" s="72"/>
      <c r="AGH1195" s="72"/>
      <c r="AGI1195" s="72"/>
      <c r="AGJ1195" s="72"/>
      <c r="AGK1195" s="72"/>
      <c r="AGL1195" s="72"/>
      <c r="AGM1195" s="72"/>
      <c r="AGN1195" s="72"/>
      <c r="AGO1195" s="72"/>
      <c r="AGP1195" s="72"/>
      <c r="AGQ1195" s="72"/>
      <c r="AGR1195" s="72"/>
      <c r="AGS1195" s="72"/>
      <c r="AGT1195" s="72"/>
      <c r="AGU1195" s="72"/>
      <c r="AGV1195" s="72"/>
      <c r="AGW1195" s="72"/>
      <c r="AGX1195" s="72"/>
      <c r="AGY1195" s="72"/>
      <c r="AGZ1195" s="72"/>
      <c r="AHA1195" s="72"/>
      <c r="AHB1195" s="72"/>
      <c r="AHC1195" s="72"/>
      <c r="AHD1195" s="72"/>
      <c r="AHE1195" s="72"/>
      <c r="AHF1195" s="72"/>
      <c r="AHG1195" s="72"/>
      <c r="AHH1195" s="72"/>
      <c r="AHI1195" s="72"/>
      <c r="AHJ1195" s="72"/>
      <c r="AHK1195" s="72"/>
      <c r="AHL1195" s="72"/>
      <c r="AHM1195" s="72"/>
      <c r="AHN1195" s="72"/>
      <c r="AHO1195" s="72"/>
      <c r="AHP1195" s="72"/>
      <c r="AHQ1195" s="72"/>
      <c r="AHR1195" s="72"/>
      <c r="AHS1195" s="72"/>
      <c r="AHT1195" s="72"/>
      <c r="AHU1195" s="72"/>
      <c r="AHV1195" s="72"/>
      <c r="AHW1195" s="72"/>
      <c r="AHX1195" s="72"/>
      <c r="AHY1195" s="72"/>
      <c r="AHZ1195" s="72"/>
      <c r="AIA1195" s="72"/>
      <c r="AIB1195" s="72"/>
      <c r="AIC1195" s="72"/>
      <c r="AID1195" s="72"/>
      <c r="AIE1195" s="72"/>
      <c r="AIF1195" s="72"/>
      <c r="AIG1195" s="72"/>
      <c r="AIH1195" s="72"/>
      <c r="AII1195" s="72"/>
      <c r="AIJ1195" s="72"/>
      <c r="AIK1195" s="72"/>
      <c r="AIL1195" s="72"/>
      <c r="AIM1195" s="72"/>
      <c r="AIN1195" s="72"/>
      <c r="AIO1195" s="72"/>
      <c r="AIP1195" s="72"/>
      <c r="AIQ1195" s="72"/>
      <c r="AIR1195" s="72"/>
      <c r="AIS1195" s="72"/>
      <c r="AIT1195" s="72"/>
      <c r="AIU1195" s="72"/>
      <c r="AIV1195" s="72"/>
      <c r="AIW1195" s="72"/>
      <c r="AIX1195" s="72"/>
      <c r="AIY1195" s="72"/>
      <c r="AIZ1195" s="72"/>
      <c r="AJA1195" s="72"/>
      <c r="AJB1195" s="72"/>
      <c r="AJC1195" s="72"/>
      <c r="AJD1195" s="72"/>
      <c r="AJE1195" s="72"/>
      <c r="AJF1195" s="72"/>
      <c r="AJG1195" s="72"/>
      <c r="AJH1195" s="72"/>
      <c r="AJI1195" s="72"/>
      <c r="AJJ1195" s="72"/>
      <c r="AJK1195" s="72"/>
      <c r="AJL1195" s="72"/>
      <c r="AJM1195" s="72"/>
      <c r="AJN1195" s="72"/>
      <c r="AJO1195" s="72"/>
      <c r="AJP1195" s="72"/>
      <c r="AJQ1195" s="72"/>
      <c r="AJR1195" s="72"/>
      <c r="AJS1195" s="72"/>
      <c r="AJT1195" s="72"/>
      <c r="AJU1195" s="72"/>
      <c r="AJV1195" s="72"/>
      <c r="AJW1195" s="72"/>
      <c r="AJX1195" s="72"/>
      <c r="AJY1195" s="72"/>
      <c r="AJZ1195" s="72"/>
      <c r="AKA1195" s="72"/>
      <c r="AKB1195" s="72"/>
      <c r="AKC1195" s="72"/>
      <c r="AKD1195" s="72"/>
      <c r="AKE1195" s="72"/>
      <c r="AKF1195" s="72"/>
      <c r="AKG1195" s="72"/>
      <c r="AKH1195" s="72"/>
      <c r="AKI1195" s="72"/>
      <c r="AKJ1195" s="72"/>
      <c r="AKK1195" s="72"/>
      <c r="AKL1195" s="72"/>
      <c r="AKM1195" s="72"/>
      <c r="AKN1195" s="72"/>
      <c r="AKO1195" s="72"/>
      <c r="AKP1195" s="72"/>
      <c r="AKQ1195" s="72"/>
      <c r="AKR1195" s="72"/>
      <c r="AKS1195" s="72"/>
      <c r="AKT1195" s="72"/>
      <c r="AKU1195" s="72"/>
      <c r="AKV1195" s="72"/>
      <c r="AKW1195" s="72"/>
      <c r="AKX1195" s="72"/>
      <c r="AKY1195" s="72"/>
      <c r="AKZ1195" s="72"/>
      <c r="ALA1195" s="72"/>
      <c r="ALB1195" s="72"/>
      <c r="ALC1195" s="72"/>
      <c r="ALD1195" s="72"/>
      <c r="ALE1195" s="72"/>
      <c r="ALF1195" s="72"/>
      <c r="ALG1195" s="72"/>
      <c r="ALH1195" s="72"/>
      <c r="ALI1195" s="72"/>
      <c r="ALJ1195" s="72"/>
      <c r="ALK1195" s="72"/>
      <c r="ALL1195" s="72"/>
      <c r="ALM1195" s="72"/>
      <c r="ALN1195" s="72"/>
      <c r="ALO1195" s="72"/>
      <c r="ALP1195" s="72"/>
      <c r="ALQ1195" s="72"/>
      <c r="ALR1195" s="72"/>
      <c r="ALS1195" s="72"/>
      <c r="ALT1195" s="72"/>
      <c r="ALU1195" s="72"/>
      <c r="ALV1195" s="72"/>
      <c r="ALW1195" s="72"/>
      <c r="ALX1195" s="72"/>
      <c r="ALY1195" s="72"/>
      <c r="ALZ1195" s="72"/>
      <c r="AMA1195" s="72"/>
      <c r="AMB1195" s="72"/>
      <c r="AMC1195" s="72"/>
      <c r="AMD1195" s="72"/>
      <c r="AME1195" s="72"/>
      <c r="AMF1195" s="72"/>
      <c r="AMG1195" s="72"/>
      <c r="AMH1195" s="72"/>
      <c r="AMI1195" s="72"/>
      <c r="AMJ1195" s="72"/>
    </row>
    <row r="1196" customFormat="false" ht="15" hidden="false" customHeight="false" outlineLevel="0" collapsed="false">
      <c r="C1196" s="49" t="n">
        <f aca="false">IF(F1196=F1195,C1195,IF(F1196=(F1195+10),C1195,(C1195+10)))</f>
        <v>2240</v>
      </c>
      <c r="D1196" s="38" t="s">
        <v>430</v>
      </c>
      <c r="E1196" s="51" t="n">
        <f aca="false">IF(C1195=C1196,IF(AND(L1196&lt;&gt;"M",L1196&lt;&gt;"m-up"),E1195+10,E1195),10)</f>
        <v>20</v>
      </c>
      <c r="F1196" s="39" t="n">
        <f aca="false">R1196+(Q1196*60)+(P1196*3600)</f>
        <v>66126</v>
      </c>
      <c r="G1196" s="39" t="str">
        <f aca="false">CONCATENATE(M1196,N1196,O1196)</f>
        <v>2018115</v>
      </c>
      <c r="H1196" s="39" t="n">
        <v>0</v>
      </c>
      <c r="L1196" s="39" t="s">
        <v>0</v>
      </c>
      <c r="M1196" s="39" t="n">
        <v>2018</v>
      </c>
      <c r="N1196" s="39" t="n">
        <v>1</v>
      </c>
      <c r="O1196" s="39" t="n">
        <v>15</v>
      </c>
      <c r="P1196" s="39" t="n">
        <v>18</v>
      </c>
      <c r="Q1196" s="39" t="n">
        <v>22</v>
      </c>
      <c r="R1196" s="39" t="n">
        <v>6</v>
      </c>
      <c r="S1196" s="39" t="n">
        <v>799</v>
      </c>
      <c r="T1196" s="39" t="n">
        <v>2</v>
      </c>
      <c r="U1196" s="39" t="s">
        <v>1</v>
      </c>
      <c r="V1196" s="39" t="s">
        <v>3</v>
      </c>
    </row>
    <row r="1197" customFormat="false" ht="15" hidden="false" customHeight="false" outlineLevel="0" collapsed="false">
      <c r="C1197" s="49" t="n">
        <f aca="false">IF(F1197=F1196,C1196,IF(F1197=(F1196+10),C1196,(C1196+10)))</f>
        <v>2240</v>
      </c>
      <c r="D1197" s="38" t="s">
        <v>430</v>
      </c>
      <c r="E1197" s="51" t="n">
        <f aca="false">IF(C1196=C1197,IF(AND(L1197&lt;&gt;"M",L1197&lt;&gt;"m-up"),E1196+10,E1196),10)</f>
        <v>30</v>
      </c>
      <c r="F1197" s="39" t="n">
        <f aca="false">R1197+(Q1197*60)+(P1197*3600)</f>
        <v>66126</v>
      </c>
      <c r="G1197" s="39" t="str">
        <f aca="false">CONCATENATE(M1197,N1197,O1197)</f>
        <v>2018115</v>
      </c>
      <c r="H1197" s="39" t="n">
        <v>0</v>
      </c>
      <c r="L1197" s="39" t="s">
        <v>270</v>
      </c>
      <c r="M1197" s="39" t="n">
        <v>2018</v>
      </c>
      <c r="N1197" s="39" t="n">
        <v>1</v>
      </c>
      <c r="O1197" s="39" t="n">
        <v>15</v>
      </c>
      <c r="P1197" s="39" t="n">
        <v>18</v>
      </c>
      <c r="Q1197" s="39" t="n">
        <v>22</v>
      </c>
      <c r="R1197" s="39" t="n">
        <v>6</v>
      </c>
      <c r="S1197" s="39" t="n">
        <v>816</v>
      </c>
      <c r="T1197" s="39" t="n">
        <v>1</v>
      </c>
      <c r="U1197" s="39" t="s">
        <v>1</v>
      </c>
      <c r="V1197" s="39" t="s">
        <v>2</v>
      </c>
    </row>
    <row r="1198" customFormat="false" ht="15" hidden="false" customHeight="false" outlineLevel="0" collapsed="false">
      <c r="A1198" s="69"/>
      <c r="B1198" s="69"/>
      <c r="C1198" s="49" t="n">
        <f aca="false">IF(F1198=F1197,C1197,IF(F1198=(F1197+10),C1197,(C1197+10)))</f>
        <v>2250</v>
      </c>
      <c r="D1198" s="70" t="s">
        <v>431</v>
      </c>
      <c r="E1198" s="51" t="n">
        <f aca="false">IF(C1197=C1198,IF(AND(L1198&lt;&gt;"M",L1198&lt;&gt;"m-up"),E1197+10,E1197),10)</f>
        <v>10</v>
      </c>
      <c r="F1198" s="71" t="n">
        <f aca="false">R1198+(Q1198*60)+(P1198*3600)</f>
        <v>66177</v>
      </c>
      <c r="G1198" s="71" t="str">
        <f aca="false">CONCATENATE(M1198,N1198,O1198)</f>
        <v>2018115</v>
      </c>
      <c r="H1198" s="71" t="n">
        <v>9</v>
      </c>
      <c r="I1198" s="71"/>
      <c r="J1198" s="71"/>
      <c r="K1198" s="71"/>
      <c r="L1198" s="71" t="s">
        <v>0</v>
      </c>
      <c r="M1198" s="71" t="n">
        <v>2018</v>
      </c>
      <c r="N1198" s="71" t="n">
        <v>1</v>
      </c>
      <c r="O1198" s="71" t="n">
        <v>15</v>
      </c>
      <c r="P1198" s="71" t="n">
        <v>18</v>
      </c>
      <c r="Q1198" s="71" t="n">
        <v>22</v>
      </c>
      <c r="R1198" s="71" t="n">
        <v>57</v>
      </c>
      <c r="S1198" s="71" t="n">
        <v>0</v>
      </c>
      <c r="T1198" s="71" t="n">
        <v>1</v>
      </c>
      <c r="U1198" s="71" t="s">
        <v>1</v>
      </c>
      <c r="V1198" s="71" t="s">
        <v>2</v>
      </c>
      <c r="W1198" s="71"/>
      <c r="X1198" s="72"/>
      <c r="WK1198" s="72"/>
      <c r="WL1198" s="72"/>
      <c r="WM1198" s="72"/>
      <c r="WN1198" s="72"/>
      <c r="WO1198" s="72"/>
      <c r="WP1198" s="72"/>
      <c r="WQ1198" s="72"/>
      <c r="WR1198" s="72"/>
      <c r="WS1198" s="72"/>
      <c r="WT1198" s="72"/>
      <c r="WU1198" s="72"/>
      <c r="WV1198" s="72"/>
      <c r="WW1198" s="72"/>
      <c r="WX1198" s="72"/>
      <c r="WY1198" s="72"/>
      <c r="WZ1198" s="72"/>
      <c r="XA1198" s="72"/>
      <c r="XB1198" s="72"/>
      <c r="XC1198" s="72"/>
      <c r="XD1198" s="72"/>
      <c r="XE1198" s="72"/>
      <c r="XF1198" s="72"/>
      <c r="XG1198" s="72"/>
      <c r="XH1198" s="72"/>
      <c r="XI1198" s="72"/>
      <c r="XJ1198" s="72"/>
      <c r="XK1198" s="72"/>
      <c r="XL1198" s="72"/>
      <c r="XM1198" s="72"/>
      <c r="XN1198" s="72"/>
      <c r="XO1198" s="72"/>
      <c r="XP1198" s="72"/>
      <c r="XQ1198" s="72"/>
      <c r="XR1198" s="72"/>
      <c r="XS1198" s="72"/>
      <c r="XT1198" s="72"/>
      <c r="XU1198" s="72"/>
      <c r="XV1198" s="72"/>
      <c r="XW1198" s="72"/>
      <c r="XX1198" s="72"/>
      <c r="XY1198" s="72"/>
      <c r="XZ1198" s="72"/>
      <c r="YA1198" s="72"/>
      <c r="YB1198" s="72"/>
      <c r="YC1198" s="72"/>
      <c r="YD1198" s="72"/>
      <c r="YE1198" s="72"/>
      <c r="YF1198" s="72"/>
      <c r="YG1198" s="72"/>
      <c r="YH1198" s="72"/>
      <c r="YI1198" s="72"/>
      <c r="YJ1198" s="72"/>
      <c r="YK1198" s="72"/>
      <c r="YL1198" s="72"/>
      <c r="YM1198" s="72"/>
      <c r="YN1198" s="72"/>
      <c r="YO1198" s="72"/>
      <c r="YP1198" s="72"/>
      <c r="YQ1198" s="72"/>
      <c r="YR1198" s="72"/>
      <c r="YS1198" s="72"/>
      <c r="YT1198" s="72"/>
      <c r="YU1198" s="72"/>
      <c r="YV1198" s="72"/>
      <c r="YW1198" s="72"/>
      <c r="YX1198" s="72"/>
      <c r="YY1198" s="72"/>
      <c r="YZ1198" s="72"/>
      <c r="ZA1198" s="72"/>
      <c r="ZB1198" s="72"/>
      <c r="ZC1198" s="72"/>
      <c r="ZD1198" s="72"/>
      <c r="ZE1198" s="72"/>
      <c r="ZF1198" s="72"/>
      <c r="ZG1198" s="72"/>
      <c r="ZH1198" s="72"/>
      <c r="ZI1198" s="72"/>
      <c r="ZJ1198" s="72"/>
      <c r="ZK1198" s="72"/>
      <c r="ZL1198" s="72"/>
      <c r="ZM1198" s="72"/>
      <c r="ZN1198" s="72"/>
      <c r="ZO1198" s="72"/>
      <c r="ZP1198" s="72"/>
      <c r="ZQ1198" s="72"/>
      <c r="ZR1198" s="72"/>
      <c r="ZS1198" s="72"/>
      <c r="ZT1198" s="72"/>
      <c r="ZU1198" s="72"/>
      <c r="ZV1198" s="72"/>
      <c r="ZW1198" s="72"/>
      <c r="ZX1198" s="72"/>
      <c r="ZY1198" s="72"/>
      <c r="ZZ1198" s="72"/>
      <c r="AAA1198" s="72"/>
      <c r="AAB1198" s="72"/>
      <c r="AAC1198" s="72"/>
      <c r="AAD1198" s="72"/>
      <c r="AAE1198" s="72"/>
      <c r="AAF1198" s="72"/>
      <c r="AAG1198" s="72"/>
      <c r="AAH1198" s="72"/>
      <c r="AAI1198" s="72"/>
      <c r="AAJ1198" s="72"/>
      <c r="AAK1198" s="72"/>
      <c r="AAL1198" s="72"/>
      <c r="AAM1198" s="72"/>
      <c r="AAN1198" s="72"/>
      <c r="AAO1198" s="72"/>
      <c r="AAP1198" s="72"/>
      <c r="AAQ1198" s="72"/>
      <c r="AAR1198" s="72"/>
      <c r="AAS1198" s="72"/>
      <c r="AAT1198" s="72"/>
      <c r="AAU1198" s="72"/>
      <c r="AAV1198" s="72"/>
      <c r="AAW1198" s="72"/>
      <c r="AAX1198" s="72"/>
      <c r="AAY1198" s="72"/>
      <c r="AAZ1198" s="72"/>
      <c r="ABA1198" s="72"/>
      <c r="ABB1198" s="72"/>
      <c r="ABC1198" s="72"/>
      <c r="ABD1198" s="72"/>
      <c r="ABE1198" s="72"/>
      <c r="ABF1198" s="72"/>
      <c r="ABG1198" s="72"/>
      <c r="ABH1198" s="72"/>
      <c r="ABI1198" s="72"/>
      <c r="ABJ1198" s="72"/>
      <c r="ABK1198" s="72"/>
      <c r="ABL1198" s="72"/>
      <c r="ABM1198" s="72"/>
      <c r="ABN1198" s="72"/>
      <c r="ABO1198" s="72"/>
      <c r="ABP1198" s="72"/>
      <c r="ABQ1198" s="72"/>
      <c r="ABR1198" s="72"/>
      <c r="ABS1198" s="72"/>
      <c r="ABT1198" s="72"/>
      <c r="ABU1198" s="72"/>
      <c r="ABV1198" s="72"/>
      <c r="ABW1198" s="72"/>
      <c r="ABX1198" s="72"/>
      <c r="ABY1198" s="72"/>
      <c r="ABZ1198" s="72"/>
      <c r="ACA1198" s="72"/>
      <c r="ACB1198" s="72"/>
      <c r="ACC1198" s="72"/>
      <c r="ACD1198" s="72"/>
      <c r="ACE1198" s="72"/>
      <c r="ACF1198" s="72"/>
      <c r="ACG1198" s="72"/>
      <c r="ACH1198" s="72"/>
      <c r="ACI1198" s="72"/>
      <c r="ACJ1198" s="72"/>
      <c r="ACK1198" s="72"/>
      <c r="ACL1198" s="72"/>
      <c r="ACM1198" s="72"/>
      <c r="ACN1198" s="72"/>
      <c r="ACO1198" s="72"/>
      <c r="ACP1198" s="72"/>
      <c r="ACQ1198" s="72"/>
      <c r="ACR1198" s="72"/>
      <c r="ACS1198" s="72"/>
      <c r="ACT1198" s="72"/>
      <c r="ACU1198" s="72"/>
      <c r="ACV1198" s="72"/>
      <c r="ACW1198" s="72"/>
      <c r="ACX1198" s="72"/>
      <c r="ACY1198" s="72"/>
      <c r="ACZ1198" s="72"/>
      <c r="ADA1198" s="72"/>
      <c r="ADB1198" s="72"/>
      <c r="ADC1198" s="72"/>
      <c r="ADD1198" s="72"/>
      <c r="ADE1198" s="72"/>
      <c r="ADF1198" s="72"/>
      <c r="ADG1198" s="72"/>
      <c r="ADH1198" s="72"/>
      <c r="ADI1198" s="72"/>
      <c r="ADJ1198" s="72"/>
      <c r="ADK1198" s="72"/>
      <c r="ADL1198" s="72"/>
      <c r="ADM1198" s="72"/>
      <c r="ADN1198" s="72"/>
      <c r="ADO1198" s="72"/>
      <c r="ADP1198" s="72"/>
      <c r="ADQ1198" s="72"/>
      <c r="ADR1198" s="72"/>
      <c r="ADS1198" s="72"/>
      <c r="ADT1198" s="72"/>
      <c r="ADU1198" s="72"/>
      <c r="ADV1198" s="72"/>
      <c r="ADW1198" s="72"/>
      <c r="ADX1198" s="72"/>
      <c r="ADY1198" s="72"/>
      <c r="ADZ1198" s="72"/>
      <c r="AEA1198" s="72"/>
      <c r="AEB1198" s="72"/>
      <c r="AEC1198" s="72"/>
      <c r="AED1198" s="72"/>
      <c r="AEE1198" s="72"/>
      <c r="AEF1198" s="72"/>
      <c r="AEG1198" s="72"/>
      <c r="AEH1198" s="72"/>
      <c r="AEI1198" s="72"/>
      <c r="AEJ1198" s="72"/>
      <c r="AEK1198" s="72"/>
      <c r="AEL1198" s="72"/>
      <c r="AEM1198" s="72"/>
      <c r="AEN1198" s="72"/>
      <c r="AEO1198" s="72"/>
      <c r="AEP1198" s="72"/>
      <c r="AEQ1198" s="72"/>
      <c r="AER1198" s="72"/>
      <c r="AES1198" s="72"/>
      <c r="AET1198" s="72"/>
      <c r="AEU1198" s="72"/>
      <c r="AEV1198" s="72"/>
      <c r="AEW1198" s="72"/>
      <c r="AEX1198" s="72"/>
      <c r="AEY1198" s="72"/>
      <c r="AEZ1198" s="72"/>
      <c r="AFA1198" s="72"/>
      <c r="AFB1198" s="72"/>
      <c r="AFC1198" s="72"/>
      <c r="AFD1198" s="72"/>
      <c r="AFE1198" s="72"/>
      <c r="AFF1198" s="72"/>
      <c r="AFG1198" s="72"/>
      <c r="AFH1198" s="72"/>
      <c r="AFI1198" s="72"/>
      <c r="AFJ1198" s="72"/>
      <c r="AFK1198" s="72"/>
      <c r="AFL1198" s="72"/>
      <c r="AFM1198" s="72"/>
      <c r="AFN1198" s="72"/>
      <c r="AFO1198" s="72"/>
      <c r="AFP1198" s="72"/>
      <c r="AFQ1198" s="72"/>
      <c r="AFR1198" s="72"/>
      <c r="AFS1198" s="72"/>
      <c r="AFT1198" s="72"/>
      <c r="AFU1198" s="72"/>
      <c r="AFV1198" s="72"/>
      <c r="AFW1198" s="72"/>
      <c r="AFX1198" s="72"/>
      <c r="AFY1198" s="72"/>
      <c r="AFZ1198" s="72"/>
      <c r="AGA1198" s="72"/>
      <c r="AGB1198" s="72"/>
      <c r="AGC1198" s="72"/>
      <c r="AGD1198" s="72"/>
      <c r="AGE1198" s="72"/>
      <c r="AGF1198" s="72"/>
      <c r="AGG1198" s="72"/>
      <c r="AGH1198" s="72"/>
      <c r="AGI1198" s="72"/>
      <c r="AGJ1198" s="72"/>
      <c r="AGK1198" s="72"/>
      <c r="AGL1198" s="72"/>
      <c r="AGM1198" s="72"/>
      <c r="AGN1198" s="72"/>
      <c r="AGO1198" s="72"/>
      <c r="AGP1198" s="72"/>
      <c r="AGQ1198" s="72"/>
      <c r="AGR1198" s="72"/>
      <c r="AGS1198" s="72"/>
      <c r="AGT1198" s="72"/>
      <c r="AGU1198" s="72"/>
      <c r="AGV1198" s="72"/>
      <c r="AGW1198" s="72"/>
      <c r="AGX1198" s="72"/>
      <c r="AGY1198" s="72"/>
      <c r="AGZ1198" s="72"/>
      <c r="AHA1198" s="72"/>
      <c r="AHB1198" s="72"/>
      <c r="AHC1198" s="72"/>
      <c r="AHD1198" s="72"/>
      <c r="AHE1198" s="72"/>
      <c r="AHF1198" s="72"/>
      <c r="AHG1198" s="72"/>
      <c r="AHH1198" s="72"/>
      <c r="AHI1198" s="72"/>
      <c r="AHJ1198" s="72"/>
      <c r="AHK1198" s="72"/>
      <c r="AHL1198" s="72"/>
      <c r="AHM1198" s="72"/>
      <c r="AHN1198" s="72"/>
      <c r="AHO1198" s="72"/>
      <c r="AHP1198" s="72"/>
      <c r="AHQ1198" s="72"/>
      <c r="AHR1198" s="72"/>
      <c r="AHS1198" s="72"/>
      <c r="AHT1198" s="72"/>
      <c r="AHU1198" s="72"/>
      <c r="AHV1198" s="72"/>
      <c r="AHW1198" s="72"/>
      <c r="AHX1198" s="72"/>
      <c r="AHY1198" s="72"/>
      <c r="AHZ1198" s="72"/>
      <c r="AIA1198" s="72"/>
      <c r="AIB1198" s="72"/>
      <c r="AIC1198" s="72"/>
      <c r="AID1198" s="72"/>
      <c r="AIE1198" s="72"/>
      <c r="AIF1198" s="72"/>
      <c r="AIG1198" s="72"/>
      <c r="AIH1198" s="72"/>
      <c r="AII1198" s="72"/>
      <c r="AIJ1198" s="72"/>
      <c r="AIK1198" s="72"/>
      <c r="AIL1198" s="72"/>
      <c r="AIM1198" s="72"/>
      <c r="AIN1198" s="72"/>
      <c r="AIO1198" s="72"/>
      <c r="AIP1198" s="72"/>
      <c r="AIQ1198" s="72"/>
      <c r="AIR1198" s="72"/>
      <c r="AIS1198" s="72"/>
      <c r="AIT1198" s="72"/>
      <c r="AIU1198" s="72"/>
      <c r="AIV1198" s="72"/>
      <c r="AIW1198" s="72"/>
      <c r="AIX1198" s="72"/>
      <c r="AIY1198" s="72"/>
      <c r="AIZ1198" s="72"/>
      <c r="AJA1198" s="72"/>
      <c r="AJB1198" s="72"/>
      <c r="AJC1198" s="72"/>
      <c r="AJD1198" s="72"/>
      <c r="AJE1198" s="72"/>
      <c r="AJF1198" s="72"/>
      <c r="AJG1198" s="72"/>
      <c r="AJH1198" s="72"/>
      <c r="AJI1198" s="72"/>
      <c r="AJJ1198" s="72"/>
      <c r="AJK1198" s="72"/>
      <c r="AJL1198" s="72"/>
      <c r="AJM1198" s="72"/>
      <c r="AJN1198" s="72"/>
      <c r="AJO1198" s="72"/>
      <c r="AJP1198" s="72"/>
      <c r="AJQ1198" s="72"/>
      <c r="AJR1198" s="72"/>
      <c r="AJS1198" s="72"/>
      <c r="AJT1198" s="72"/>
      <c r="AJU1198" s="72"/>
      <c r="AJV1198" s="72"/>
      <c r="AJW1198" s="72"/>
      <c r="AJX1198" s="72"/>
      <c r="AJY1198" s="72"/>
      <c r="AJZ1198" s="72"/>
      <c r="AKA1198" s="72"/>
      <c r="AKB1198" s="72"/>
      <c r="AKC1198" s="72"/>
      <c r="AKD1198" s="72"/>
      <c r="AKE1198" s="72"/>
      <c r="AKF1198" s="72"/>
      <c r="AKG1198" s="72"/>
      <c r="AKH1198" s="72"/>
      <c r="AKI1198" s="72"/>
      <c r="AKJ1198" s="72"/>
      <c r="AKK1198" s="72"/>
      <c r="AKL1198" s="72"/>
      <c r="AKM1198" s="72"/>
      <c r="AKN1198" s="72"/>
      <c r="AKO1198" s="72"/>
      <c r="AKP1198" s="72"/>
      <c r="AKQ1198" s="72"/>
      <c r="AKR1198" s="72"/>
      <c r="AKS1198" s="72"/>
      <c r="AKT1198" s="72"/>
      <c r="AKU1198" s="72"/>
      <c r="AKV1198" s="72"/>
      <c r="AKW1198" s="72"/>
      <c r="AKX1198" s="72"/>
      <c r="AKY1198" s="72"/>
      <c r="AKZ1198" s="72"/>
      <c r="ALA1198" s="72"/>
      <c r="ALB1198" s="72"/>
      <c r="ALC1198" s="72"/>
      <c r="ALD1198" s="72"/>
      <c r="ALE1198" s="72"/>
      <c r="ALF1198" s="72"/>
      <c r="ALG1198" s="72"/>
      <c r="ALH1198" s="72"/>
      <c r="ALI1198" s="72"/>
      <c r="ALJ1198" s="72"/>
      <c r="ALK1198" s="72"/>
      <c r="ALL1198" s="72"/>
      <c r="ALM1198" s="72"/>
      <c r="ALN1198" s="72"/>
      <c r="ALO1198" s="72"/>
      <c r="ALP1198" s="72"/>
      <c r="ALQ1198" s="72"/>
      <c r="ALR1198" s="72"/>
      <c r="ALS1198" s="72"/>
      <c r="ALT1198" s="72"/>
      <c r="ALU1198" s="72"/>
      <c r="ALV1198" s="72"/>
      <c r="ALW1198" s="72"/>
      <c r="ALX1198" s="72"/>
      <c r="ALY1198" s="72"/>
      <c r="ALZ1198" s="72"/>
      <c r="AMA1198" s="72"/>
      <c r="AMB1198" s="72"/>
      <c r="AMC1198" s="72"/>
      <c r="AMD1198" s="72"/>
      <c r="AME1198" s="72"/>
      <c r="AMF1198" s="72"/>
      <c r="AMG1198" s="72"/>
      <c r="AMH1198" s="72"/>
      <c r="AMI1198" s="72"/>
      <c r="AMJ1198" s="72"/>
    </row>
    <row r="1199" customFormat="false" ht="15" hidden="false" customHeight="false" outlineLevel="0" collapsed="false">
      <c r="C1199" s="49" t="n">
        <f aca="false">IF(F1199=F1198,C1198,IF(F1199=(F1198+10),C1198,(C1198+10)))</f>
        <v>2250</v>
      </c>
      <c r="D1199" s="38" t="s">
        <v>431</v>
      </c>
      <c r="E1199" s="51" t="n">
        <f aca="false">IF(C1198=C1199,IF(AND(L1199&lt;&gt;"M",L1199&lt;&gt;"m-up"),E1198+10,E1198),10)</f>
        <v>20</v>
      </c>
      <c r="F1199" s="39" t="n">
        <f aca="false">R1199+(Q1199*60)+(P1199*3600)</f>
        <v>66177</v>
      </c>
      <c r="G1199" s="39" t="str">
        <f aca="false">CONCATENATE(M1199,N1199,O1199)</f>
        <v>2018115</v>
      </c>
      <c r="H1199" s="39" t="n">
        <v>0</v>
      </c>
      <c r="L1199" s="39" t="s">
        <v>270</v>
      </c>
      <c r="M1199" s="39" t="n">
        <v>2018</v>
      </c>
      <c r="N1199" s="39" t="n">
        <v>1</v>
      </c>
      <c r="O1199" s="39" t="n">
        <v>15</v>
      </c>
      <c r="P1199" s="39" t="n">
        <v>18</v>
      </c>
      <c r="Q1199" s="39" t="n">
        <v>22</v>
      </c>
      <c r="R1199" s="39" t="n">
        <v>57</v>
      </c>
      <c r="S1199" s="39" t="n">
        <v>25</v>
      </c>
      <c r="T1199" s="39" t="n">
        <v>1</v>
      </c>
      <c r="U1199" s="39" t="s">
        <v>1</v>
      </c>
      <c r="V1199" s="39" t="s">
        <v>2</v>
      </c>
    </row>
    <row r="1200" customFormat="false" ht="15" hidden="false" customHeight="false" outlineLevel="0" collapsed="false">
      <c r="C1200" s="49" t="n">
        <f aca="false">IF(F1200=F1199,C1199,IF(F1200=(F1199+10),C1199,(C1199+10)))</f>
        <v>2250</v>
      </c>
      <c r="D1200" s="38" t="s">
        <v>431</v>
      </c>
      <c r="E1200" s="51" t="n">
        <f aca="false">IF(C1199=C1200,IF(AND(L1200&lt;&gt;"M",L1200&lt;&gt;"m-up"),E1199+10,E1199),10)</f>
        <v>30</v>
      </c>
      <c r="F1200" s="39" t="n">
        <f aca="false">R1200+(Q1200*60)+(P1200*3600)</f>
        <v>66177</v>
      </c>
      <c r="G1200" s="39" t="str">
        <f aca="false">CONCATENATE(M1200,N1200,O1200)</f>
        <v>2018115</v>
      </c>
      <c r="H1200" s="39" t="n">
        <v>0</v>
      </c>
      <c r="L1200" s="39" t="s">
        <v>270</v>
      </c>
      <c r="M1200" s="39" t="n">
        <v>2018</v>
      </c>
      <c r="N1200" s="39" t="n">
        <v>1</v>
      </c>
      <c r="O1200" s="39" t="n">
        <v>15</v>
      </c>
      <c r="P1200" s="39" t="n">
        <v>18</v>
      </c>
      <c r="Q1200" s="39" t="n">
        <v>22</v>
      </c>
      <c r="R1200" s="39" t="n">
        <v>57</v>
      </c>
      <c r="S1200" s="39" t="n">
        <v>47</v>
      </c>
      <c r="T1200" s="39" t="n">
        <v>1</v>
      </c>
      <c r="U1200" s="39" t="s">
        <v>1</v>
      </c>
      <c r="V1200" s="39" t="s">
        <v>2</v>
      </c>
    </row>
    <row r="1201" customFormat="false" ht="15" hidden="false" customHeight="false" outlineLevel="0" collapsed="false">
      <c r="C1201" s="49" t="n">
        <f aca="false">IF(F1201=F1200,C1200,IF(F1201=(F1200+10),C1200,(C1200+10)))</f>
        <v>2250</v>
      </c>
      <c r="D1201" s="38" t="s">
        <v>431</v>
      </c>
      <c r="E1201" s="51" t="n">
        <f aca="false">IF(C1200=C1201,IF(AND(L1201&lt;&gt;"M",L1201&lt;&gt;"m-up"),E1200+10,E1200),10)</f>
        <v>40</v>
      </c>
      <c r="F1201" s="39" t="n">
        <f aca="false">R1201+(Q1201*60)+(P1201*3600)</f>
        <v>66177</v>
      </c>
      <c r="G1201" s="39" t="str">
        <f aca="false">CONCATENATE(M1201,N1201,O1201)</f>
        <v>2018115</v>
      </c>
      <c r="H1201" s="39" t="n">
        <v>0</v>
      </c>
      <c r="L1201" s="39" t="s">
        <v>270</v>
      </c>
      <c r="M1201" s="39" t="n">
        <v>2018</v>
      </c>
      <c r="N1201" s="39" t="n">
        <v>1</v>
      </c>
      <c r="O1201" s="39" t="n">
        <v>15</v>
      </c>
      <c r="P1201" s="39" t="n">
        <v>18</v>
      </c>
      <c r="Q1201" s="39" t="n">
        <v>22</v>
      </c>
      <c r="R1201" s="39" t="n">
        <v>57</v>
      </c>
      <c r="S1201" s="39" t="n">
        <v>84</v>
      </c>
      <c r="T1201" s="39" t="n">
        <v>1</v>
      </c>
      <c r="U1201" s="39" t="s">
        <v>1</v>
      </c>
      <c r="V1201" s="39" t="s">
        <v>2</v>
      </c>
    </row>
    <row r="1202" customFormat="false" ht="15" hidden="false" customHeight="false" outlineLevel="0" collapsed="false">
      <c r="C1202" s="49" t="n">
        <f aca="false">IF(F1202=F1201,C1201,IF(F1202=(F1201+10),C1201,(C1201+10)))</f>
        <v>2250</v>
      </c>
      <c r="D1202" s="38" t="s">
        <v>431</v>
      </c>
      <c r="E1202" s="51" t="n">
        <f aca="false">IF(C1201=C1202,IF(AND(L1202&lt;&gt;"M",L1202&lt;&gt;"m-up"),E1201+10,E1201),10)</f>
        <v>50</v>
      </c>
      <c r="F1202" s="39" t="n">
        <f aca="false">R1202+(Q1202*60)+(P1202*3600)</f>
        <v>66177</v>
      </c>
      <c r="G1202" s="39" t="str">
        <f aca="false">CONCATENATE(M1202,N1202,O1202)</f>
        <v>2018115</v>
      </c>
      <c r="H1202" s="39" t="n">
        <v>20</v>
      </c>
      <c r="L1202" s="39" t="s">
        <v>0</v>
      </c>
      <c r="M1202" s="39" t="n">
        <v>2018</v>
      </c>
      <c r="N1202" s="39" t="n">
        <v>1</v>
      </c>
      <c r="O1202" s="39" t="n">
        <v>15</v>
      </c>
      <c r="P1202" s="39" t="n">
        <v>18</v>
      </c>
      <c r="Q1202" s="39" t="n">
        <v>22</v>
      </c>
      <c r="R1202" s="39" t="n">
        <v>57</v>
      </c>
      <c r="S1202" s="39" t="n">
        <v>139</v>
      </c>
      <c r="T1202" s="39" t="n">
        <v>1</v>
      </c>
      <c r="U1202" s="39" t="s">
        <v>1</v>
      </c>
      <c r="V1202" s="39" t="s">
        <v>2</v>
      </c>
    </row>
    <row r="1203" customFormat="false" ht="15" hidden="false" customHeight="false" outlineLevel="0" collapsed="false">
      <c r="C1203" s="49" t="n">
        <f aca="false">IF(F1203=F1202,C1202,IF(F1203=(F1202+10),C1202,(C1202+10)))</f>
        <v>2250</v>
      </c>
      <c r="D1203" s="38" t="s">
        <v>431</v>
      </c>
      <c r="E1203" s="51" t="n">
        <f aca="false">IF(C1202=C1203,IF(AND(L1203&lt;&gt;"M",L1203&lt;&gt;"m-up"),E1202+10,E1202),10)</f>
        <v>60</v>
      </c>
      <c r="F1203" s="39" t="n">
        <f aca="false">R1203+(Q1203*60)+(P1203*3600)</f>
        <v>66177</v>
      </c>
      <c r="G1203" s="39" t="str">
        <f aca="false">CONCATENATE(M1203,N1203,O1203)</f>
        <v>2018115</v>
      </c>
      <c r="H1203" s="39" t="n">
        <f aca="false">194-185</f>
        <v>9</v>
      </c>
      <c r="L1203" s="39" t="s">
        <v>0</v>
      </c>
      <c r="M1203" s="39" t="n">
        <v>2018</v>
      </c>
      <c r="N1203" s="39" t="n">
        <v>1</v>
      </c>
      <c r="O1203" s="39" t="n">
        <v>15</v>
      </c>
      <c r="P1203" s="39" t="n">
        <v>18</v>
      </c>
      <c r="Q1203" s="39" t="n">
        <v>22</v>
      </c>
      <c r="R1203" s="39" t="n">
        <v>57</v>
      </c>
      <c r="S1203" s="39" t="n">
        <v>185</v>
      </c>
      <c r="T1203" s="39" t="n">
        <v>1</v>
      </c>
      <c r="U1203" s="39" t="s">
        <v>1</v>
      </c>
      <c r="V1203" s="39" t="s">
        <v>2</v>
      </c>
    </row>
    <row r="1204" customFormat="false" ht="15" hidden="false" customHeight="false" outlineLevel="0" collapsed="false">
      <c r="C1204" s="49" t="n">
        <f aca="false">IF(F1204=F1203,C1203,IF(F1204=(F1203+10),C1203,(C1203+10)))</f>
        <v>2250</v>
      </c>
      <c r="D1204" s="38" t="s">
        <v>431</v>
      </c>
      <c r="E1204" s="51" t="n">
        <f aca="false">IF(C1203=C1204,IF(AND(L1204&lt;&gt;"M",L1204&lt;&gt;"m-up"),E1203+10,E1203),10)</f>
        <v>70</v>
      </c>
      <c r="F1204" s="39" t="n">
        <f aca="false">R1204+(Q1204*60)+(P1204*3600)</f>
        <v>66177</v>
      </c>
      <c r="G1204" s="39" t="str">
        <f aca="false">CONCATENATE(M1204,N1204,O1204)</f>
        <v>2018115</v>
      </c>
      <c r="H1204" s="39" t="n">
        <f aca="false">218-213</f>
        <v>5</v>
      </c>
      <c r="L1204" s="39" t="s">
        <v>0</v>
      </c>
      <c r="M1204" s="39" t="n">
        <v>2018</v>
      </c>
      <c r="N1204" s="39" t="n">
        <v>1</v>
      </c>
      <c r="O1204" s="39" t="n">
        <v>15</v>
      </c>
      <c r="P1204" s="39" t="n">
        <v>18</v>
      </c>
      <c r="Q1204" s="39" t="n">
        <v>22</v>
      </c>
      <c r="R1204" s="39" t="n">
        <v>57</v>
      </c>
      <c r="S1204" s="39" t="n">
        <v>213</v>
      </c>
      <c r="T1204" s="39" t="n">
        <v>1</v>
      </c>
      <c r="U1204" s="39" t="s">
        <v>1</v>
      </c>
      <c r="V1204" s="39" t="s">
        <v>2</v>
      </c>
    </row>
    <row r="1205" customFormat="false" ht="15" hidden="false" customHeight="false" outlineLevel="0" collapsed="false">
      <c r="C1205" s="49" t="n">
        <f aca="false">IF(F1205=F1204,C1204,IF(F1205=(F1204+10),C1204,(C1204+10)))</f>
        <v>2250</v>
      </c>
      <c r="D1205" s="38" t="s">
        <v>431</v>
      </c>
      <c r="E1205" s="51" t="n">
        <f aca="false">IF(C1204=C1205,IF(AND(L1205&lt;&gt;"M",L1205&lt;&gt;"m-up"),E1204+10,E1204),10)</f>
        <v>80</v>
      </c>
      <c r="F1205" s="39" t="n">
        <f aca="false">R1205+(Q1205*60)+(P1205*3600)</f>
        <v>66177</v>
      </c>
      <c r="G1205" s="39" t="str">
        <f aca="false">CONCATENATE(M1205,N1205,O1205)</f>
        <v>2018115</v>
      </c>
      <c r="H1205" s="39" t="n">
        <f aca="false">239-236</f>
        <v>3</v>
      </c>
      <c r="L1205" s="39" t="s">
        <v>0</v>
      </c>
      <c r="M1205" s="39" t="n">
        <v>2018</v>
      </c>
      <c r="N1205" s="39" t="n">
        <v>1</v>
      </c>
      <c r="O1205" s="39" t="n">
        <v>15</v>
      </c>
      <c r="P1205" s="39" t="n">
        <v>18</v>
      </c>
      <c r="Q1205" s="39" t="n">
        <v>22</v>
      </c>
      <c r="R1205" s="39" t="n">
        <v>57</v>
      </c>
      <c r="S1205" s="39" t="n">
        <v>236</v>
      </c>
      <c r="T1205" s="39" t="n">
        <v>1</v>
      </c>
      <c r="U1205" s="39" t="s">
        <v>1</v>
      </c>
      <c r="V1205" s="39" t="s">
        <v>2</v>
      </c>
    </row>
    <row r="1206" customFormat="false" ht="15" hidden="false" customHeight="false" outlineLevel="0" collapsed="false">
      <c r="C1206" s="49" t="n">
        <f aca="false">IF(F1206=F1205,C1205,IF(F1206=(F1205+10),C1205,(C1205+10)))</f>
        <v>2250</v>
      </c>
      <c r="D1206" s="38" t="s">
        <v>431</v>
      </c>
      <c r="E1206" s="51" t="n">
        <f aca="false">IF(C1205=C1206,IF(AND(L1206&lt;&gt;"M",L1206&lt;&gt;"m-up"),E1205+10,E1205),10)</f>
        <v>90</v>
      </c>
      <c r="F1206" s="39" t="n">
        <f aca="false">R1206+(Q1206*60)+(P1206*3600)</f>
        <v>66177</v>
      </c>
      <c r="G1206" s="39" t="str">
        <f aca="false">CONCATENATE(M1206,N1206,O1206)</f>
        <v>2018115</v>
      </c>
      <c r="H1206" s="39" t="n">
        <f aca="false">313-307</f>
        <v>6</v>
      </c>
      <c r="L1206" s="39" t="s">
        <v>0</v>
      </c>
      <c r="M1206" s="39" t="n">
        <v>2018</v>
      </c>
      <c r="N1206" s="39" t="n">
        <v>1</v>
      </c>
      <c r="O1206" s="39" t="n">
        <v>15</v>
      </c>
      <c r="P1206" s="39" t="n">
        <v>18</v>
      </c>
      <c r="Q1206" s="39" t="n">
        <v>22</v>
      </c>
      <c r="R1206" s="39" t="n">
        <v>57</v>
      </c>
      <c r="S1206" s="39" t="n">
        <v>307</v>
      </c>
      <c r="T1206" s="39" t="n">
        <v>1</v>
      </c>
      <c r="U1206" s="39" t="s">
        <v>1</v>
      </c>
      <c r="V1206" s="39" t="s">
        <v>2</v>
      </c>
    </row>
    <row r="1207" customFormat="false" ht="15" hidden="false" customHeight="false" outlineLevel="0" collapsed="false">
      <c r="C1207" s="49" t="n">
        <f aca="false">IF(F1207=F1206,C1206,IF(F1207=(F1206+10),C1206,(C1206+10)))</f>
        <v>2250</v>
      </c>
      <c r="D1207" s="38" t="s">
        <v>431</v>
      </c>
      <c r="E1207" s="51" t="n">
        <f aca="false">IF(C1206=C1207,IF(AND(L1207&lt;&gt;"M",L1207&lt;&gt;"m-up"),E1206+10,E1206),10)</f>
        <v>100</v>
      </c>
      <c r="F1207" s="39" t="n">
        <f aca="false">R1207+(Q1207*60)+(P1207*3600)</f>
        <v>66177</v>
      </c>
      <c r="G1207" s="39" t="str">
        <f aca="false">CONCATENATE(M1207,N1207,O1207)</f>
        <v>2018115</v>
      </c>
      <c r="H1207" s="39" t="n">
        <f aca="false">343-342</f>
        <v>1</v>
      </c>
      <c r="L1207" s="39" t="s">
        <v>270</v>
      </c>
      <c r="M1207" s="39" t="n">
        <v>2018</v>
      </c>
      <c r="N1207" s="39" t="n">
        <v>1</v>
      </c>
      <c r="O1207" s="39" t="n">
        <v>15</v>
      </c>
      <c r="P1207" s="39" t="n">
        <v>18</v>
      </c>
      <c r="Q1207" s="39" t="n">
        <v>22</v>
      </c>
      <c r="R1207" s="39" t="n">
        <v>57</v>
      </c>
      <c r="S1207" s="39" t="n">
        <v>342</v>
      </c>
      <c r="T1207" s="39" t="n">
        <v>1</v>
      </c>
      <c r="U1207" s="39" t="s">
        <v>1</v>
      </c>
      <c r="V1207" s="39" t="s">
        <v>2</v>
      </c>
    </row>
    <row r="1208" customFormat="false" ht="15" hidden="false" customHeight="false" outlineLevel="0" collapsed="false">
      <c r="C1208" s="49" t="n">
        <f aca="false">IF(F1208=F1207,C1207,IF(F1208=(F1207+10),C1207,(C1207+10)))</f>
        <v>2250</v>
      </c>
      <c r="D1208" s="38" t="s">
        <v>431</v>
      </c>
      <c r="E1208" s="51" t="n">
        <f aca="false">IF(C1207=C1208,IF(AND(L1208&lt;&gt;"M",L1208&lt;&gt;"m-up"),E1207+10,E1207),10)</f>
        <v>110</v>
      </c>
      <c r="F1208" s="39" t="n">
        <f aca="false">R1208+(Q1208*60)+(P1208*3600)</f>
        <v>66177</v>
      </c>
      <c r="G1208" s="39" t="str">
        <f aca="false">CONCATENATE(M1208,N1208,O1208)</f>
        <v>2018115</v>
      </c>
      <c r="H1208" s="39" t="n">
        <f aca="false">486-483</f>
        <v>3</v>
      </c>
      <c r="L1208" s="39" t="s">
        <v>0</v>
      </c>
      <c r="M1208" s="39" t="n">
        <v>2018</v>
      </c>
      <c r="N1208" s="39" t="n">
        <v>1</v>
      </c>
      <c r="O1208" s="39" t="n">
        <v>15</v>
      </c>
      <c r="P1208" s="39" t="n">
        <v>18</v>
      </c>
      <c r="Q1208" s="39" t="n">
        <v>22</v>
      </c>
      <c r="R1208" s="39" t="n">
        <v>57</v>
      </c>
      <c r="S1208" s="39" t="n">
        <v>483</v>
      </c>
      <c r="T1208" s="39" t="n">
        <v>1</v>
      </c>
      <c r="U1208" s="39" t="s">
        <v>1</v>
      </c>
      <c r="V1208" s="39" t="s">
        <v>2</v>
      </c>
    </row>
    <row r="1209" customFormat="false" ht="15" hidden="false" customHeight="false" outlineLevel="0" collapsed="false">
      <c r="C1209" s="49" t="n">
        <f aca="false">IF(F1209=F1208,C1208,IF(F1209=(F1208+10),C1208,(C1208+10)))</f>
        <v>2250</v>
      </c>
      <c r="D1209" s="38" t="s">
        <v>431</v>
      </c>
      <c r="E1209" s="51" t="n">
        <f aca="false">IF(C1208=C1209,IF(AND(L1209&lt;&gt;"M",L1209&lt;&gt;"m-up"),E1208+10,E1208),10)</f>
        <v>120</v>
      </c>
      <c r="F1209" s="39" t="n">
        <f aca="false">R1209+(Q1209*60)+(P1209*3600)</f>
        <v>66177</v>
      </c>
      <c r="G1209" s="39" t="str">
        <f aca="false">CONCATENATE(M1209,N1209,O1209)</f>
        <v>2018115</v>
      </c>
      <c r="H1209" s="39" t="n">
        <v>0</v>
      </c>
      <c r="L1209" s="39" t="s">
        <v>270</v>
      </c>
      <c r="M1209" s="39" t="n">
        <v>2018</v>
      </c>
      <c r="N1209" s="39" t="n">
        <v>1</v>
      </c>
      <c r="O1209" s="39" t="n">
        <v>15</v>
      </c>
      <c r="P1209" s="39" t="n">
        <v>18</v>
      </c>
      <c r="Q1209" s="39" t="n">
        <v>22</v>
      </c>
      <c r="R1209" s="39" t="n">
        <v>57</v>
      </c>
      <c r="S1209" s="39" t="n">
        <v>505</v>
      </c>
      <c r="T1209" s="39" t="n">
        <v>1</v>
      </c>
      <c r="U1209" s="39" t="s">
        <v>1</v>
      </c>
      <c r="V1209" s="39" t="s">
        <v>2</v>
      </c>
    </row>
    <row r="1210" customFormat="false" ht="15" hidden="false" customHeight="false" outlineLevel="0" collapsed="false">
      <c r="A1210" s="69"/>
      <c r="B1210" s="69"/>
      <c r="C1210" s="49" t="n">
        <f aca="false">IF(F1210=F1209,C1209,IF(F1210=(F1209+10),C1209,(C1209+10)))</f>
        <v>2260</v>
      </c>
      <c r="D1210" s="70" t="s">
        <v>432</v>
      </c>
      <c r="E1210" s="51" t="n">
        <f aca="false">IF(C1209=C1210,IF(AND(L1210&lt;&gt;"M",L1210&lt;&gt;"m-up"),E1209+10,E1209),10)</f>
        <v>10</v>
      </c>
      <c r="F1210" s="71" t="n">
        <f aca="false">R1210+(Q1210*60)+(P1210*3600)</f>
        <v>66261</v>
      </c>
      <c r="G1210" s="71" t="str">
        <f aca="false">CONCATENATE(M1210,N1210,O1210)</f>
        <v>2018115</v>
      </c>
      <c r="H1210" s="71" t="n">
        <f aca="false">93-81</f>
        <v>12</v>
      </c>
      <c r="I1210" s="71"/>
      <c r="J1210" s="71"/>
      <c r="K1210" s="71"/>
      <c r="L1210" s="71" t="s">
        <v>0</v>
      </c>
      <c r="M1210" s="71" t="n">
        <v>2018</v>
      </c>
      <c r="N1210" s="71" t="n">
        <v>1</v>
      </c>
      <c r="O1210" s="71" t="n">
        <v>15</v>
      </c>
      <c r="P1210" s="71" t="n">
        <v>18</v>
      </c>
      <c r="Q1210" s="71" t="n">
        <v>24</v>
      </c>
      <c r="R1210" s="71" t="n">
        <v>21</v>
      </c>
      <c r="S1210" s="71" t="n">
        <v>81</v>
      </c>
      <c r="T1210" s="71" t="n">
        <v>1</v>
      </c>
      <c r="U1210" s="71" t="s">
        <v>1</v>
      </c>
      <c r="V1210" s="71" t="s">
        <v>2</v>
      </c>
      <c r="W1210" s="71"/>
      <c r="X1210" s="72"/>
      <c r="WK1210" s="72"/>
      <c r="WL1210" s="72"/>
      <c r="WM1210" s="72"/>
      <c r="WN1210" s="72"/>
      <c r="WO1210" s="72"/>
      <c r="WP1210" s="72"/>
      <c r="WQ1210" s="72"/>
      <c r="WR1210" s="72"/>
      <c r="WS1210" s="72"/>
      <c r="WT1210" s="72"/>
      <c r="WU1210" s="72"/>
      <c r="WV1210" s="72"/>
      <c r="WW1210" s="72"/>
      <c r="WX1210" s="72"/>
      <c r="WY1210" s="72"/>
      <c r="WZ1210" s="72"/>
      <c r="XA1210" s="72"/>
      <c r="XB1210" s="72"/>
      <c r="XC1210" s="72"/>
      <c r="XD1210" s="72"/>
      <c r="XE1210" s="72"/>
      <c r="XF1210" s="72"/>
      <c r="XG1210" s="72"/>
      <c r="XH1210" s="72"/>
      <c r="XI1210" s="72"/>
      <c r="XJ1210" s="72"/>
      <c r="XK1210" s="72"/>
      <c r="XL1210" s="72"/>
      <c r="XM1210" s="72"/>
      <c r="XN1210" s="72"/>
      <c r="XO1210" s="72"/>
      <c r="XP1210" s="72"/>
      <c r="XQ1210" s="72"/>
      <c r="XR1210" s="72"/>
      <c r="XS1210" s="72"/>
      <c r="XT1210" s="72"/>
      <c r="XU1210" s="72"/>
      <c r="XV1210" s="72"/>
      <c r="XW1210" s="72"/>
      <c r="XX1210" s="72"/>
      <c r="XY1210" s="72"/>
      <c r="XZ1210" s="72"/>
      <c r="YA1210" s="72"/>
      <c r="YB1210" s="72"/>
      <c r="YC1210" s="72"/>
      <c r="YD1210" s="72"/>
      <c r="YE1210" s="72"/>
      <c r="YF1210" s="72"/>
      <c r="YG1210" s="72"/>
      <c r="YH1210" s="72"/>
      <c r="YI1210" s="72"/>
      <c r="YJ1210" s="72"/>
      <c r="YK1210" s="72"/>
      <c r="YL1210" s="72"/>
      <c r="YM1210" s="72"/>
      <c r="YN1210" s="72"/>
      <c r="YO1210" s="72"/>
      <c r="YP1210" s="72"/>
      <c r="YQ1210" s="72"/>
      <c r="YR1210" s="72"/>
      <c r="YS1210" s="72"/>
      <c r="YT1210" s="72"/>
      <c r="YU1210" s="72"/>
      <c r="YV1210" s="72"/>
      <c r="YW1210" s="72"/>
      <c r="YX1210" s="72"/>
      <c r="YY1210" s="72"/>
      <c r="YZ1210" s="72"/>
      <c r="ZA1210" s="72"/>
      <c r="ZB1210" s="72"/>
      <c r="ZC1210" s="72"/>
      <c r="ZD1210" s="72"/>
      <c r="ZE1210" s="72"/>
      <c r="ZF1210" s="72"/>
      <c r="ZG1210" s="72"/>
      <c r="ZH1210" s="72"/>
      <c r="ZI1210" s="72"/>
      <c r="ZJ1210" s="72"/>
      <c r="ZK1210" s="72"/>
      <c r="ZL1210" s="72"/>
      <c r="ZM1210" s="72"/>
      <c r="ZN1210" s="72"/>
      <c r="ZO1210" s="72"/>
      <c r="ZP1210" s="72"/>
      <c r="ZQ1210" s="72"/>
      <c r="ZR1210" s="72"/>
      <c r="ZS1210" s="72"/>
      <c r="ZT1210" s="72"/>
      <c r="ZU1210" s="72"/>
      <c r="ZV1210" s="72"/>
      <c r="ZW1210" s="72"/>
      <c r="ZX1210" s="72"/>
      <c r="ZY1210" s="72"/>
      <c r="ZZ1210" s="72"/>
      <c r="AAA1210" s="72"/>
      <c r="AAB1210" s="72"/>
      <c r="AAC1210" s="72"/>
      <c r="AAD1210" s="72"/>
      <c r="AAE1210" s="72"/>
      <c r="AAF1210" s="72"/>
      <c r="AAG1210" s="72"/>
      <c r="AAH1210" s="72"/>
      <c r="AAI1210" s="72"/>
      <c r="AAJ1210" s="72"/>
      <c r="AAK1210" s="72"/>
      <c r="AAL1210" s="72"/>
      <c r="AAM1210" s="72"/>
      <c r="AAN1210" s="72"/>
      <c r="AAO1210" s="72"/>
      <c r="AAP1210" s="72"/>
      <c r="AAQ1210" s="72"/>
      <c r="AAR1210" s="72"/>
      <c r="AAS1210" s="72"/>
      <c r="AAT1210" s="72"/>
      <c r="AAU1210" s="72"/>
      <c r="AAV1210" s="72"/>
      <c r="AAW1210" s="72"/>
      <c r="AAX1210" s="72"/>
      <c r="AAY1210" s="72"/>
      <c r="AAZ1210" s="72"/>
      <c r="ABA1210" s="72"/>
      <c r="ABB1210" s="72"/>
      <c r="ABC1210" s="72"/>
      <c r="ABD1210" s="72"/>
      <c r="ABE1210" s="72"/>
      <c r="ABF1210" s="72"/>
      <c r="ABG1210" s="72"/>
      <c r="ABH1210" s="72"/>
      <c r="ABI1210" s="72"/>
      <c r="ABJ1210" s="72"/>
      <c r="ABK1210" s="72"/>
      <c r="ABL1210" s="72"/>
      <c r="ABM1210" s="72"/>
      <c r="ABN1210" s="72"/>
      <c r="ABO1210" s="72"/>
      <c r="ABP1210" s="72"/>
      <c r="ABQ1210" s="72"/>
      <c r="ABR1210" s="72"/>
      <c r="ABS1210" s="72"/>
      <c r="ABT1210" s="72"/>
      <c r="ABU1210" s="72"/>
      <c r="ABV1210" s="72"/>
      <c r="ABW1210" s="72"/>
      <c r="ABX1210" s="72"/>
      <c r="ABY1210" s="72"/>
      <c r="ABZ1210" s="72"/>
      <c r="ACA1210" s="72"/>
      <c r="ACB1210" s="72"/>
      <c r="ACC1210" s="72"/>
      <c r="ACD1210" s="72"/>
      <c r="ACE1210" s="72"/>
      <c r="ACF1210" s="72"/>
      <c r="ACG1210" s="72"/>
      <c r="ACH1210" s="72"/>
      <c r="ACI1210" s="72"/>
      <c r="ACJ1210" s="72"/>
      <c r="ACK1210" s="72"/>
      <c r="ACL1210" s="72"/>
      <c r="ACM1210" s="72"/>
      <c r="ACN1210" s="72"/>
      <c r="ACO1210" s="72"/>
      <c r="ACP1210" s="72"/>
      <c r="ACQ1210" s="72"/>
      <c r="ACR1210" s="72"/>
      <c r="ACS1210" s="72"/>
      <c r="ACT1210" s="72"/>
      <c r="ACU1210" s="72"/>
      <c r="ACV1210" s="72"/>
      <c r="ACW1210" s="72"/>
      <c r="ACX1210" s="72"/>
      <c r="ACY1210" s="72"/>
      <c r="ACZ1210" s="72"/>
      <c r="ADA1210" s="72"/>
      <c r="ADB1210" s="72"/>
      <c r="ADC1210" s="72"/>
      <c r="ADD1210" s="72"/>
      <c r="ADE1210" s="72"/>
      <c r="ADF1210" s="72"/>
      <c r="ADG1210" s="72"/>
      <c r="ADH1210" s="72"/>
      <c r="ADI1210" s="72"/>
      <c r="ADJ1210" s="72"/>
      <c r="ADK1210" s="72"/>
      <c r="ADL1210" s="72"/>
      <c r="ADM1210" s="72"/>
      <c r="ADN1210" s="72"/>
      <c r="ADO1210" s="72"/>
      <c r="ADP1210" s="72"/>
      <c r="ADQ1210" s="72"/>
      <c r="ADR1210" s="72"/>
      <c r="ADS1210" s="72"/>
      <c r="ADT1210" s="72"/>
      <c r="ADU1210" s="72"/>
      <c r="ADV1210" s="72"/>
      <c r="ADW1210" s="72"/>
      <c r="ADX1210" s="72"/>
      <c r="ADY1210" s="72"/>
      <c r="ADZ1210" s="72"/>
      <c r="AEA1210" s="72"/>
      <c r="AEB1210" s="72"/>
      <c r="AEC1210" s="72"/>
      <c r="AED1210" s="72"/>
      <c r="AEE1210" s="72"/>
      <c r="AEF1210" s="72"/>
      <c r="AEG1210" s="72"/>
      <c r="AEH1210" s="72"/>
      <c r="AEI1210" s="72"/>
      <c r="AEJ1210" s="72"/>
      <c r="AEK1210" s="72"/>
      <c r="AEL1210" s="72"/>
      <c r="AEM1210" s="72"/>
      <c r="AEN1210" s="72"/>
      <c r="AEO1210" s="72"/>
      <c r="AEP1210" s="72"/>
      <c r="AEQ1210" s="72"/>
      <c r="AER1210" s="72"/>
      <c r="AES1210" s="72"/>
      <c r="AET1210" s="72"/>
      <c r="AEU1210" s="72"/>
      <c r="AEV1210" s="72"/>
      <c r="AEW1210" s="72"/>
      <c r="AEX1210" s="72"/>
      <c r="AEY1210" s="72"/>
      <c r="AEZ1210" s="72"/>
      <c r="AFA1210" s="72"/>
      <c r="AFB1210" s="72"/>
      <c r="AFC1210" s="72"/>
      <c r="AFD1210" s="72"/>
      <c r="AFE1210" s="72"/>
      <c r="AFF1210" s="72"/>
      <c r="AFG1210" s="72"/>
      <c r="AFH1210" s="72"/>
      <c r="AFI1210" s="72"/>
      <c r="AFJ1210" s="72"/>
      <c r="AFK1210" s="72"/>
      <c r="AFL1210" s="72"/>
      <c r="AFM1210" s="72"/>
      <c r="AFN1210" s="72"/>
      <c r="AFO1210" s="72"/>
      <c r="AFP1210" s="72"/>
      <c r="AFQ1210" s="72"/>
      <c r="AFR1210" s="72"/>
      <c r="AFS1210" s="72"/>
      <c r="AFT1210" s="72"/>
      <c r="AFU1210" s="72"/>
      <c r="AFV1210" s="72"/>
      <c r="AFW1210" s="72"/>
      <c r="AFX1210" s="72"/>
      <c r="AFY1210" s="72"/>
      <c r="AFZ1210" s="72"/>
      <c r="AGA1210" s="72"/>
      <c r="AGB1210" s="72"/>
      <c r="AGC1210" s="72"/>
      <c r="AGD1210" s="72"/>
      <c r="AGE1210" s="72"/>
      <c r="AGF1210" s="72"/>
      <c r="AGG1210" s="72"/>
      <c r="AGH1210" s="72"/>
      <c r="AGI1210" s="72"/>
      <c r="AGJ1210" s="72"/>
      <c r="AGK1210" s="72"/>
      <c r="AGL1210" s="72"/>
      <c r="AGM1210" s="72"/>
      <c r="AGN1210" s="72"/>
      <c r="AGO1210" s="72"/>
      <c r="AGP1210" s="72"/>
      <c r="AGQ1210" s="72"/>
      <c r="AGR1210" s="72"/>
      <c r="AGS1210" s="72"/>
      <c r="AGT1210" s="72"/>
      <c r="AGU1210" s="72"/>
      <c r="AGV1210" s="72"/>
      <c r="AGW1210" s="72"/>
      <c r="AGX1210" s="72"/>
      <c r="AGY1210" s="72"/>
      <c r="AGZ1210" s="72"/>
      <c r="AHA1210" s="72"/>
      <c r="AHB1210" s="72"/>
      <c r="AHC1210" s="72"/>
      <c r="AHD1210" s="72"/>
      <c r="AHE1210" s="72"/>
      <c r="AHF1210" s="72"/>
      <c r="AHG1210" s="72"/>
      <c r="AHH1210" s="72"/>
      <c r="AHI1210" s="72"/>
      <c r="AHJ1210" s="72"/>
      <c r="AHK1210" s="72"/>
      <c r="AHL1210" s="72"/>
      <c r="AHM1210" s="72"/>
      <c r="AHN1210" s="72"/>
      <c r="AHO1210" s="72"/>
      <c r="AHP1210" s="72"/>
      <c r="AHQ1210" s="72"/>
      <c r="AHR1210" s="72"/>
      <c r="AHS1210" s="72"/>
      <c r="AHT1210" s="72"/>
      <c r="AHU1210" s="72"/>
      <c r="AHV1210" s="72"/>
      <c r="AHW1210" s="72"/>
      <c r="AHX1210" s="72"/>
      <c r="AHY1210" s="72"/>
      <c r="AHZ1210" s="72"/>
      <c r="AIA1210" s="72"/>
      <c r="AIB1210" s="72"/>
      <c r="AIC1210" s="72"/>
      <c r="AID1210" s="72"/>
      <c r="AIE1210" s="72"/>
      <c r="AIF1210" s="72"/>
      <c r="AIG1210" s="72"/>
      <c r="AIH1210" s="72"/>
      <c r="AII1210" s="72"/>
      <c r="AIJ1210" s="72"/>
      <c r="AIK1210" s="72"/>
      <c r="AIL1210" s="72"/>
      <c r="AIM1210" s="72"/>
      <c r="AIN1210" s="72"/>
      <c r="AIO1210" s="72"/>
      <c r="AIP1210" s="72"/>
      <c r="AIQ1210" s="72"/>
      <c r="AIR1210" s="72"/>
      <c r="AIS1210" s="72"/>
      <c r="AIT1210" s="72"/>
      <c r="AIU1210" s="72"/>
      <c r="AIV1210" s="72"/>
      <c r="AIW1210" s="72"/>
      <c r="AIX1210" s="72"/>
      <c r="AIY1210" s="72"/>
      <c r="AIZ1210" s="72"/>
      <c r="AJA1210" s="72"/>
      <c r="AJB1210" s="72"/>
      <c r="AJC1210" s="72"/>
      <c r="AJD1210" s="72"/>
      <c r="AJE1210" s="72"/>
      <c r="AJF1210" s="72"/>
      <c r="AJG1210" s="72"/>
      <c r="AJH1210" s="72"/>
      <c r="AJI1210" s="72"/>
      <c r="AJJ1210" s="72"/>
      <c r="AJK1210" s="72"/>
      <c r="AJL1210" s="72"/>
      <c r="AJM1210" s="72"/>
      <c r="AJN1210" s="72"/>
      <c r="AJO1210" s="72"/>
      <c r="AJP1210" s="72"/>
      <c r="AJQ1210" s="72"/>
      <c r="AJR1210" s="72"/>
      <c r="AJS1210" s="72"/>
      <c r="AJT1210" s="72"/>
      <c r="AJU1210" s="72"/>
      <c r="AJV1210" s="72"/>
      <c r="AJW1210" s="72"/>
      <c r="AJX1210" s="72"/>
      <c r="AJY1210" s="72"/>
      <c r="AJZ1210" s="72"/>
      <c r="AKA1210" s="72"/>
      <c r="AKB1210" s="72"/>
      <c r="AKC1210" s="72"/>
      <c r="AKD1210" s="72"/>
      <c r="AKE1210" s="72"/>
      <c r="AKF1210" s="72"/>
      <c r="AKG1210" s="72"/>
      <c r="AKH1210" s="72"/>
      <c r="AKI1210" s="72"/>
      <c r="AKJ1210" s="72"/>
      <c r="AKK1210" s="72"/>
      <c r="AKL1210" s="72"/>
      <c r="AKM1210" s="72"/>
      <c r="AKN1210" s="72"/>
      <c r="AKO1210" s="72"/>
      <c r="AKP1210" s="72"/>
      <c r="AKQ1210" s="72"/>
      <c r="AKR1210" s="72"/>
      <c r="AKS1210" s="72"/>
      <c r="AKT1210" s="72"/>
      <c r="AKU1210" s="72"/>
      <c r="AKV1210" s="72"/>
      <c r="AKW1210" s="72"/>
      <c r="AKX1210" s="72"/>
      <c r="AKY1210" s="72"/>
      <c r="AKZ1210" s="72"/>
      <c r="ALA1210" s="72"/>
      <c r="ALB1210" s="72"/>
      <c r="ALC1210" s="72"/>
      <c r="ALD1210" s="72"/>
      <c r="ALE1210" s="72"/>
      <c r="ALF1210" s="72"/>
      <c r="ALG1210" s="72"/>
      <c r="ALH1210" s="72"/>
      <c r="ALI1210" s="72"/>
      <c r="ALJ1210" s="72"/>
      <c r="ALK1210" s="72"/>
      <c r="ALL1210" s="72"/>
      <c r="ALM1210" s="72"/>
      <c r="ALN1210" s="72"/>
      <c r="ALO1210" s="72"/>
      <c r="ALP1210" s="72"/>
      <c r="ALQ1210" s="72"/>
      <c r="ALR1210" s="72"/>
      <c r="ALS1210" s="72"/>
      <c r="ALT1210" s="72"/>
      <c r="ALU1210" s="72"/>
      <c r="ALV1210" s="72"/>
      <c r="ALW1210" s="72"/>
      <c r="ALX1210" s="72"/>
      <c r="ALY1210" s="72"/>
      <c r="ALZ1210" s="72"/>
      <c r="AMA1210" s="72"/>
      <c r="AMB1210" s="72"/>
      <c r="AMC1210" s="72"/>
      <c r="AMD1210" s="72"/>
      <c r="AME1210" s="72"/>
      <c r="AMF1210" s="72"/>
      <c r="AMG1210" s="72"/>
      <c r="AMH1210" s="72"/>
      <c r="AMI1210" s="72"/>
      <c r="AMJ1210" s="72"/>
    </row>
    <row r="1211" customFormat="false" ht="15" hidden="false" customHeight="false" outlineLevel="0" collapsed="false">
      <c r="C1211" s="49" t="n">
        <f aca="false">IF(F1211=F1210,C1210,IF(F1211=(F1210+10),C1210,(C1210+10)))</f>
        <v>2260</v>
      </c>
      <c r="D1211" s="38" t="s">
        <v>432</v>
      </c>
      <c r="E1211" s="51" t="n">
        <f aca="false">IF(C1210=C1211,IF(AND(L1211&lt;&gt;"M",L1211&lt;&gt;"m-up"),E1210+10,E1210),10)</f>
        <v>20</v>
      </c>
      <c r="F1211" s="39" t="n">
        <f aca="false">R1211+(Q1211*60)+(P1211*3600)</f>
        <v>66261</v>
      </c>
      <c r="G1211" s="39" t="str">
        <f aca="false">CONCATENATE(M1211,N1211,O1211)</f>
        <v>2018115</v>
      </c>
      <c r="H1211" s="39" t="n">
        <v>0</v>
      </c>
      <c r="L1211" s="39" t="s">
        <v>270</v>
      </c>
      <c r="M1211" s="39" t="n">
        <v>2018</v>
      </c>
      <c r="N1211" s="39" t="n">
        <v>1</v>
      </c>
      <c r="O1211" s="39" t="n">
        <v>15</v>
      </c>
      <c r="P1211" s="39" t="n">
        <v>18</v>
      </c>
      <c r="Q1211" s="39" t="n">
        <v>24</v>
      </c>
      <c r="R1211" s="39" t="n">
        <v>21</v>
      </c>
      <c r="S1211" s="39" t="n">
        <v>111</v>
      </c>
      <c r="T1211" s="39" t="n">
        <v>1</v>
      </c>
      <c r="U1211" s="39" t="s">
        <v>1</v>
      </c>
      <c r="V1211" s="39" t="s">
        <v>2</v>
      </c>
    </row>
    <row r="1212" customFormat="false" ht="15" hidden="false" customHeight="false" outlineLevel="0" collapsed="false">
      <c r="C1212" s="49" t="n">
        <f aca="false">IF(F1212=F1211,C1211,IF(F1212=(F1211+10),C1211,(C1211+10)))</f>
        <v>2260</v>
      </c>
      <c r="D1212" s="38" t="s">
        <v>432</v>
      </c>
      <c r="E1212" s="51" t="n">
        <f aca="false">IF(C1211=C1212,IF(AND(L1212&lt;&gt;"M",L1212&lt;&gt;"m-up"),E1211+10,E1211),10)</f>
        <v>30</v>
      </c>
      <c r="F1212" s="39" t="n">
        <f aca="false">R1212+(Q1212*60)+(P1212*3600)</f>
        <v>66261</v>
      </c>
      <c r="G1212" s="39" t="str">
        <f aca="false">CONCATENATE(M1212,N1212,O1212)</f>
        <v>2018115</v>
      </c>
      <c r="H1212" s="39" t="n">
        <v>0</v>
      </c>
      <c r="L1212" s="39" t="s">
        <v>270</v>
      </c>
      <c r="M1212" s="39" t="n">
        <v>2018</v>
      </c>
      <c r="N1212" s="39" t="n">
        <v>1</v>
      </c>
      <c r="O1212" s="39" t="n">
        <v>15</v>
      </c>
      <c r="P1212" s="39" t="n">
        <v>18</v>
      </c>
      <c r="Q1212" s="39" t="n">
        <v>24</v>
      </c>
      <c r="R1212" s="39" t="n">
        <v>21</v>
      </c>
      <c r="S1212" s="39" t="n">
        <v>146</v>
      </c>
      <c r="T1212" s="39" t="n">
        <v>1</v>
      </c>
      <c r="U1212" s="39" t="s">
        <v>1</v>
      </c>
      <c r="V1212" s="39" t="s">
        <v>2</v>
      </c>
    </row>
    <row r="1213" customFormat="false" ht="15" hidden="false" customHeight="false" outlineLevel="0" collapsed="false">
      <c r="A1213" s="69"/>
      <c r="B1213" s="69"/>
      <c r="C1213" s="49" t="n">
        <f aca="false">IF(F1213=F1212,C1212,IF(F1213=(F1212+10),C1212,(C1212+10)))</f>
        <v>2270</v>
      </c>
      <c r="D1213" s="70" t="s">
        <v>433</v>
      </c>
      <c r="E1213" s="51" t="n">
        <f aca="false">IF(C1212=C1213,IF(AND(L1213&lt;&gt;"M",L1213&lt;&gt;"m-up"),E1212+10,E1212),10)</f>
        <v>10</v>
      </c>
      <c r="F1213" s="71" t="n">
        <f aca="false">R1213+(Q1213*60)+(P1213*3600)</f>
        <v>66324</v>
      </c>
      <c r="G1213" s="71" t="str">
        <f aca="false">CONCATENATE(M1213,N1213,O1213)</f>
        <v>2018115</v>
      </c>
      <c r="H1213" s="71" t="n">
        <f aca="false">132-120</f>
        <v>12</v>
      </c>
      <c r="I1213" s="71"/>
      <c r="J1213" s="71"/>
      <c r="K1213" s="71"/>
      <c r="L1213" s="71" t="s">
        <v>0</v>
      </c>
      <c r="M1213" s="71" t="n">
        <v>2018</v>
      </c>
      <c r="N1213" s="71" t="n">
        <v>1</v>
      </c>
      <c r="O1213" s="71" t="n">
        <v>15</v>
      </c>
      <c r="P1213" s="71" t="n">
        <v>18</v>
      </c>
      <c r="Q1213" s="71" t="n">
        <v>25</v>
      </c>
      <c r="R1213" s="71" t="n">
        <v>24</v>
      </c>
      <c r="S1213" s="71" t="n">
        <v>120</v>
      </c>
      <c r="T1213" s="71" t="n">
        <v>1</v>
      </c>
      <c r="U1213" s="71" t="s">
        <v>1</v>
      </c>
      <c r="V1213" s="71" t="s">
        <v>2</v>
      </c>
      <c r="W1213" s="71"/>
      <c r="X1213" s="72"/>
      <c r="WK1213" s="72"/>
      <c r="WL1213" s="72"/>
      <c r="WM1213" s="72"/>
      <c r="WN1213" s="72"/>
      <c r="WO1213" s="72"/>
      <c r="WP1213" s="72"/>
      <c r="WQ1213" s="72"/>
      <c r="WR1213" s="72"/>
      <c r="WS1213" s="72"/>
      <c r="WT1213" s="72"/>
      <c r="WU1213" s="72"/>
      <c r="WV1213" s="72"/>
      <c r="WW1213" s="72"/>
      <c r="WX1213" s="72"/>
      <c r="WY1213" s="72"/>
      <c r="WZ1213" s="72"/>
      <c r="XA1213" s="72"/>
      <c r="XB1213" s="72"/>
      <c r="XC1213" s="72"/>
      <c r="XD1213" s="72"/>
      <c r="XE1213" s="72"/>
      <c r="XF1213" s="72"/>
      <c r="XG1213" s="72"/>
      <c r="XH1213" s="72"/>
      <c r="XI1213" s="72"/>
      <c r="XJ1213" s="72"/>
      <c r="XK1213" s="72"/>
      <c r="XL1213" s="72"/>
      <c r="XM1213" s="72"/>
      <c r="XN1213" s="72"/>
      <c r="XO1213" s="72"/>
      <c r="XP1213" s="72"/>
      <c r="XQ1213" s="72"/>
      <c r="XR1213" s="72"/>
      <c r="XS1213" s="72"/>
      <c r="XT1213" s="72"/>
      <c r="XU1213" s="72"/>
      <c r="XV1213" s="72"/>
      <c r="XW1213" s="72"/>
      <c r="XX1213" s="72"/>
      <c r="XY1213" s="72"/>
      <c r="XZ1213" s="72"/>
      <c r="YA1213" s="72"/>
      <c r="YB1213" s="72"/>
      <c r="YC1213" s="72"/>
      <c r="YD1213" s="72"/>
      <c r="YE1213" s="72"/>
      <c r="YF1213" s="72"/>
      <c r="YG1213" s="72"/>
      <c r="YH1213" s="72"/>
      <c r="YI1213" s="72"/>
      <c r="YJ1213" s="72"/>
      <c r="YK1213" s="72"/>
      <c r="YL1213" s="72"/>
      <c r="YM1213" s="72"/>
      <c r="YN1213" s="72"/>
      <c r="YO1213" s="72"/>
      <c r="YP1213" s="72"/>
      <c r="YQ1213" s="72"/>
      <c r="YR1213" s="72"/>
      <c r="YS1213" s="72"/>
      <c r="YT1213" s="72"/>
      <c r="YU1213" s="72"/>
      <c r="YV1213" s="72"/>
      <c r="YW1213" s="72"/>
      <c r="YX1213" s="72"/>
      <c r="YY1213" s="72"/>
      <c r="YZ1213" s="72"/>
      <c r="ZA1213" s="72"/>
      <c r="ZB1213" s="72"/>
      <c r="ZC1213" s="72"/>
      <c r="ZD1213" s="72"/>
      <c r="ZE1213" s="72"/>
      <c r="ZF1213" s="72"/>
      <c r="ZG1213" s="72"/>
      <c r="ZH1213" s="72"/>
      <c r="ZI1213" s="72"/>
      <c r="ZJ1213" s="72"/>
      <c r="ZK1213" s="72"/>
      <c r="ZL1213" s="72"/>
      <c r="ZM1213" s="72"/>
      <c r="ZN1213" s="72"/>
      <c r="ZO1213" s="72"/>
      <c r="ZP1213" s="72"/>
      <c r="ZQ1213" s="72"/>
      <c r="ZR1213" s="72"/>
      <c r="ZS1213" s="72"/>
      <c r="ZT1213" s="72"/>
      <c r="ZU1213" s="72"/>
      <c r="ZV1213" s="72"/>
      <c r="ZW1213" s="72"/>
      <c r="ZX1213" s="72"/>
      <c r="ZY1213" s="72"/>
      <c r="ZZ1213" s="72"/>
      <c r="AAA1213" s="72"/>
      <c r="AAB1213" s="72"/>
      <c r="AAC1213" s="72"/>
      <c r="AAD1213" s="72"/>
      <c r="AAE1213" s="72"/>
      <c r="AAF1213" s="72"/>
      <c r="AAG1213" s="72"/>
      <c r="AAH1213" s="72"/>
      <c r="AAI1213" s="72"/>
      <c r="AAJ1213" s="72"/>
      <c r="AAK1213" s="72"/>
      <c r="AAL1213" s="72"/>
      <c r="AAM1213" s="72"/>
      <c r="AAN1213" s="72"/>
      <c r="AAO1213" s="72"/>
      <c r="AAP1213" s="72"/>
      <c r="AAQ1213" s="72"/>
      <c r="AAR1213" s="72"/>
      <c r="AAS1213" s="72"/>
      <c r="AAT1213" s="72"/>
      <c r="AAU1213" s="72"/>
      <c r="AAV1213" s="72"/>
      <c r="AAW1213" s="72"/>
      <c r="AAX1213" s="72"/>
      <c r="AAY1213" s="72"/>
      <c r="AAZ1213" s="72"/>
      <c r="ABA1213" s="72"/>
      <c r="ABB1213" s="72"/>
      <c r="ABC1213" s="72"/>
      <c r="ABD1213" s="72"/>
      <c r="ABE1213" s="72"/>
      <c r="ABF1213" s="72"/>
      <c r="ABG1213" s="72"/>
      <c r="ABH1213" s="72"/>
      <c r="ABI1213" s="72"/>
      <c r="ABJ1213" s="72"/>
      <c r="ABK1213" s="72"/>
      <c r="ABL1213" s="72"/>
      <c r="ABM1213" s="72"/>
      <c r="ABN1213" s="72"/>
      <c r="ABO1213" s="72"/>
      <c r="ABP1213" s="72"/>
      <c r="ABQ1213" s="72"/>
      <c r="ABR1213" s="72"/>
      <c r="ABS1213" s="72"/>
      <c r="ABT1213" s="72"/>
      <c r="ABU1213" s="72"/>
      <c r="ABV1213" s="72"/>
      <c r="ABW1213" s="72"/>
      <c r="ABX1213" s="72"/>
      <c r="ABY1213" s="72"/>
      <c r="ABZ1213" s="72"/>
      <c r="ACA1213" s="72"/>
      <c r="ACB1213" s="72"/>
      <c r="ACC1213" s="72"/>
      <c r="ACD1213" s="72"/>
      <c r="ACE1213" s="72"/>
      <c r="ACF1213" s="72"/>
      <c r="ACG1213" s="72"/>
      <c r="ACH1213" s="72"/>
      <c r="ACI1213" s="72"/>
      <c r="ACJ1213" s="72"/>
      <c r="ACK1213" s="72"/>
      <c r="ACL1213" s="72"/>
      <c r="ACM1213" s="72"/>
      <c r="ACN1213" s="72"/>
      <c r="ACO1213" s="72"/>
      <c r="ACP1213" s="72"/>
      <c r="ACQ1213" s="72"/>
      <c r="ACR1213" s="72"/>
      <c r="ACS1213" s="72"/>
      <c r="ACT1213" s="72"/>
      <c r="ACU1213" s="72"/>
      <c r="ACV1213" s="72"/>
      <c r="ACW1213" s="72"/>
      <c r="ACX1213" s="72"/>
      <c r="ACY1213" s="72"/>
      <c r="ACZ1213" s="72"/>
      <c r="ADA1213" s="72"/>
      <c r="ADB1213" s="72"/>
      <c r="ADC1213" s="72"/>
      <c r="ADD1213" s="72"/>
      <c r="ADE1213" s="72"/>
      <c r="ADF1213" s="72"/>
      <c r="ADG1213" s="72"/>
      <c r="ADH1213" s="72"/>
      <c r="ADI1213" s="72"/>
      <c r="ADJ1213" s="72"/>
      <c r="ADK1213" s="72"/>
      <c r="ADL1213" s="72"/>
      <c r="ADM1213" s="72"/>
      <c r="ADN1213" s="72"/>
      <c r="ADO1213" s="72"/>
      <c r="ADP1213" s="72"/>
      <c r="ADQ1213" s="72"/>
      <c r="ADR1213" s="72"/>
      <c r="ADS1213" s="72"/>
      <c r="ADT1213" s="72"/>
      <c r="ADU1213" s="72"/>
      <c r="ADV1213" s="72"/>
      <c r="ADW1213" s="72"/>
      <c r="ADX1213" s="72"/>
      <c r="ADY1213" s="72"/>
      <c r="ADZ1213" s="72"/>
      <c r="AEA1213" s="72"/>
      <c r="AEB1213" s="72"/>
      <c r="AEC1213" s="72"/>
      <c r="AED1213" s="72"/>
      <c r="AEE1213" s="72"/>
      <c r="AEF1213" s="72"/>
      <c r="AEG1213" s="72"/>
      <c r="AEH1213" s="72"/>
      <c r="AEI1213" s="72"/>
      <c r="AEJ1213" s="72"/>
      <c r="AEK1213" s="72"/>
      <c r="AEL1213" s="72"/>
      <c r="AEM1213" s="72"/>
      <c r="AEN1213" s="72"/>
      <c r="AEO1213" s="72"/>
      <c r="AEP1213" s="72"/>
      <c r="AEQ1213" s="72"/>
      <c r="AER1213" s="72"/>
      <c r="AES1213" s="72"/>
      <c r="AET1213" s="72"/>
      <c r="AEU1213" s="72"/>
      <c r="AEV1213" s="72"/>
      <c r="AEW1213" s="72"/>
      <c r="AEX1213" s="72"/>
      <c r="AEY1213" s="72"/>
      <c r="AEZ1213" s="72"/>
      <c r="AFA1213" s="72"/>
      <c r="AFB1213" s="72"/>
      <c r="AFC1213" s="72"/>
      <c r="AFD1213" s="72"/>
      <c r="AFE1213" s="72"/>
      <c r="AFF1213" s="72"/>
      <c r="AFG1213" s="72"/>
      <c r="AFH1213" s="72"/>
      <c r="AFI1213" s="72"/>
      <c r="AFJ1213" s="72"/>
      <c r="AFK1213" s="72"/>
      <c r="AFL1213" s="72"/>
      <c r="AFM1213" s="72"/>
      <c r="AFN1213" s="72"/>
      <c r="AFO1213" s="72"/>
      <c r="AFP1213" s="72"/>
      <c r="AFQ1213" s="72"/>
      <c r="AFR1213" s="72"/>
      <c r="AFS1213" s="72"/>
      <c r="AFT1213" s="72"/>
      <c r="AFU1213" s="72"/>
      <c r="AFV1213" s="72"/>
      <c r="AFW1213" s="72"/>
      <c r="AFX1213" s="72"/>
      <c r="AFY1213" s="72"/>
      <c r="AFZ1213" s="72"/>
      <c r="AGA1213" s="72"/>
      <c r="AGB1213" s="72"/>
      <c r="AGC1213" s="72"/>
      <c r="AGD1213" s="72"/>
      <c r="AGE1213" s="72"/>
      <c r="AGF1213" s="72"/>
      <c r="AGG1213" s="72"/>
      <c r="AGH1213" s="72"/>
      <c r="AGI1213" s="72"/>
      <c r="AGJ1213" s="72"/>
      <c r="AGK1213" s="72"/>
      <c r="AGL1213" s="72"/>
      <c r="AGM1213" s="72"/>
      <c r="AGN1213" s="72"/>
      <c r="AGO1213" s="72"/>
      <c r="AGP1213" s="72"/>
      <c r="AGQ1213" s="72"/>
      <c r="AGR1213" s="72"/>
      <c r="AGS1213" s="72"/>
      <c r="AGT1213" s="72"/>
      <c r="AGU1213" s="72"/>
      <c r="AGV1213" s="72"/>
      <c r="AGW1213" s="72"/>
      <c r="AGX1213" s="72"/>
      <c r="AGY1213" s="72"/>
      <c r="AGZ1213" s="72"/>
      <c r="AHA1213" s="72"/>
      <c r="AHB1213" s="72"/>
      <c r="AHC1213" s="72"/>
      <c r="AHD1213" s="72"/>
      <c r="AHE1213" s="72"/>
      <c r="AHF1213" s="72"/>
      <c r="AHG1213" s="72"/>
      <c r="AHH1213" s="72"/>
      <c r="AHI1213" s="72"/>
      <c r="AHJ1213" s="72"/>
      <c r="AHK1213" s="72"/>
      <c r="AHL1213" s="72"/>
      <c r="AHM1213" s="72"/>
      <c r="AHN1213" s="72"/>
      <c r="AHO1213" s="72"/>
      <c r="AHP1213" s="72"/>
      <c r="AHQ1213" s="72"/>
      <c r="AHR1213" s="72"/>
      <c r="AHS1213" s="72"/>
      <c r="AHT1213" s="72"/>
      <c r="AHU1213" s="72"/>
      <c r="AHV1213" s="72"/>
      <c r="AHW1213" s="72"/>
      <c r="AHX1213" s="72"/>
      <c r="AHY1213" s="72"/>
      <c r="AHZ1213" s="72"/>
      <c r="AIA1213" s="72"/>
      <c r="AIB1213" s="72"/>
      <c r="AIC1213" s="72"/>
      <c r="AID1213" s="72"/>
      <c r="AIE1213" s="72"/>
      <c r="AIF1213" s="72"/>
      <c r="AIG1213" s="72"/>
      <c r="AIH1213" s="72"/>
      <c r="AII1213" s="72"/>
      <c r="AIJ1213" s="72"/>
      <c r="AIK1213" s="72"/>
      <c r="AIL1213" s="72"/>
      <c r="AIM1213" s="72"/>
      <c r="AIN1213" s="72"/>
      <c r="AIO1213" s="72"/>
      <c r="AIP1213" s="72"/>
      <c r="AIQ1213" s="72"/>
      <c r="AIR1213" s="72"/>
      <c r="AIS1213" s="72"/>
      <c r="AIT1213" s="72"/>
      <c r="AIU1213" s="72"/>
      <c r="AIV1213" s="72"/>
      <c r="AIW1213" s="72"/>
      <c r="AIX1213" s="72"/>
      <c r="AIY1213" s="72"/>
      <c r="AIZ1213" s="72"/>
      <c r="AJA1213" s="72"/>
      <c r="AJB1213" s="72"/>
      <c r="AJC1213" s="72"/>
      <c r="AJD1213" s="72"/>
      <c r="AJE1213" s="72"/>
      <c r="AJF1213" s="72"/>
      <c r="AJG1213" s="72"/>
      <c r="AJH1213" s="72"/>
      <c r="AJI1213" s="72"/>
      <c r="AJJ1213" s="72"/>
      <c r="AJK1213" s="72"/>
      <c r="AJL1213" s="72"/>
      <c r="AJM1213" s="72"/>
      <c r="AJN1213" s="72"/>
      <c r="AJO1213" s="72"/>
      <c r="AJP1213" s="72"/>
      <c r="AJQ1213" s="72"/>
      <c r="AJR1213" s="72"/>
      <c r="AJS1213" s="72"/>
      <c r="AJT1213" s="72"/>
      <c r="AJU1213" s="72"/>
      <c r="AJV1213" s="72"/>
      <c r="AJW1213" s="72"/>
      <c r="AJX1213" s="72"/>
      <c r="AJY1213" s="72"/>
      <c r="AJZ1213" s="72"/>
      <c r="AKA1213" s="72"/>
      <c r="AKB1213" s="72"/>
      <c r="AKC1213" s="72"/>
      <c r="AKD1213" s="72"/>
      <c r="AKE1213" s="72"/>
      <c r="AKF1213" s="72"/>
      <c r="AKG1213" s="72"/>
      <c r="AKH1213" s="72"/>
      <c r="AKI1213" s="72"/>
      <c r="AKJ1213" s="72"/>
      <c r="AKK1213" s="72"/>
      <c r="AKL1213" s="72"/>
      <c r="AKM1213" s="72"/>
      <c r="AKN1213" s="72"/>
      <c r="AKO1213" s="72"/>
      <c r="AKP1213" s="72"/>
      <c r="AKQ1213" s="72"/>
      <c r="AKR1213" s="72"/>
      <c r="AKS1213" s="72"/>
      <c r="AKT1213" s="72"/>
      <c r="AKU1213" s="72"/>
      <c r="AKV1213" s="72"/>
      <c r="AKW1213" s="72"/>
      <c r="AKX1213" s="72"/>
      <c r="AKY1213" s="72"/>
      <c r="AKZ1213" s="72"/>
      <c r="ALA1213" s="72"/>
      <c r="ALB1213" s="72"/>
      <c r="ALC1213" s="72"/>
      <c r="ALD1213" s="72"/>
      <c r="ALE1213" s="72"/>
      <c r="ALF1213" s="72"/>
      <c r="ALG1213" s="72"/>
      <c r="ALH1213" s="72"/>
      <c r="ALI1213" s="72"/>
      <c r="ALJ1213" s="72"/>
      <c r="ALK1213" s="72"/>
      <c r="ALL1213" s="72"/>
      <c r="ALM1213" s="72"/>
      <c r="ALN1213" s="72"/>
      <c r="ALO1213" s="72"/>
      <c r="ALP1213" s="72"/>
      <c r="ALQ1213" s="72"/>
      <c r="ALR1213" s="72"/>
      <c r="ALS1213" s="72"/>
      <c r="ALT1213" s="72"/>
      <c r="ALU1213" s="72"/>
      <c r="ALV1213" s="72"/>
      <c r="ALW1213" s="72"/>
      <c r="ALX1213" s="72"/>
      <c r="ALY1213" s="72"/>
      <c r="ALZ1213" s="72"/>
      <c r="AMA1213" s="72"/>
      <c r="AMB1213" s="72"/>
      <c r="AMC1213" s="72"/>
      <c r="AMD1213" s="72"/>
      <c r="AME1213" s="72"/>
      <c r="AMF1213" s="72"/>
      <c r="AMG1213" s="72"/>
      <c r="AMH1213" s="72"/>
      <c r="AMI1213" s="72"/>
      <c r="AMJ1213" s="72"/>
    </row>
    <row r="1214" customFormat="false" ht="15" hidden="false" customHeight="false" outlineLevel="0" collapsed="false">
      <c r="C1214" s="49" t="n">
        <f aca="false">IF(F1214=F1213,C1213,IF(F1214=(F1213+10),C1213,(C1213+10)))</f>
        <v>2270</v>
      </c>
      <c r="D1214" s="38" t="s">
        <v>433</v>
      </c>
      <c r="E1214" s="51" t="n">
        <f aca="false">IF(C1213=C1214,IF(AND(L1214&lt;&gt;"M",L1214&lt;&gt;"m-up"),E1213+10,E1213),10)</f>
        <v>20</v>
      </c>
      <c r="F1214" s="39" t="n">
        <f aca="false">R1214+(Q1214*60)+(P1214*3600)</f>
        <v>66324</v>
      </c>
      <c r="G1214" s="39" t="str">
        <f aca="false">CONCATENATE(M1214,N1214,O1214)</f>
        <v>2018115</v>
      </c>
      <c r="H1214" s="39" t="n">
        <v>0</v>
      </c>
      <c r="L1214" s="39" t="s">
        <v>270</v>
      </c>
      <c r="M1214" s="39" t="n">
        <v>2018</v>
      </c>
      <c r="N1214" s="39" t="n">
        <v>1</v>
      </c>
      <c r="O1214" s="39" t="n">
        <v>15</v>
      </c>
      <c r="P1214" s="39" t="n">
        <v>18</v>
      </c>
      <c r="Q1214" s="39" t="n">
        <v>25</v>
      </c>
      <c r="R1214" s="39" t="n">
        <v>24</v>
      </c>
      <c r="S1214" s="39" t="n">
        <v>165</v>
      </c>
      <c r="T1214" s="39" t="n">
        <v>1</v>
      </c>
      <c r="U1214" s="39" t="s">
        <v>1</v>
      </c>
      <c r="V1214" s="39" t="s">
        <v>2</v>
      </c>
    </row>
    <row r="1215" customFormat="false" ht="15" hidden="false" customHeight="false" outlineLevel="0" collapsed="false">
      <c r="C1215" s="49" t="n">
        <f aca="false">IF(F1215=F1214,C1214,IF(F1215=(F1214+10),C1214,(C1214+10)))</f>
        <v>2270</v>
      </c>
      <c r="D1215" s="38" t="s">
        <v>433</v>
      </c>
      <c r="E1215" s="51" t="n">
        <f aca="false">IF(C1214=C1215,IF(AND(L1215&lt;&gt;"M",L1215&lt;&gt;"m-up"),E1214+10,E1214),10)</f>
        <v>30</v>
      </c>
      <c r="F1215" s="39" t="n">
        <f aca="false">R1215+(Q1215*60)+(P1215*3600)</f>
        <v>66324</v>
      </c>
      <c r="G1215" s="39" t="str">
        <f aca="false">CONCATENATE(M1215,N1215,O1215)</f>
        <v>2018115</v>
      </c>
      <c r="H1215" s="39" t="n">
        <v>0</v>
      </c>
      <c r="L1215" s="39" t="s">
        <v>87</v>
      </c>
      <c r="M1215" s="39" t="n">
        <v>2018</v>
      </c>
      <c r="N1215" s="39" t="n">
        <v>1</v>
      </c>
      <c r="O1215" s="39" t="n">
        <v>15</v>
      </c>
      <c r="P1215" s="39" t="n">
        <v>18</v>
      </c>
      <c r="Q1215" s="39" t="n">
        <v>25</v>
      </c>
      <c r="R1215" s="39" t="n">
        <v>24</v>
      </c>
      <c r="S1215" s="39" t="n">
        <v>174</v>
      </c>
      <c r="T1215" s="39" t="n">
        <v>1</v>
      </c>
      <c r="U1215" s="39" t="s">
        <v>1</v>
      </c>
      <c r="V1215" s="39" t="s">
        <v>2</v>
      </c>
    </row>
    <row r="1216" customFormat="false" ht="15" hidden="false" customHeight="false" outlineLevel="0" collapsed="false">
      <c r="A1216" s="69"/>
      <c r="B1216" s="69"/>
      <c r="C1216" s="49" t="n">
        <f aca="false">IF(F1216=F1215,C1215,IF(F1216=(F1215+10),C1215,(C1215+10)))</f>
        <v>2280</v>
      </c>
      <c r="D1216" s="70" t="s">
        <v>434</v>
      </c>
      <c r="E1216" s="51" t="n">
        <f aca="false">IF(C1215=C1216,IF(AND(L1216&lt;&gt;"M",L1216&lt;&gt;"m-up"),E1215+10,E1215),10)</f>
        <v>10</v>
      </c>
      <c r="F1216" s="71" t="n">
        <f aca="false">R1216+(Q1216*60)+(P1216*3600)</f>
        <v>66392</v>
      </c>
      <c r="G1216" s="71" t="str">
        <f aca="false">CONCATENATE(M1216,N1216,O1216)</f>
        <v>2018115</v>
      </c>
      <c r="H1216" s="71" t="n">
        <f aca="false">359-353</f>
        <v>6</v>
      </c>
      <c r="I1216" s="71"/>
      <c r="J1216" s="71"/>
      <c r="K1216" s="71"/>
      <c r="L1216" s="71" t="s">
        <v>0</v>
      </c>
      <c r="M1216" s="71" t="n">
        <v>2018</v>
      </c>
      <c r="N1216" s="71" t="n">
        <v>1</v>
      </c>
      <c r="O1216" s="71" t="n">
        <v>15</v>
      </c>
      <c r="P1216" s="71" t="n">
        <v>18</v>
      </c>
      <c r="Q1216" s="71" t="n">
        <v>26</v>
      </c>
      <c r="R1216" s="71" t="n">
        <v>32</v>
      </c>
      <c r="S1216" s="71" t="n">
        <v>353</v>
      </c>
      <c r="T1216" s="71" t="n">
        <v>1</v>
      </c>
      <c r="U1216" s="71" t="s">
        <v>1</v>
      </c>
      <c r="V1216" s="71" t="s">
        <v>2</v>
      </c>
      <c r="W1216" s="71"/>
      <c r="X1216" s="72"/>
      <c r="WK1216" s="72"/>
      <c r="WL1216" s="72"/>
      <c r="WM1216" s="72"/>
      <c r="WN1216" s="72"/>
      <c r="WO1216" s="72"/>
      <c r="WP1216" s="72"/>
      <c r="WQ1216" s="72"/>
      <c r="WR1216" s="72"/>
      <c r="WS1216" s="72"/>
      <c r="WT1216" s="72"/>
      <c r="WU1216" s="72"/>
      <c r="WV1216" s="72"/>
      <c r="WW1216" s="72"/>
      <c r="WX1216" s="72"/>
      <c r="WY1216" s="72"/>
      <c r="WZ1216" s="72"/>
      <c r="XA1216" s="72"/>
      <c r="XB1216" s="72"/>
      <c r="XC1216" s="72"/>
      <c r="XD1216" s="72"/>
      <c r="XE1216" s="72"/>
      <c r="XF1216" s="72"/>
      <c r="XG1216" s="72"/>
      <c r="XH1216" s="72"/>
      <c r="XI1216" s="72"/>
      <c r="XJ1216" s="72"/>
      <c r="XK1216" s="72"/>
      <c r="XL1216" s="72"/>
      <c r="XM1216" s="72"/>
      <c r="XN1216" s="72"/>
      <c r="XO1216" s="72"/>
      <c r="XP1216" s="72"/>
      <c r="XQ1216" s="72"/>
      <c r="XR1216" s="72"/>
      <c r="XS1216" s="72"/>
      <c r="XT1216" s="72"/>
      <c r="XU1216" s="72"/>
      <c r="XV1216" s="72"/>
      <c r="XW1216" s="72"/>
      <c r="XX1216" s="72"/>
      <c r="XY1216" s="72"/>
      <c r="XZ1216" s="72"/>
      <c r="YA1216" s="72"/>
      <c r="YB1216" s="72"/>
      <c r="YC1216" s="72"/>
      <c r="YD1216" s="72"/>
      <c r="YE1216" s="72"/>
      <c r="YF1216" s="72"/>
      <c r="YG1216" s="72"/>
      <c r="YH1216" s="72"/>
      <c r="YI1216" s="72"/>
      <c r="YJ1216" s="72"/>
      <c r="YK1216" s="72"/>
      <c r="YL1216" s="72"/>
      <c r="YM1216" s="72"/>
      <c r="YN1216" s="72"/>
      <c r="YO1216" s="72"/>
      <c r="YP1216" s="72"/>
      <c r="YQ1216" s="72"/>
      <c r="YR1216" s="72"/>
      <c r="YS1216" s="72"/>
      <c r="YT1216" s="72"/>
      <c r="YU1216" s="72"/>
      <c r="YV1216" s="72"/>
      <c r="YW1216" s="72"/>
      <c r="YX1216" s="72"/>
      <c r="YY1216" s="72"/>
      <c r="YZ1216" s="72"/>
      <c r="ZA1216" s="72"/>
      <c r="ZB1216" s="72"/>
      <c r="ZC1216" s="72"/>
      <c r="ZD1216" s="72"/>
      <c r="ZE1216" s="72"/>
      <c r="ZF1216" s="72"/>
      <c r="ZG1216" s="72"/>
      <c r="ZH1216" s="72"/>
      <c r="ZI1216" s="72"/>
      <c r="ZJ1216" s="72"/>
      <c r="ZK1216" s="72"/>
      <c r="ZL1216" s="72"/>
      <c r="ZM1216" s="72"/>
      <c r="ZN1216" s="72"/>
      <c r="ZO1216" s="72"/>
      <c r="ZP1216" s="72"/>
      <c r="ZQ1216" s="72"/>
      <c r="ZR1216" s="72"/>
      <c r="ZS1216" s="72"/>
      <c r="ZT1216" s="72"/>
      <c r="ZU1216" s="72"/>
      <c r="ZV1216" s="72"/>
      <c r="ZW1216" s="72"/>
      <c r="ZX1216" s="72"/>
      <c r="ZY1216" s="72"/>
      <c r="ZZ1216" s="72"/>
      <c r="AAA1216" s="72"/>
      <c r="AAB1216" s="72"/>
      <c r="AAC1216" s="72"/>
      <c r="AAD1216" s="72"/>
      <c r="AAE1216" s="72"/>
      <c r="AAF1216" s="72"/>
      <c r="AAG1216" s="72"/>
      <c r="AAH1216" s="72"/>
      <c r="AAI1216" s="72"/>
      <c r="AAJ1216" s="72"/>
      <c r="AAK1216" s="72"/>
      <c r="AAL1216" s="72"/>
      <c r="AAM1216" s="72"/>
      <c r="AAN1216" s="72"/>
      <c r="AAO1216" s="72"/>
      <c r="AAP1216" s="72"/>
      <c r="AAQ1216" s="72"/>
      <c r="AAR1216" s="72"/>
      <c r="AAS1216" s="72"/>
      <c r="AAT1216" s="72"/>
      <c r="AAU1216" s="72"/>
      <c r="AAV1216" s="72"/>
      <c r="AAW1216" s="72"/>
      <c r="AAX1216" s="72"/>
      <c r="AAY1216" s="72"/>
      <c r="AAZ1216" s="72"/>
      <c r="ABA1216" s="72"/>
      <c r="ABB1216" s="72"/>
      <c r="ABC1216" s="72"/>
      <c r="ABD1216" s="72"/>
      <c r="ABE1216" s="72"/>
      <c r="ABF1216" s="72"/>
      <c r="ABG1216" s="72"/>
      <c r="ABH1216" s="72"/>
      <c r="ABI1216" s="72"/>
      <c r="ABJ1216" s="72"/>
      <c r="ABK1216" s="72"/>
      <c r="ABL1216" s="72"/>
      <c r="ABM1216" s="72"/>
      <c r="ABN1216" s="72"/>
      <c r="ABO1216" s="72"/>
      <c r="ABP1216" s="72"/>
      <c r="ABQ1216" s="72"/>
      <c r="ABR1216" s="72"/>
      <c r="ABS1216" s="72"/>
      <c r="ABT1216" s="72"/>
      <c r="ABU1216" s="72"/>
      <c r="ABV1216" s="72"/>
      <c r="ABW1216" s="72"/>
      <c r="ABX1216" s="72"/>
      <c r="ABY1216" s="72"/>
      <c r="ABZ1216" s="72"/>
      <c r="ACA1216" s="72"/>
      <c r="ACB1216" s="72"/>
      <c r="ACC1216" s="72"/>
      <c r="ACD1216" s="72"/>
      <c r="ACE1216" s="72"/>
      <c r="ACF1216" s="72"/>
      <c r="ACG1216" s="72"/>
      <c r="ACH1216" s="72"/>
      <c r="ACI1216" s="72"/>
      <c r="ACJ1216" s="72"/>
      <c r="ACK1216" s="72"/>
      <c r="ACL1216" s="72"/>
      <c r="ACM1216" s="72"/>
      <c r="ACN1216" s="72"/>
      <c r="ACO1216" s="72"/>
      <c r="ACP1216" s="72"/>
      <c r="ACQ1216" s="72"/>
      <c r="ACR1216" s="72"/>
      <c r="ACS1216" s="72"/>
      <c r="ACT1216" s="72"/>
      <c r="ACU1216" s="72"/>
      <c r="ACV1216" s="72"/>
      <c r="ACW1216" s="72"/>
      <c r="ACX1216" s="72"/>
      <c r="ACY1216" s="72"/>
      <c r="ACZ1216" s="72"/>
      <c r="ADA1216" s="72"/>
      <c r="ADB1216" s="72"/>
      <c r="ADC1216" s="72"/>
      <c r="ADD1216" s="72"/>
      <c r="ADE1216" s="72"/>
      <c r="ADF1216" s="72"/>
      <c r="ADG1216" s="72"/>
      <c r="ADH1216" s="72"/>
      <c r="ADI1216" s="72"/>
      <c r="ADJ1216" s="72"/>
      <c r="ADK1216" s="72"/>
      <c r="ADL1216" s="72"/>
      <c r="ADM1216" s="72"/>
      <c r="ADN1216" s="72"/>
      <c r="ADO1216" s="72"/>
      <c r="ADP1216" s="72"/>
      <c r="ADQ1216" s="72"/>
      <c r="ADR1216" s="72"/>
      <c r="ADS1216" s="72"/>
      <c r="ADT1216" s="72"/>
      <c r="ADU1216" s="72"/>
      <c r="ADV1216" s="72"/>
      <c r="ADW1216" s="72"/>
      <c r="ADX1216" s="72"/>
      <c r="ADY1216" s="72"/>
      <c r="ADZ1216" s="72"/>
      <c r="AEA1216" s="72"/>
      <c r="AEB1216" s="72"/>
      <c r="AEC1216" s="72"/>
      <c r="AED1216" s="72"/>
      <c r="AEE1216" s="72"/>
      <c r="AEF1216" s="72"/>
      <c r="AEG1216" s="72"/>
      <c r="AEH1216" s="72"/>
      <c r="AEI1216" s="72"/>
      <c r="AEJ1216" s="72"/>
      <c r="AEK1216" s="72"/>
      <c r="AEL1216" s="72"/>
      <c r="AEM1216" s="72"/>
      <c r="AEN1216" s="72"/>
      <c r="AEO1216" s="72"/>
      <c r="AEP1216" s="72"/>
      <c r="AEQ1216" s="72"/>
      <c r="AER1216" s="72"/>
      <c r="AES1216" s="72"/>
      <c r="AET1216" s="72"/>
      <c r="AEU1216" s="72"/>
      <c r="AEV1216" s="72"/>
      <c r="AEW1216" s="72"/>
      <c r="AEX1216" s="72"/>
      <c r="AEY1216" s="72"/>
      <c r="AEZ1216" s="72"/>
      <c r="AFA1216" s="72"/>
      <c r="AFB1216" s="72"/>
      <c r="AFC1216" s="72"/>
      <c r="AFD1216" s="72"/>
      <c r="AFE1216" s="72"/>
      <c r="AFF1216" s="72"/>
      <c r="AFG1216" s="72"/>
      <c r="AFH1216" s="72"/>
      <c r="AFI1216" s="72"/>
      <c r="AFJ1216" s="72"/>
      <c r="AFK1216" s="72"/>
      <c r="AFL1216" s="72"/>
      <c r="AFM1216" s="72"/>
      <c r="AFN1216" s="72"/>
      <c r="AFO1216" s="72"/>
      <c r="AFP1216" s="72"/>
      <c r="AFQ1216" s="72"/>
      <c r="AFR1216" s="72"/>
      <c r="AFS1216" s="72"/>
      <c r="AFT1216" s="72"/>
      <c r="AFU1216" s="72"/>
      <c r="AFV1216" s="72"/>
      <c r="AFW1216" s="72"/>
      <c r="AFX1216" s="72"/>
      <c r="AFY1216" s="72"/>
      <c r="AFZ1216" s="72"/>
      <c r="AGA1216" s="72"/>
      <c r="AGB1216" s="72"/>
      <c r="AGC1216" s="72"/>
      <c r="AGD1216" s="72"/>
      <c r="AGE1216" s="72"/>
      <c r="AGF1216" s="72"/>
      <c r="AGG1216" s="72"/>
      <c r="AGH1216" s="72"/>
      <c r="AGI1216" s="72"/>
      <c r="AGJ1216" s="72"/>
      <c r="AGK1216" s="72"/>
      <c r="AGL1216" s="72"/>
      <c r="AGM1216" s="72"/>
      <c r="AGN1216" s="72"/>
      <c r="AGO1216" s="72"/>
      <c r="AGP1216" s="72"/>
      <c r="AGQ1216" s="72"/>
      <c r="AGR1216" s="72"/>
      <c r="AGS1216" s="72"/>
      <c r="AGT1216" s="72"/>
      <c r="AGU1216" s="72"/>
      <c r="AGV1216" s="72"/>
      <c r="AGW1216" s="72"/>
      <c r="AGX1216" s="72"/>
      <c r="AGY1216" s="72"/>
      <c r="AGZ1216" s="72"/>
      <c r="AHA1216" s="72"/>
      <c r="AHB1216" s="72"/>
      <c r="AHC1216" s="72"/>
      <c r="AHD1216" s="72"/>
      <c r="AHE1216" s="72"/>
      <c r="AHF1216" s="72"/>
      <c r="AHG1216" s="72"/>
      <c r="AHH1216" s="72"/>
      <c r="AHI1216" s="72"/>
      <c r="AHJ1216" s="72"/>
      <c r="AHK1216" s="72"/>
      <c r="AHL1216" s="72"/>
      <c r="AHM1216" s="72"/>
      <c r="AHN1216" s="72"/>
      <c r="AHO1216" s="72"/>
      <c r="AHP1216" s="72"/>
      <c r="AHQ1216" s="72"/>
      <c r="AHR1216" s="72"/>
      <c r="AHS1216" s="72"/>
      <c r="AHT1216" s="72"/>
      <c r="AHU1216" s="72"/>
      <c r="AHV1216" s="72"/>
      <c r="AHW1216" s="72"/>
      <c r="AHX1216" s="72"/>
      <c r="AHY1216" s="72"/>
      <c r="AHZ1216" s="72"/>
      <c r="AIA1216" s="72"/>
      <c r="AIB1216" s="72"/>
      <c r="AIC1216" s="72"/>
      <c r="AID1216" s="72"/>
      <c r="AIE1216" s="72"/>
      <c r="AIF1216" s="72"/>
      <c r="AIG1216" s="72"/>
      <c r="AIH1216" s="72"/>
      <c r="AII1216" s="72"/>
      <c r="AIJ1216" s="72"/>
      <c r="AIK1216" s="72"/>
      <c r="AIL1216" s="72"/>
      <c r="AIM1216" s="72"/>
      <c r="AIN1216" s="72"/>
      <c r="AIO1216" s="72"/>
      <c r="AIP1216" s="72"/>
      <c r="AIQ1216" s="72"/>
      <c r="AIR1216" s="72"/>
      <c r="AIS1216" s="72"/>
      <c r="AIT1216" s="72"/>
      <c r="AIU1216" s="72"/>
      <c r="AIV1216" s="72"/>
      <c r="AIW1216" s="72"/>
      <c r="AIX1216" s="72"/>
      <c r="AIY1216" s="72"/>
      <c r="AIZ1216" s="72"/>
      <c r="AJA1216" s="72"/>
      <c r="AJB1216" s="72"/>
      <c r="AJC1216" s="72"/>
      <c r="AJD1216" s="72"/>
      <c r="AJE1216" s="72"/>
      <c r="AJF1216" s="72"/>
      <c r="AJG1216" s="72"/>
      <c r="AJH1216" s="72"/>
      <c r="AJI1216" s="72"/>
      <c r="AJJ1216" s="72"/>
      <c r="AJK1216" s="72"/>
      <c r="AJL1216" s="72"/>
      <c r="AJM1216" s="72"/>
      <c r="AJN1216" s="72"/>
      <c r="AJO1216" s="72"/>
      <c r="AJP1216" s="72"/>
      <c r="AJQ1216" s="72"/>
      <c r="AJR1216" s="72"/>
      <c r="AJS1216" s="72"/>
      <c r="AJT1216" s="72"/>
      <c r="AJU1216" s="72"/>
      <c r="AJV1216" s="72"/>
      <c r="AJW1216" s="72"/>
      <c r="AJX1216" s="72"/>
      <c r="AJY1216" s="72"/>
      <c r="AJZ1216" s="72"/>
      <c r="AKA1216" s="72"/>
      <c r="AKB1216" s="72"/>
      <c r="AKC1216" s="72"/>
      <c r="AKD1216" s="72"/>
      <c r="AKE1216" s="72"/>
      <c r="AKF1216" s="72"/>
      <c r="AKG1216" s="72"/>
      <c r="AKH1216" s="72"/>
      <c r="AKI1216" s="72"/>
      <c r="AKJ1216" s="72"/>
      <c r="AKK1216" s="72"/>
      <c r="AKL1216" s="72"/>
      <c r="AKM1216" s="72"/>
      <c r="AKN1216" s="72"/>
      <c r="AKO1216" s="72"/>
      <c r="AKP1216" s="72"/>
      <c r="AKQ1216" s="72"/>
      <c r="AKR1216" s="72"/>
      <c r="AKS1216" s="72"/>
      <c r="AKT1216" s="72"/>
      <c r="AKU1216" s="72"/>
      <c r="AKV1216" s="72"/>
      <c r="AKW1216" s="72"/>
      <c r="AKX1216" s="72"/>
      <c r="AKY1216" s="72"/>
      <c r="AKZ1216" s="72"/>
      <c r="ALA1216" s="72"/>
      <c r="ALB1216" s="72"/>
      <c r="ALC1216" s="72"/>
      <c r="ALD1216" s="72"/>
      <c r="ALE1216" s="72"/>
      <c r="ALF1216" s="72"/>
      <c r="ALG1216" s="72"/>
      <c r="ALH1216" s="72"/>
      <c r="ALI1216" s="72"/>
      <c r="ALJ1216" s="72"/>
      <c r="ALK1216" s="72"/>
      <c r="ALL1216" s="72"/>
      <c r="ALM1216" s="72"/>
      <c r="ALN1216" s="72"/>
      <c r="ALO1216" s="72"/>
      <c r="ALP1216" s="72"/>
      <c r="ALQ1216" s="72"/>
      <c r="ALR1216" s="72"/>
      <c r="ALS1216" s="72"/>
      <c r="ALT1216" s="72"/>
      <c r="ALU1216" s="72"/>
      <c r="ALV1216" s="72"/>
      <c r="ALW1216" s="72"/>
      <c r="ALX1216" s="72"/>
      <c r="ALY1216" s="72"/>
      <c r="ALZ1216" s="72"/>
      <c r="AMA1216" s="72"/>
      <c r="AMB1216" s="72"/>
      <c r="AMC1216" s="72"/>
      <c r="AMD1216" s="72"/>
      <c r="AME1216" s="72"/>
      <c r="AMF1216" s="72"/>
      <c r="AMG1216" s="72"/>
      <c r="AMH1216" s="72"/>
      <c r="AMI1216" s="72"/>
      <c r="AMJ1216" s="72"/>
    </row>
    <row r="1217" customFormat="false" ht="15" hidden="false" customHeight="false" outlineLevel="0" collapsed="false">
      <c r="C1217" s="49" t="n">
        <f aca="false">IF(F1217=F1216,C1216,IF(F1217=(F1216+10),C1216,(C1216+10)))</f>
        <v>2280</v>
      </c>
      <c r="D1217" s="38" t="s">
        <v>434</v>
      </c>
      <c r="E1217" s="51" t="n">
        <f aca="false">IF(C1216=C1217,IF(AND(L1217&lt;&gt;"M",L1217&lt;&gt;"m-up"),E1216+10,E1216),10)</f>
        <v>20</v>
      </c>
      <c r="F1217" s="39" t="n">
        <f aca="false">R1217+(Q1217*60)+(P1217*3600)</f>
        <v>66392</v>
      </c>
      <c r="G1217" s="39" t="str">
        <f aca="false">CONCATENATE(M1217,N1217,O1217)</f>
        <v>2018115</v>
      </c>
      <c r="H1217" s="39" t="n">
        <f aca="false">374-371</f>
        <v>3</v>
      </c>
      <c r="L1217" s="39" t="s">
        <v>0</v>
      </c>
      <c r="M1217" s="39" t="n">
        <v>2018</v>
      </c>
      <c r="N1217" s="39" t="n">
        <v>1</v>
      </c>
      <c r="O1217" s="39" t="n">
        <v>15</v>
      </c>
      <c r="P1217" s="39" t="n">
        <v>18</v>
      </c>
      <c r="Q1217" s="39" t="n">
        <v>26</v>
      </c>
      <c r="R1217" s="39" t="n">
        <v>32</v>
      </c>
      <c r="S1217" s="39" t="n">
        <v>371</v>
      </c>
      <c r="T1217" s="39" t="n">
        <v>1</v>
      </c>
      <c r="U1217" s="39" t="s">
        <v>1</v>
      </c>
      <c r="V1217" s="39" t="s">
        <v>2</v>
      </c>
    </row>
    <row r="1218" customFormat="false" ht="15" hidden="false" customHeight="false" outlineLevel="0" collapsed="false">
      <c r="C1218" s="49" t="n">
        <f aca="false">IF(F1218=F1217,C1217,IF(F1218=(F1217+10),C1217,(C1217+10)))</f>
        <v>2280</v>
      </c>
      <c r="D1218" s="38" t="s">
        <v>434</v>
      </c>
      <c r="E1218" s="51" t="n">
        <f aca="false">IF(C1217=C1218,IF(AND(L1218&lt;&gt;"M",L1218&lt;&gt;"m-up"),E1217+10,E1217),10)</f>
        <v>30</v>
      </c>
      <c r="F1218" s="39" t="n">
        <f aca="false">R1218+(Q1218*60)+(P1218*3600)</f>
        <v>66392</v>
      </c>
      <c r="G1218" s="39" t="str">
        <f aca="false">CONCATENATE(M1218,N1218,O1218)</f>
        <v>2018115</v>
      </c>
      <c r="H1218" s="39" t="n">
        <f aca="false">389-383</f>
        <v>6</v>
      </c>
      <c r="L1218" s="39" t="s">
        <v>0</v>
      </c>
      <c r="M1218" s="39" t="n">
        <v>2018</v>
      </c>
      <c r="N1218" s="39" t="n">
        <v>1</v>
      </c>
      <c r="O1218" s="39" t="n">
        <v>15</v>
      </c>
      <c r="P1218" s="39" t="n">
        <v>18</v>
      </c>
      <c r="Q1218" s="39" t="n">
        <v>26</v>
      </c>
      <c r="R1218" s="39" t="n">
        <v>32</v>
      </c>
      <c r="S1218" s="39" t="n">
        <v>383</v>
      </c>
      <c r="T1218" s="39" t="n">
        <v>1</v>
      </c>
      <c r="U1218" s="39" t="s">
        <v>1</v>
      </c>
      <c r="V1218" s="39" t="s">
        <v>2</v>
      </c>
    </row>
    <row r="1219" customFormat="false" ht="15" hidden="false" customHeight="false" outlineLevel="0" collapsed="false">
      <c r="C1219" s="49" t="n">
        <f aca="false">IF(F1219=F1218,C1218,IF(F1219=(F1218+10),C1218,(C1218+10)))</f>
        <v>2280</v>
      </c>
      <c r="D1219" s="38" t="s">
        <v>434</v>
      </c>
      <c r="E1219" s="51" t="n">
        <f aca="false">IF(C1218=C1219,IF(AND(L1219&lt;&gt;"M",L1219&lt;&gt;"m-up"),E1218+10,E1218),10)</f>
        <v>30</v>
      </c>
      <c r="F1219" s="39" t="n">
        <f aca="false">R1219+(Q1219*60)+(P1219*3600)</f>
        <v>66392</v>
      </c>
      <c r="G1219" s="39" t="str">
        <f aca="false">CONCATENATE(M1219,N1219,O1219)</f>
        <v>2018115</v>
      </c>
      <c r="H1219" s="39" t="n">
        <v>0</v>
      </c>
      <c r="L1219" s="39" t="s">
        <v>4</v>
      </c>
      <c r="M1219" s="39" t="n">
        <v>2018</v>
      </c>
      <c r="N1219" s="39" t="n">
        <v>1</v>
      </c>
      <c r="O1219" s="39" t="n">
        <v>15</v>
      </c>
      <c r="P1219" s="39" t="n">
        <v>18</v>
      </c>
      <c r="Q1219" s="39" t="n">
        <v>26</v>
      </c>
      <c r="R1219" s="39" t="n">
        <v>32</v>
      </c>
      <c r="S1219" s="39" t="n">
        <v>384</v>
      </c>
      <c r="T1219" s="39" t="n">
        <v>1</v>
      </c>
      <c r="U1219" s="39" t="s">
        <v>1</v>
      </c>
      <c r="V1219" s="39" t="s">
        <v>2</v>
      </c>
    </row>
    <row r="1220" customFormat="false" ht="15" hidden="false" customHeight="false" outlineLevel="0" collapsed="false">
      <c r="C1220" s="49" t="n">
        <f aca="false">IF(F1220=F1219,C1219,IF(F1220=(F1219+10),C1219,(C1219+10)))</f>
        <v>2280</v>
      </c>
      <c r="D1220" s="38" t="s">
        <v>434</v>
      </c>
      <c r="E1220" s="51" t="n">
        <f aca="false">IF(C1219=C1220,IF(AND(L1220&lt;&gt;"M",L1220&lt;&gt;"m-up"),E1219+10,E1219),10)</f>
        <v>40</v>
      </c>
      <c r="F1220" s="39" t="n">
        <f aca="false">R1220+(Q1220*60)+(P1220*3600)</f>
        <v>66392</v>
      </c>
      <c r="G1220" s="39" t="str">
        <f aca="false">CONCATENATE(M1220,N1220,O1220)</f>
        <v>2018115</v>
      </c>
      <c r="H1220" s="39" t="n">
        <f aca="false">439-434</f>
        <v>5</v>
      </c>
      <c r="L1220" s="39" t="s">
        <v>0</v>
      </c>
      <c r="M1220" s="39" t="n">
        <v>2018</v>
      </c>
      <c r="N1220" s="39" t="n">
        <v>1</v>
      </c>
      <c r="O1220" s="39" t="n">
        <v>15</v>
      </c>
      <c r="P1220" s="39" t="n">
        <v>18</v>
      </c>
      <c r="Q1220" s="39" t="n">
        <v>26</v>
      </c>
      <c r="R1220" s="39" t="n">
        <v>32</v>
      </c>
      <c r="S1220" s="39" t="n">
        <v>434</v>
      </c>
      <c r="T1220" s="39" t="n">
        <v>1</v>
      </c>
      <c r="U1220" s="39" t="s">
        <v>1</v>
      </c>
      <c r="V1220" s="39" t="s">
        <v>2</v>
      </c>
    </row>
    <row r="1221" customFormat="false" ht="15" hidden="false" customHeight="false" outlineLevel="0" collapsed="false">
      <c r="C1221" s="49" t="n">
        <f aca="false">IF(F1221=F1220,C1220,IF(F1221=(F1220+10),C1220,(C1220+10)))</f>
        <v>2280</v>
      </c>
      <c r="D1221" s="38" t="s">
        <v>434</v>
      </c>
      <c r="E1221" s="51" t="n">
        <f aca="false">IF(C1220=C1221,IF(AND(L1221&lt;&gt;"M",L1221&lt;&gt;"m-up"),E1220+10,E1220),10)</f>
        <v>50</v>
      </c>
      <c r="F1221" s="39" t="n">
        <f aca="false">R1221+(Q1221*60)+(P1221*3600)</f>
        <v>66392</v>
      </c>
      <c r="G1221" s="39" t="str">
        <f aca="false">CONCATENATE(M1221,N1221,O1221)</f>
        <v>2018115</v>
      </c>
      <c r="H1221" s="39" t="n">
        <f aca="false">460-457</f>
        <v>3</v>
      </c>
      <c r="L1221" s="39" t="s">
        <v>0</v>
      </c>
      <c r="M1221" s="39" t="n">
        <v>2018</v>
      </c>
      <c r="N1221" s="39" t="n">
        <v>1</v>
      </c>
      <c r="O1221" s="39" t="n">
        <v>15</v>
      </c>
      <c r="P1221" s="39" t="n">
        <v>18</v>
      </c>
      <c r="Q1221" s="39" t="n">
        <v>26</v>
      </c>
      <c r="R1221" s="39" t="n">
        <v>32</v>
      </c>
      <c r="S1221" s="39" t="n">
        <v>457</v>
      </c>
      <c r="T1221" s="39" t="n">
        <v>1</v>
      </c>
      <c r="U1221" s="39" t="s">
        <v>1</v>
      </c>
      <c r="V1221" s="39" t="s">
        <v>2</v>
      </c>
    </row>
    <row r="1222" customFormat="false" ht="15" hidden="false" customHeight="false" outlineLevel="0" collapsed="false">
      <c r="C1222" s="49" t="n">
        <f aca="false">IF(F1222=F1221,C1221,IF(F1222=(F1221+10),C1221,(C1221+10)))</f>
        <v>2280</v>
      </c>
      <c r="D1222" s="38" t="s">
        <v>434</v>
      </c>
      <c r="E1222" s="51" t="n">
        <f aca="false">IF(C1221=C1222,IF(AND(L1222&lt;&gt;"M",L1222&lt;&gt;"m-up"),E1221+10,E1221),10)</f>
        <v>60</v>
      </c>
      <c r="F1222" s="39" t="n">
        <f aca="false">R1222+(Q1222*60)+(P1222*3600)</f>
        <v>66392</v>
      </c>
      <c r="G1222" s="39" t="str">
        <f aca="false">CONCATENATE(M1222,N1222,O1222)</f>
        <v>2018115</v>
      </c>
      <c r="H1222" s="39" t="n">
        <f aca="false">480-476</f>
        <v>4</v>
      </c>
      <c r="L1222" s="39" t="s">
        <v>0</v>
      </c>
      <c r="M1222" s="39" t="n">
        <v>2018</v>
      </c>
      <c r="N1222" s="39" t="n">
        <v>1</v>
      </c>
      <c r="O1222" s="39" t="n">
        <v>15</v>
      </c>
      <c r="P1222" s="39" t="n">
        <v>18</v>
      </c>
      <c r="Q1222" s="39" t="n">
        <v>26</v>
      </c>
      <c r="R1222" s="39" t="n">
        <v>32</v>
      </c>
      <c r="S1222" s="39" t="n">
        <v>476</v>
      </c>
      <c r="T1222" s="39" t="n">
        <v>1</v>
      </c>
      <c r="U1222" s="39" t="s">
        <v>1</v>
      </c>
      <c r="V1222" s="39" t="s">
        <v>2</v>
      </c>
    </row>
    <row r="1223" customFormat="false" ht="15" hidden="false" customHeight="false" outlineLevel="0" collapsed="false">
      <c r="C1223" s="49" t="n">
        <f aca="false">IF(F1223=F1222,C1222,IF(F1223=(F1222+10),C1222,(C1222+10)))</f>
        <v>2280</v>
      </c>
      <c r="D1223" s="38" t="s">
        <v>434</v>
      </c>
      <c r="E1223" s="51" t="n">
        <f aca="false">IF(C1222=C1223,IF(AND(L1223&lt;&gt;"M",L1223&lt;&gt;"m-up"),E1222+10,E1222),10)</f>
        <v>70</v>
      </c>
      <c r="F1223" s="39" t="n">
        <f aca="false">R1223+(Q1223*60)+(P1223*3600)</f>
        <v>66392</v>
      </c>
      <c r="G1223" s="39" t="str">
        <f aca="false">CONCATENATE(M1223,N1223,O1223)</f>
        <v>2018115</v>
      </c>
      <c r="H1223" s="39" t="n">
        <f aca="false">511-506</f>
        <v>5</v>
      </c>
      <c r="L1223" s="39" t="s">
        <v>0</v>
      </c>
      <c r="M1223" s="39" t="n">
        <v>2018</v>
      </c>
      <c r="N1223" s="39" t="n">
        <v>1</v>
      </c>
      <c r="O1223" s="39" t="n">
        <v>15</v>
      </c>
      <c r="P1223" s="39" t="n">
        <v>18</v>
      </c>
      <c r="Q1223" s="39" t="n">
        <v>26</v>
      </c>
      <c r="R1223" s="39" t="n">
        <v>32</v>
      </c>
      <c r="S1223" s="39" t="n">
        <v>506</v>
      </c>
      <c r="T1223" s="39" t="n">
        <v>1</v>
      </c>
      <c r="U1223" s="39" t="s">
        <v>1</v>
      </c>
      <c r="V1223" s="39" t="s">
        <v>2</v>
      </c>
    </row>
    <row r="1224" customFormat="false" ht="15" hidden="false" customHeight="false" outlineLevel="0" collapsed="false">
      <c r="C1224" s="49" t="n">
        <f aca="false">IF(F1224=F1223,C1223,IF(F1224=(F1223+10),C1223,(C1223+10)))</f>
        <v>2280</v>
      </c>
      <c r="D1224" s="38" t="s">
        <v>434</v>
      </c>
      <c r="E1224" s="51" t="n">
        <f aca="false">IF(C1223=C1224,IF(AND(L1224&lt;&gt;"M",L1224&lt;&gt;"m-up"),E1223+10,E1223),10)</f>
        <v>80</v>
      </c>
      <c r="F1224" s="39" t="n">
        <f aca="false">R1224+(Q1224*60)+(P1224*3600)</f>
        <v>66392</v>
      </c>
      <c r="G1224" s="39" t="str">
        <f aca="false">CONCATENATE(M1224,N1224,O1224)</f>
        <v>2018115</v>
      </c>
      <c r="H1224" s="39" t="n">
        <f aca="false">545-540</f>
        <v>5</v>
      </c>
      <c r="L1224" s="39" t="s">
        <v>0</v>
      </c>
      <c r="M1224" s="39" t="n">
        <v>2018</v>
      </c>
      <c r="N1224" s="39" t="n">
        <v>1</v>
      </c>
      <c r="O1224" s="39" t="n">
        <v>15</v>
      </c>
      <c r="P1224" s="39" t="n">
        <v>18</v>
      </c>
      <c r="Q1224" s="39" t="n">
        <v>26</v>
      </c>
      <c r="R1224" s="39" t="n">
        <v>32</v>
      </c>
      <c r="S1224" s="39" t="n">
        <v>540</v>
      </c>
      <c r="T1224" s="39" t="n">
        <v>1</v>
      </c>
      <c r="U1224" s="39" t="s">
        <v>1</v>
      </c>
      <c r="V1224" s="39" t="s">
        <v>2</v>
      </c>
    </row>
    <row r="1225" customFormat="false" ht="15" hidden="false" customHeight="false" outlineLevel="0" collapsed="false">
      <c r="C1225" s="49" t="n">
        <f aca="false">IF(F1225=F1224,C1224,IF(F1225=(F1224+10),C1224,(C1224+10)))</f>
        <v>2280</v>
      </c>
      <c r="D1225" s="38" t="s">
        <v>434</v>
      </c>
      <c r="E1225" s="51" t="n">
        <f aca="false">IF(C1224=C1225,IF(AND(L1225&lt;&gt;"M",L1225&lt;&gt;"m-up"),E1224+10,E1224),10)</f>
        <v>90</v>
      </c>
      <c r="F1225" s="39" t="n">
        <f aca="false">R1225+(Q1225*60)+(P1225*3600)</f>
        <v>66392</v>
      </c>
      <c r="G1225" s="39" t="str">
        <f aca="false">CONCATENATE(M1225,N1225,O1225)</f>
        <v>2018115</v>
      </c>
      <c r="H1225" s="39" t="n">
        <f aca="false">580-574</f>
        <v>6</v>
      </c>
      <c r="L1225" s="39" t="s">
        <v>0</v>
      </c>
      <c r="M1225" s="39" t="n">
        <v>2018</v>
      </c>
      <c r="N1225" s="39" t="n">
        <v>1</v>
      </c>
      <c r="O1225" s="39" t="n">
        <v>15</v>
      </c>
      <c r="P1225" s="39" t="n">
        <v>18</v>
      </c>
      <c r="Q1225" s="39" t="n">
        <v>26</v>
      </c>
      <c r="R1225" s="39" t="n">
        <v>32</v>
      </c>
      <c r="S1225" s="39" t="n">
        <v>574</v>
      </c>
      <c r="T1225" s="39" t="n">
        <v>1</v>
      </c>
      <c r="U1225" s="39" t="s">
        <v>1</v>
      </c>
      <c r="V1225" s="39" t="s">
        <v>2</v>
      </c>
    </row>
    <row r="1226" customFormat="false" ht="15" hidden="false" customHeight="false" outlineLevel="0" collapsed="false">
      <c r="C1226" s="49" t="n">
        <f aca="false">IF(F1226=F1225,C1225,IF(F1226=(F1225+10),C1225,(C1225+10)))</f>
        <v>2280</v>
      </c>
      <c r="D1226" s="38" t="s">
        <v>434</v>
      </c>
      <c r="E1226" s="51" t="n">
        <f aca="false">IF(C1225=C1226,IF(AND(L1226&lt;&gt;"M",L1226&lt;&gt;"m-up"),E1225+10,E1225),10)</f>
        <v>90</v>
      </c>
      <c r="F1226" s="39" t="n">
        <f aca="false">R1226+(Q1226*60)+(P1226*3600)</f>
        <v>66392</v>
      </c>
      <c r="G1226" s="39" t="str">
        <f aca="false">CONCATENATE(M1226,N1226,O1226)</f>
        <v>2018115</v>
      </c>
      <c r="H1226" s="39" t="n">
        <v>0</v>
      </c>
      <c r="L1226" s="39" t="s">
        <v>4</v>
      </c>
      <c r="M1226" s="39" t="n">
        <v>2018</v>
      </c>
      <c r="N1226" s="39" t="n">
        <v>1</v>
      </c>
      <c r="O1226" s="39" t="n">
        <v>15</v>
      </c>
      <c r="P1226" s="39" t="n">
        <v>18</v>
      </c>
      <c r="Q1226" s="39" t="n">
        <v>26</v>
      </c>
      <c r="R1226" s="39" t="n">
        <v>32</v>
      </c>
      <c r="S1226" s="39" t="n">
        <v>575</v>
      </c>
      <c r="T1226" s="39" t="n">
        <v>1</v>
      </c>
      <c r="U1226" s="39" t="s">
        <v>1</v>
      </c>
      <c r="V1226" s="39" t="s">
        <v>2</v>
      </c>
    </row>
    <row r="1227" customFormat="false" ht="15" hidden="false" customHeight="false" outlineLevel="0" collapsed="false">
      <c r="C1227" s="49" t="n">
        <f aca="false">IF(F1227=F1226,C1226,IF(F1227=(F1226+10),C1226,(C1226+10)))</f>
        <v>2280</v>
      </c>
      <c r="D1227" s="38" t="s">
        <v>434</v>
      </c>
      <c r="E1227" s="51" t="n">
        <f aca="false">IF(C1226=C1227,IF(AND(L1227&lt;&gt;"M",L1227&lt;&gt;"m-up"),E1226+10,E1226),10)</f>
        <v>100</v>
      </c>
      <c r="F1227" s="39" t="n">
        <f aca="false">R1227+(Q1227*60)+(P1227*3600)</f>
        <v>66392</v>
      </c>
      <c r="G1227" s="39" t="str">
        <f aca="false">CONCATENATE(M1227,N1227,O1227)</f>
        <v>2018115</v>
      </c>
      <c r="H1227" s="39" t="n">
        <f aca="false">616-613</f>
        <v>3</v>
      </c>
      <c r="L1227" s="39" t="s">
        <v>0</v>
      </c>
      <c r="M1227" s="39" t="n">
        <v>2018</v>
      </c>
      <c r="N1227" s="39" t="n">
        <v>1</v>
      </c>
      <c r="O1227" s="39" t="n">
        <v>15</v>
      </c>
      <c r="P1227" s="39" t="n">
        <v>18</v>
      </c>
      <c r="Q1227" s="39" t="n">
        <v>26</v>
      </c>
      <c r="R1227" s="39" t="n">
        <v>32</v>
      </c>
      <c r="S1227" s="39" t="n">
        <v>613</v>
      </c>
      <c r="T1227" s="39" t="n">
        <v>1</v>
      </c>
      <c r="U1227" s="39" t="s">
        <v>1</v>
      </c>
      <c r="V1227" s="39" t="s">
        <v>2</v>
      </c>
    </row>
    <row r="1228" customFormat="false" ht="15" hidden="false" customHeight="false" outlineLevel="0" collapsed="false">
      <c r="A1228" s="69"/>
      <c r="B1228" s="69"/>
      <c r="C1228" s="49" t="n">
        <f aca="false">IF(F1228=F1227,C1227,IF(F1228=(F1227+10),C1227,(C1227+10)))</f>
        <v>2290</v>
      </c>
      <c r="D1228" s="70" t="s">
        <v>435</v>
      </c>
      <c r="E1228" s="51" t="n">
        <f aca="false">IF(C1227=C1228,IF(AND(L1228&lt;&gt;"M",L1228&lt;&gt;"m-up"),E1227+10,E1227),10)</f>
        <v>10</v>
      </c>
      <c r="F1228" s="71" t="n">
        <f aca="false">R1228+(Q1228*60)+(P1228*3600)</f>
        <v>66416</v>
      </c>
      <c r="G1228" s="71" t="str">
        <f aca="false">CONCATENATE(M1228,N1228,O1228)</f>
        <v>2018115</v>
      </c>
      <c r="H1228" s="71" t="n">
        <v>15</v>
      </c>
      <c r="I1228" s="71"/>
      <c r="J1228" s="71"/>
      <c r="K1228" s="71"/>
      <c r="L1228" s="71" t="s">
        <v>0</v>
      </c>
      <c r="M1228" s="71" t="n">
        <v>2018</v>
      </c>
      <c r="N1228" s="71" t="n">
        <v>1</v>
      </c>
      <c r="O1228" s="71" t="n">
        <v>15</v>
      </c>
      <c r="P1228" s="71" t="n">
        <v>18</v>
      </c>
      <c r="Q1228" s="71" t="n">
        <v>26</v>
      </c>
      <c r="R1228" s="71" t="n">
        <v>56</v>
      </c>
      <c r="S1228" s="71" t="n">
        <v>134</v>
      </c>
      <c r="T1228" s="71" t="n">
        <v>1</v>
      </c>
      <c r="U1228" s="71" t="s">
        <v>1</v>
      </c>
      <c r="V1228" s="71" t="s">
        <v>2</v>
      </c>
      <c r="W1228" s="71"/>
      <c r="X1228" s="72" t="s">
        <v>436</v>
      </c>
      <c r="WK1228" s="72"/>
      <c r="WL1228" s="72"/>
      <c r="WM1228" s="72"/>
      <c r="WN1228" s="72"/>
      <c r="WO1228" s="72"/>
      <c r="WP1228" s="72"/>
      <c r="WQ1228" s="72"/>
      <c r="WR1228" s="72"/>
      <c r="WS1228" s="72"/>
      <c r="WT1228" s="72"/>
      <c r="WU1228" s="72"/>
      <c r="WV1228" s="72"/>
      <c r="WW1228" s="72"/>
      <c r="WX1228" s="72"/>
      <c r="WY1228" s="72"/>
      <c r="WZ1228" s="72"/>
      <c r="XA1228" s="72"/>
      <c r="XB1228" s="72"/>
      <c r="XC1228" s="72"/>
      <c r="XD1228" s="72"/>
      <c r="XE1228" s="72"/>
      <c r="XF1228" s="72"/>
      <c r="XG1228" s="72"/>
      <c r="XH1228" s="72"/>
      <c r="XI1228" s="72"/>
      <c r="XJ1228" s="72"/>
      <c r="XK1228" s="72"/>
      <c r="XL1228" s="72"/>
      <c r="XM1228" s="72"/>
      <c r="XN1228" s="72"/>
      <c r="XO1228" s="72"/>
      <c r="XP1228" s="72"/>
      <c r="XQ1228" s="72"/>
      <c r="XR1228" s="72"/>
      <c r="XS1228" s="72"/>
      <c r="XT1228" s="72"/>
      <c r="XU1228" s="72"/>
      <c r="XV1228" s="72"/>
      <c r="XW1228" s="72"/>
      <c r="XX1228" s="72"/>
      <c r="XY1228" s="72"/>
      <c r="XZ1228" s="72"/>
      <c r="YA1228" s="72"/>
      <c r="YB1228" s="72"/>
      <c r="YC1228" s="72"/>
      <c r="YD1228" s="72"/>
      <c r="YE1228" s="72"/>
      <c r="YF1228" s="72"/>
      <c r="YG1228" s="72"/>
      <c r="YH1228" s="72"/>
      <c r="YI1228" s="72"/>
      <c r="YJ1228" s="72"/>
      <c r="YK1228" s="72"/>
      <c r="YL1228" s="72"/>
      <c r="YM1228" s="72"/>
      <c r="YN1228" s="72"/>
      <c r="YO1228" s="72"/>
      <c r="YP1228" s="72"/>
      <c r="YQ1228" s="72"/>
      <c r="YR1228" s="72"/>
      <c r="YS1228" s="72"/>
      <c r="YT1228" s="72"/>
      <c r="YU1228" s="72"/>
      <c r="YV1228" s="72"/>
      <c r="YW1228" s="72"/>
      <c r="YX1228" s="72"/>
      <c r="YY1228" s="72"/>
      <c r="YZ1228" s="72"/>
      <c r="ZA1228" s="72"/>
      <c r="ZB1228" s="72"/>
      <c r="ZC1228" s="72"/>
      <c r="ZD1228" s="72"/>
      <c r="ZE1228" s="72"/>
      <c r="ZF1228" s="72"/>
      <c r="ZG1228" s="72"/>
      <c r="ZH1228" s="72"/>
      <c r="ZI1228" s="72"/>
      <c r="ZJ1228" s="72"/>
      <c r="ZK1228" s="72"/>
      <c r="ZL1228" s="72"/>
      <c r="ZM1228" s="72"/>
      <c r="ZN1228" s="72"/>
      <c r="ZO1228" s="72"/>
      <c r="ZP1228" s="72"/>
      <c r="ZQ1228" s="72"/>
      <c r="ZR1228" s="72"/>
      <c r="ZS1228" s="72"/>
      <c r="ZT1228" s="72"/>
      <c r="ZU1228" s="72"/>
      <c r="ZV1228" s="72"/>
      <c r="ZW1228" s="72"/>
      <c r="ZX1228" s="72"/>
      <c r="ZY1228" s="72"/>
      <c r="ZZ1228" s="72"/>
      <c r="AAA1228" s="72"/>
      <c r="AAB1228" s="72"/>
      <c r="AAC1228" s="72"/>
      <c r="AAD1228" s="72"/>
      <c r="AAE1228" s="72"/>
      <c r="AAF1228" s="72"/>
      <c r="AAG1228" s="72"/>
      <c r="AAH1228" s="72"/>
      <c r="AAI1228" s="72"/>
      <c r="AAJ1228" s="72"/>
      <c r="AAK1228" s="72"/>
      <c r="AAL1228" s="72"/>
      <c r="AAM1228" s="72"/>
      <c r="AAN1228" s="72"/>
      <c r="AAO1228" s="72"/>
      <c r="AAP1228" s="72"/>
      <c r="AAQ1228" s="72"/>
      <c r="AAR1228" s="72"/>
      <c r="AAS1228" s="72"/>
      <c r="AAT1228" s="72"/>
      <c r="AAU1228" s="72"/>
      <c r="AAV1228" s="72"/>
      <c r="AAW1228" s="72"/>
      <c r="AAX1228" s="72"/>
      <c r="AAY1228" s="72"/>
      <c r="AAZ1228" s="72"/>
      <c r="ABA1228" s="72"/>
      <c r="ABB1228" s="72"/>
      <c r="ABC1228" s="72"/>
      <c r="ABD1228" s="72"/>
      <c r="ABE1228" s="72"/>
      <c r="ABF1228" s="72"/>
      <c r="ABG1228" s="72"/>
      <c r="ABH1228" s="72"/>
      <c r="ABI1228" s="72"/>
      <c r="ABJ1228" s="72"/>
      <c r="ABK1228" s="72"/>
      <c r="ABL1228" s="72"/>
      <c r="ABM1228" s="72"/>
      <c r="ABN1228" s="72"/>
      <c r="ABO1228" s="72"/>
      <c r="ABP1228" s="72"/>
      <c r="ABQ1228" s="72"/>
      <c r="ABR1228" s="72"/>
      <c r="ABS1228" s="72"/>
      <c r="ABT1228" s="72"/>
      <c r="ABU1228" s="72"/>
      <c r="ABV1228" s="72"/>
      <c r="ABW1228" s="72"/>
      <c r="ABX1228" s="72"/>
      <c r="ABY1228" s="72"/>
      <c r="ABZ1228" s="72"/>
      <c r="ACA1228" s="72"/>
      <c r="ACB1228" s="72"/>
      <c r="ACC1228" s="72"/>
      <c r="ACD1228" s="72"/>
      <c r="ACE1228" s="72"/>
      <c r="ACF1228" s="72"/>
      <c r="ACG1228" s="72"/>
      <c r="ACH1228" s="72"/>
      <c r="ACI1228" s="72"/>
      <c r="ACJ1228" s="72"/>
      <c r="ACK1228" s="72"/>
      <c r="ACL1228" s="72"/>
      <c r="ACM1228" s="72"/>
      <c r="ACN1228" s="72"/>
      <c r="ACO1228" s="72"/>
      <c r="ACP1228" s="72"/>
      <c r="ACQ1228" s="72"/>
      <c r="ACR1228" s="72"/>
      <c r="ACS1228" s="72"/>
      <c r="ACT1228" s="72"/>
      <c r="ACU1228" s="72"/>
      <c r="ACV1228" s="72"/>
      <c r="ACW1228" s="72"/>
      <c r="ACX1228" s="72"/>
      <c r="ACY1228" s="72"/>
      <c r="ACZ1228" s="72"/>
      <c r="ADA1228" s="72"/>
      <c r="ADB1228" s="72"/>
      <c r="ADC1228" s="72"/>
      <c r="ADD1228" s="72"/>
      <c r="ADE1228" s="72"/>
      <c r="ADF1228" s="72"/>
      <c r="ADG1228" s="72"/>
      <c r="ADH1228" s="72"/>
      <c r="ADI1228" s="72"/>
      <c r="ADJ1228" s="72"/>
      <c r="ADK1228" s="72"/>
      <c r="ADL1228" s="72"/>
      <c r="ADM1228" s="72"/>
      <c r="ADN1228" s="72"/>
      <c r="ADO1228" s="72"/>
      <c r="ADP1228" s="72"/>
      <c r="ADQ1228" s="72"/>
      <c r="ADR1228" s="72"/>
      <c r="ADS1228" s="72"/>
      <c r="ADT1228" s="72"/>
      <c r="ADU1228" s="72"/>
      <c r="ADV1228" s="72"/>
      <c r="ADW1228" s="72"/>
      <c r="ADX1228" s="72"/>
      <c r="ADY1228" s="72"/>
      <c r="ADZ1228" s="72"/>
      <c r="AEA1228" s="72"/>
      <c r="AEB1228" s="72"/>
      <c r="AEC1228" s="72"/>
      <c r="AED1228" s="72"/>
      <c r="AEE1228" s="72"/>
      <c r="AEF1228" s="72"/>
      <c r="AEG1228" s="72"/>
      <c r="AEH1228" s="72"/>
      <c r="AEI1228" s="72"/>
      <c r="AEJ1228" s="72"/>
      <c r="AEK1228" s="72"/>
      <c r="AEL1228" s="72"/>
      <c r="AEM1228" s="72"/>
      <c r="AEN1228" s="72"/>
      <c r="AEO1228" s="72"/>
      <c r="AEP1228" s="72"/>
      <c r="AEQ1228" s="72"/>
      <c r="AER1228" s="72"/>
      <c r="AES1228" s="72"/>
      <c r="AET1228" s="72"/>
      <c r="AEU1228" s="72"/>
      <c r="AEV1228" s="72"/>
      <c r="AEW1228" s="72"/>
      <c r="AEX1228" s="72"/>
      <c r="AEY1228" s="72"/>
      <c r="AEZ1228" s="72"/>
      <c r="AFA1228" s="72"/>
      <c r="AFB1228" s="72"/>
      <c r="AFC1228" s="72"/>
      <c r="AFD1228" s="72"/>
      <c r="AFE1228" s="72"/>
      <c r="AFF1228" s="72"/>
      <c r="AFG1228" s="72"/>
      <c r="AFH1228" s="72"/>
      <c r="AFI1228" s="72"/>
      <c r="AFJ1228" s="72"/>
      <c r="AFK1228" s="72"/>
      <c r="AFL1228" s="72"/>
      <c r="AFM1228" s="72"/>
      <c r="AFN1228" s="72"/>
      <c r="AFO1228" s="72"/>
      <c r="AFP1228" s="72"/>
      <c r="AFQ1228" s="72"/>
      <c r="AFR1228" s="72"/>
      <c r="AFS1228" s="72"/>
      <c r="AFT1228" s="72"/>
      <c r="AFU1228" s="72"/>
      <c r="AFV1228" s="72"/>
      <c r="AFW1228" s="72"/>
      <c r="AFX1228" s="72"/>
      <c r="AFY1228" s="72"/>
      <c r="AFZ1228" s="72"/>
      <c r="AGA1228" s="72"/>
      <c r="AGB1228" s="72"/>
      <c r="AGC1228" s="72"/>
      <c r="AGD1228" s="72"/>
      <c r="AGE1228" s="72"/>
      <c r="AGF1228" s="72"/>
      <c r="AGG1228" s="72"/>
      <c r="AGH1228" s="72"/>
      <c r="AGI1228" s="72"/>
      <c r="AGJ1228" s="72"/>
      <c r="AGK1228" s="72"/>
      <c r="AGL1228" s="72"/>
      <c r="AGM1228" s="72"/>
      <c r="AGN1228" s="72"/>
      <c r="AGO1228" s="72"/>
      <c r="AGP1228" s="72"/>
      <c r="AGQ1228" s="72"/>
      <c r="AGR1228" s="72"/>
      <c r="AGS1228" s="72"/>
      <c r="AGT1228" s="72"/>
      <c r="AGU1228" s="72"/>
      <c r="AGV1228" s="72"/>
      <c r="AGW1228" s="72"/>
      <c r="AGX1228" s="72"/>
      <c r="AGY1228" s="72"/>
      <c r="AGZ1228" s="72"/>
      <c r="AHA1228" s="72"/>
      <c r="AHB1228" s="72"/>
      <c r="AHC1228" s="72"/>
      <c r="AHD1228" s="72"/>
      <c r="AHE1228" s="72"/>
      <c r="AHF1228" s="72"/>
      <c r="AHG1228" s="72"/>
      <c r="AHH1228" s="72"/>
      <c r="AHI1228" s="72"/>
      <c r="AHJ1228" s="72"/>
      <c r="AHK1228" s="72"/>
      <c r="AHL1228" s="72"/>
      <c r="AHM1228" s="72"/>
      <c r="AHN1228" s="72"/>
      <c r="AHO1228" s="72"/>
      <c r="AHP1228" s="72"/>
      <c r="AHQ1228" s="72"/>
      <c r="AHR1228" s="72"/>
      <c r="AHS1228" s="72"/>
      <c r="AHT1228" s="72"/>
      <c r="AHU1228" s="72"/>
      <c r="AHV1228" s="72"/>
      <c r="AHW1228" s="72"/>
      <c r="AHX1228" s="72"/>
      <c r="AHY1228" s="72"/>
      <c r="AHZ1228" s="72"/>
      <c r="AIA1228" s="72"/>
      <c r="AIB1228" s="72"/>
      <c r="AIC1228" s="72"/>
      <c r="AID1228" s="72"/>
      <c r="AIE1228" s="72"/>
      <c r="AIF1228" s="72"/>
      <c r="AIG1228" s="72"/>
      <c r="AIH1228" s="72"/>
      <c r="AII1228" s="72"/>
      <c r="AIJ1228" s="72"/>
      <c r="AIK1228" s="72"/>
      <c r="AIL1228" s="72"/>
      <c r="AIM1228" s="72"/>
      <c r="AIN1228" s="72"/>
      <c r="AIO1228" s="72"/>
      <c r="AIP1228" s="72"/>
      <c r="AIQ1228" s="72"/>
      <c r="AIR1228" s="72"/>
      <c r="AIS1228" s="72"/>
      <c r="AIT1228" s="72"/>
      <c r="AIU1228" s="72"/>
      <c r="AIV1228" s="72"/>
      <c r="AIW1228" s="72"/>
      <c r="AIX1228" s="72"/>
      <c r="AIY1228" s="72"/>
      <c r="AIZ1228" s="72"/>
      <c r="AJA1228" s="72"/>
      <c r="AJB1228" s="72"/>
      <c r="AJC1228" s="72"/>
      <c r="AJD1228" s="72"/>
      <c r="AJE1228" s="72"/>
      <c r="AJF1228" s="72"/>
      <c r="AJG1228" s="72"/>
      <c r="AJH1228" s="72"/>
      <c r="AJI1228" s="72"/>
      <c r="AJJ1228" s="72"/>
      <c r="AJK1228" s="72"/>
      <c r="AJL1228" s="72"/>
      <c r="AJM1228" s="72"/>
      <c r="AJN1228" s="72"/>
      <c r="AJO1228" s="72"/>
      <c r="AJP1228" s="72"/>
      <c r="AJQ1228" s="72"/>
      <c r="AJR1228" s="72"/>
      <c r="AJS1228" s="72"/>
      <c r="AJT1228" s="72"/>
      <c r="AJU1228" s="72"/>
      <c r="AJV1228" s="72"/>
      <c r="AJW1228" s="72"/>
      <c r="AJX1228" s="72"/>
      <c r="AJY1228" s="72"/>
      <c r="AJZ1228" s="72"/>
      <c r="AKA1228" s="72"/>
      <c r="AKB1228" s="72"/>
      <c r="AKC1228" s="72"/>
      <c r="AKD1228" s="72"/>
      <c r="AKE1228" s="72"/>
      <c r="AKF1228" s="72"/>
      <c r="AKG1228" s="72"/>
      <c r="AKH1228" s="72"/>
      <c r="AKI1228" s="72"/>
      <c r="AKJ1228" s="72"/>
      <c r="AKK1228" s="72"/>
      <c r="AKL1228" s="72"/>
      <c r="AKM1228" s="72"/>
      <c r="AKN1228" s="72"/>
      <c r="AKO1228" s="72"/>
      <c r="AKP1228" s="72"/>
      <c r="AKQ1228" s="72"/>
      <c r="AKR1228" s="72"/>
      <c r="AKS1228" s="72"/>
      <c r="AKT1228" s="72"/>
      <c r="AKU1228" s="72"/>
      <c r="AKV1228" s="72"/>
      <c r="AKW1228" s="72"/>
      <c r="AKX1228" s="72"/>
      <c r="AKY1228" s="72"/>
      <c r="AKZ1228" s="72"/>
      <c r="ALA1228" s="72"/>
      <c r="ALB1228" s="72"/>
      <c r="ALC1228" s="72"/>
      <c r="ALD1228" s="72"/>
      <c r="ALE1228" s="72"/>
      <c r="ALF1228" s="72"/>
      <c r="ALG1228" s="72"/>
      <c r="ALH1228" s="72"/>
      <c r="ALI1228" s="72"/>
      <c r="ALJ1228" s="72"/>
      <c r="ALK1228" s="72"/>
      <c r="ALL1228" s="72"/>
      <c r="ALM1228" s="72"/>
      <c r="ALN1228" s="72"/>
      <c r="ALO1228" s="72"/>
      <c r="ALP1228" s="72"/>
      <c r="ALQ1228" s="72"/>
      <c r="ALR1228" s="72"/>
      <c r="ALS1228" s="72"/>
      <c r="ALT1228" s="72"/>
      <c r="ALU1228" s="72"/>
      <c r="ALV1228" s="72"/>
      <c r="ALW1228" s="72"/>
      <c r="ALX1228" s="72"/>
      <c r="ALY1228" s="72"/>
      <c r="ALZ1228" s="72"/>
      <c r="AMA1228" s="72"/>
      <c r="AMB1228" s="72"/>
      <c r="AMC1228" s="72"/>
      <c r="AMD1228" s="72"/>
      <c r="AME1228" s="72"/>
      <c r="AMF1228" s="72"/>
      <c r="AMG1228" s="72"/>
      <c r="AMH1228" s="72"/>
      <c r="AMI1228" s="72"/>
      <c r="AMJ1228" s="72"/>
    </row>
    <row r="1229" customFormat="false" ht="15" hidden="false" customHeight="false" outlineLevel="0" collapsed="false">
      <c r="A1229" s="69"/>
      <c r="B1229" s="69"/>
      <c r="C1229" s="49" t="n">
        <f aca="false">IF(F1229=F1228,C1228,IF(F1229=(F1228+10),C1228,(C1228+10)))</f>
        <v>2300</v>
      </c>
      <c r="D1229" s="70" t="s">
        <v>437</v>
      </c>
      <c r="E1229" s="51" t="n">
        <f aca="false">IF(C1228=C1229,IF(AND(L1229&lt;&gt;"M",L1229&lt;&gt;"m-up"),E1228+10,E1228),10)</f>
        <v>10</v>
      </c>
      <c r="F1229" s="71" t="n">
        <f aca="false">R1229+(Q1229*60)+(P1229*3600)</f>
        <v>66618</v>
      </c>
      <c r="G1229" s="71" t="str">
        <f aca="false">CONCATENATE(M1229,N1229,O1229)</f>
        <v>2018115</v>
      </c>
      <c r="H1229" s="71" t="n">
        <f aca="false">923-917</f>
        <v>6</v>
      </c>
      <c r="I1229" s="71"/>
      <c r="J1229" s="71"/>
      <c r="K1229" s="71"/>
      <c r="L1229" s="71" t="s">
        <v>0</v>
      </c>
      <c r="M1229" s="71" t="n">
        <v>2018</v>
      </c>
      <c r="N1229" s="71" t="n">
        <v>1</v>
      </c>
      <c r="O1229" s="71" t="n">
        <v>15</v>
      </c>
      <c r="P1229" s="71" t="n">
        <v>18</v>
      </c>
      <c r="Q1229" s="71" t="n">
        <v>30</v>
      </c>
      <c r="R1229" s="71" t="n">
        <v>18</v>
      </c>
      <c r="S1229" s="71" t="n">
        <v>917</v>
      </c>
      <c r="T1229" s="71" t="n">
        <v>1</v>
      </c>
      <c r="U1229" s="71" t="s">
        <v>1</v>
      </c>
      <c r="V1229" s="71" t="s">
        <v>2</v>
      </c>
      <c r="W1229" s="71"/>
      <c r="X1229" s="72"/>
      <c r="WK1229" s="72"/>
      <c r="WL1229" s="72"/>
      <c r="WM1229" s="72"/>
      <c r="WN1229" s="72"/>
      <c r="WO1229" s="72"/>
      <c r="WP1229" s="72"/>
      <c r="WQ1229" s="72"/>
      <c r="WR1229" s="72"/>
      <c r="WS1229" s="72"/>
      <c r="WT1229" s="72"/>
      <c r="WU1229" s="72"/>
      <c r="WV1229" s="72"/>
      <c r="WW1229" s="72"/>
      <c r="WX1229" s="72"/>
      <c r="WY1229" s="72"/>
      <c r="WZ1229" s="72"/>
      <c r="XA1229" s="72"/>
      <c r="XB1229" s="72"/>
      <c r="XC1229" s="72"/>
      <c r="XD1229" s="72"/>
      <c r="XE1229" s="72"/>
      <c r="XF1229" s="72"/>
      <c r="XG1229" s="72"/>
      <c r="XH1229" s="72"/>
      <c r="XI1229" s="72"/>
      <c r="XJ1229" s="72"/>
      <c r="XK1229" s="72"/>
      <c r="XL1229" s="72"/>
      <c r="XM1229" s="72"/>
      <c r="XN1229" s="72"/>
      <c r="XO1229" s="72"/>
      <c r="XP1229" s="72"/>
      <c r="XQ1229" s="72"/>
      <c r="XR1229" s="72"/>
      <c r="XS1229" s="72"/>
      <c r="XT1229" s="72"/>
      <c r="XU1229" s="72"/>
      <c r="XV1229" s="72"/>
      <c r="XW1229" s="72"/>
      <c r="XX1229" s="72"/>
      <c r="XY1229" s="72"/>
      <c r="XZ1229" s="72"/>
      <c r="YA1229" s="72"/>
      <c r="YB1229" s="72"/>
      <c r="YC1229" s="72"/>
      <c r="YD1229" s="72"/>
      <c r="YE1229" s="72"/>
      <c r="YF1229" s="72"/>
      <c r="YG1229" s="72"/>
      <c r="YH1229" s="72"/>
      <c r="YI1229" s="72"/>
      <c r="YJ1229" s="72"/>
      <c r="YK1229" s="72"/>
      <c r="YL1229" s="72"/>
      <c r="YM1229" s="72"/>
      <c r="YN1229" s="72"/>
      <c r="YO1229" s="72"/>
      <c r="YP1229" s="72"/>
      <c r="YQ1229" s="72"/>
      <c r="YR1229" s="72"/>
      <c r="YS1229" s="72"/>
      <c r="YT1229" s="72"/>
      <c r="YU1229" s="72"/>
      <c r="YV1229" s="72"/>
      <c r="YW1229" s="72"/>
      <c r="YX1229" s="72"/>
      <c r="YY1229" s="72"/>
      <c r="YZ1229" s="72"/>
      <c r="ZA1229" s="72"/>
      <c r="ZB1229" s="72"/>
      <c r="ZC1229" s="72"/>
      <c r="ZD1229" s="72"/>
      <c r="ZE1229" s="72"/>
      <c r="ZF1229" s="72"/>
      <c r="ZG1229" s="72"/>
      <c r="ZH1229" s="72"/>
      <c r="ZI1229" s="72"/>
      <c r="ZJ1229" s="72"/>
      <c r="ZK1229" s="72"/>
      <c r="ZL1229" s="72"/>
      <c r="ZM1229" s="72"/>
      <c r="ZN1229" s="72"/>
      <c r="ZO1229" s="72"/>
      <c r="ZP1229" s="72"/>
      <c r="ZQ1229" s="72"/>
      <c r="ZR1229" s="72"/>
      <c r="ZS1229" s="72"/>
      <c r="ZT1229" s="72"/>
      <c r="ZU1229" s="72"/>
      <c r="ZV1229" s="72"/>
      <c r="ZW1229" s="72"/>
      <c r="ZX1229" s="72"/>
      <c r="ZY1229" s="72"/>
      <c r="ZZ1229" s="72"/>
      <c r="AAA1229" s="72"/>
      <c r="AAB1229" s="72"/>
      <c r="AAC1229" s="72"/>
      <c r="AAD1229" s="72"/>
      <c r="AAE1229" s="72"/>
      <c r="AAF1229" s="72"/>
      <c r="AAG1229" s="72"/>
      <c r="AAH1229" s="72"/>
      <c r="AAI1229" s="72"/>
      <c r="AAJ1229" s="72"/>
      <c r="AAK1229" s="72"/>
      <c r="AAL1229" s="72"/>
      <c r="AAM1229" s="72"/>
      <c r="AAN1229" s="72"/>
      <c r="AAO1229" s="72"/>
      <c r="AAP1229" s="72"/>
      <c r="AAQ1229" s="72"/>
      <c r="AAR1229" s="72"/>
      <c r="AAS1229" s="72"/>
      <c r="AAT1229" s="72"/>
      <c r="AAU1229" s="72"/>
      <c r="AAV1229" s="72"/>
      <c r="AAW1229" s="72"/>
      <c r="AAX1229" s="72"/>
      <c r="AAY1229" s="72"/>
      <c r="AAZ1229" s="72"/>
      <c r="ABA1229" s="72"/>
      <c r="ABB1229" s="72"/>
      <c r="ABC1229" s="72"/>
      <c r="ABD1229" s="72"/>
      <c r="ABE1229" s="72"/>
      <c r="ABF1229" s="72"/>
      <c r="ABG1229" s="72"/>
      <c r="ABH1229" s="72"/>
      <c r="ABI1229" s="72"/>
      <c r="ABJ1229" s="72"/>
      <c r="ABK1229" s="72"/>
      <c r="ABL1229" s="72"/>
      <c r="ABM1229" s="72"/>
      <c r="ABN1229" s="72"/>
      <c r="ABO1229" s="72"/>
      <c r="ABP1229" s="72"/>
      <c r="ABQ1229" s="72"/>
      <c r="ABR1229" s="72"/>
      <c r="ABS1229" s="72"/>
      <c r="ABT1229" s="72"/>
      <c r="ABU1229" s="72"/>
      <c r="ABV1229" s="72"/>
      <c r="ABW1229" s="72"/>
      <c r="ABX1229" s="72"/>
      <c r="ABY1229" s="72"/>
      <c r="ABZ1229" s="72"/>
      <c r="ACA1229" s="72"/>
      <c r="ACB1229" s="72"/>
      <c r="ACC1229" s="72"/>
      <c r="ACD1229" s="72"/>
      <c r="ACE1229" s="72"/>
      <c r="ACF1229" s="72"/>
      <c r="ACG1229" s="72"/>
      <c r="ACH1229" s="72"/>
      <c r="ACI1229" s="72"/>
      <c r="ACJ1229" s="72"/>
      <c r="ACK1229" s="72"/>
      <c r="ACL1229" s="72"/>
      <c r="ACM1229" s="72"/>
      <c r="ACN1229" s="72"/>
      <c r="ACO1229" s="72"/>
      <c r="ACP1229" s="72"/>
      <c r="ACQ1229" s="72"/>
      <c r="ACR1229" s="72"/>
      <c r="ACS1229" s="72"/>
      <c r="ACT1229" s="72"/>
      <c r="ACU1229" s="72"/>
      <c r="ACV1229" s="72"/>
      <c r="ACW1229" s="72"/>
      <c r="ACX1229" s="72"/>
      <c r="ACY1229" s="72"/>
      <c r="ACZ1229" s="72"/>
      <c r="ADA1229" s="72"/>
      <c r="ADB1229" s="72"/>
      <c r="ADC1229" s="72"/>
      <c r="ADD1229" s="72"/>
      <c r="ADE1229" s="72"/>
      <c r="ADF1229" s="72"/>
      <c r="ADG1229" s="72"/>
      <c r="ADH1229" s="72"/>
      <c r="ADI1229" s="72"/>
      <c r="ADJ1229" s="72"/>
      <c r="ADK1229" s="72"/>
      <c r="ADL1229" s="72"/>
      <c r="ADM1229" s="72"/>
      <c r="ADN1229" s="72"/>
      <c r="ADO1229" s="72"/>
      <c r="ADP1229" s="72"/>
      <c r="ADQ1229" s="72"/>
      <c r="ADR1229" s="72"/>
      <c r="ADS1229" s="72"/>
      <c r="ADT1229" s="72"/>
      <c r="ADU1229" s="72"/>
      <c r="ADV1229" s="72"/>
      <c r="ADW1229" s="72"/>
      <c r="ADX1229" s="72"/>
      <c r="ADY1229" s="72"/>
      <c r="ADZ1229" s="72"/>
      <c r="AEA1229" s="72"/>
      <c r="AEB1229" s="72"/>
      <c r="AEC1229" s="72"/>
      <c r="AED1229" s="72"/>
      <c r="AEE1229" s="72"/>
      <c r="AEF1229" s="72"/>
      <c r="AEG1229" s="72"/>
      <c r="AEH1229" s="72"/>
      <c r="AEI1229" s="72"/>
      <c r="AEJ1229" s="72"/>
      <c r="AEK1229" s="72"/>
      <c r="AEL1229" s="72"/>
      <c r="AEM1229" s="72"/>
      <c r="AEN1229" s="72"/>
      <c r="AEO1229" s="72"/>
      <c r="AEP1229" s="72"/>
      <c r="AEQ1229" s="72"/>
      <c r="AER1229" s="72"/>
      <c r="AES1229" s="72"/>
      <c r="AET1229" s="72"/>
      <c r="AEU1229" s="72"/>
      <c r="AEV1229" s="72"/>
      <c r="AEW1229" s="72"/>
      <c r="AEX1229" s="72"/>
      <c r="AEY1229" s="72"/>
      <c r="AEZ1229" s="72"/>
      <c r="AFA1229" s="72"/>
      <c r="AFB1229" s="72"/>
      <c r="AFC1229" s="72"/>
      <c r="AFD1229" s="72"/>
      <c r="AFE1229" s="72"/>
      <c r="AFF1229" s="72"/>
      <c r="AFG1229" s="72"/>
      <c r="AFH1229" s="72"/>
      <c r="AFI1229" s="72"/>
      <c r="AFJ1229" s="72"/>
      <c r="AFK1229" s="72"/>
      <c r="AFL1229" s="72"/>
      <c r="AFM1229" s="72"/>
      <c r="AFN1229" s="72"/>
      <c r="AFO1229" s="72"/>
      <c r="AFP1229" s="72"/>
      <c r="AFQ1229" s="72"/>
      <c r="AFR1229" s="72"/>
      <c r="AFS1229" s="72"/>
      <c r="AFT1229" s="72"/>
      <c r="AFU1229" s="72"/>
      <c r="AFV1229" s="72"/>
      <c r="AFW1229" s="72"/>
      <c r="AFX1229" s="72"/>
      <c r="AFY1229" s="72"/>
      <c r="AFZ1229" s="72"/>
      <c r="AGA1229" s="72"/>
      <c r="AGB1229" s="72"/>
      <c r="AGC1229" s="72"/>
      <c r="AGD1229" s="72"/>
      <c r="AGE1229" s="72"/>
      <c r="AGF1229" s="72"/>
      <c r="AGG1229" s="72"/>
      <c r="AGH1229" s="72"/>
      <c r="AGI1229" s="72"/>
      <c r="AGJ1229" s="72"/>
      <c r="AGK1229" s="72"/>
      <c r="AGL1229" s="72"/>
      <c r="AGM1229" s="72"/>
      <c r="AGN1229" s="72"/>
      <c r="AGO1229" s="72"/>
      <c r="AGP1229" s="72"/>
      <c r="AGQ1229" s="72"/>
      <c r="AGR1229" s="72"/>
      <c r="AGS1229" s="72"/>
      <c r="AGT1229" s="72"/>
      <c r="AGU1229" s="72"/>
      <c r="AGV1229" s="72"/>
      <c r="AGW1229" s="72"/>
      <c r="AGX1229" s="72"/>
      <c r="AGY1229" s="72"/>
      <c r="AGZ1229" s="72"/>
      <c r="AHA1229" s="72"/>
      <c r="AHB1229" s="72"/>
      <c r="AHC1229" s="72"/>
      <c r="AHD1229" s="72"/>
      <c r="AHE1229" s="72"/>
      <c r="AHF1229" s="72"/>
      <c r="AHG1229" s="72"/>
      <c r="AHH1229" s="72"/>
      <c r="AHI1229" s="72"/>
      <c r="AHJ1229" s="72"/>
      <c r="AHK1229" s="72"/>
      <c r="AHL1229" s="72"/>
      <c r="AHM1229" s="72"/>
      <c r="AHN1229" s="72"/>
      <c r="AHO1229" s="72"/>
      <c r="AHP1229" s="72"/>
      <c r="AHQ1229" s="72"/>
      <c r="AHR1229" s="72"/>
      <c r="AHS1229" s="72"/>
      <c r="AHT1229" s="72"/>
      <c r="AHU1229" s="72"/>
      <c r="AHV1229" s="72"/>
      <c r="AHW1229" s="72"/>
      <c r="AHX1229" s="72"/>
      <c r="AHY1229" s="72"/>
      <c r="AHZ1229" s="72"/>
      <c r="AIA1229" s="72"/>
      <c r="AIB1229" s="72"/>
      <c r="AIC1229" s="72"/>
      <c r="AID1229" s="72"/>
      <c r="AIE1229" s="72"/>
      <c r="AIF1229" s="72"/>
      <c r="AIG1229" s="72"/>
      <c r="AIH1229" s="72"/>
      <c r="AII1229" s="72"/>
      <c r="AIJ1229" s="72"/>
      <c r="AIK1229" s="72"/>
      <c r="AIL1229" s="72"/>
      <c r="AIM1229" s="72"/>
      <c r="AIN1229" s="72"/>
      <c r="AIO1229" s="72"/>
      <c r="AIP1229" s="72"/>
      <c r="AIQ1229" s="72"/>
      <c r="AIR1229" s="72"/>
      <c r="AIS1229" s="72"/>
      <c r="AIT1229" s="72"/>
      <c r="AIU1229" s="72"/>
      <c r="AIV1229" s="72"/>
      <c r="AIW1229" s="72"/>
      <c r="AIX1229" s="72"/>
      <c r="AIY1229" s="72"/>
      <c r="AIZ1229" s="72"/>
      <c r="AJA1229" s="72"/>
      <c r="AJB1229" s="72"/>
      <c r="AJC1229" s="72"/>
      <c r="AJD1229" s="72"/>
      <c r="AJE1229" s="72"/>
      <c r="AJF1229" s="72"/>
      <c r="AJG1229" s="72"/>
      <c r="AJH1229" s="72"/>
      <c r="AJI1229" s="72"/>
      <c r="AJJ1229" s="72"/>
      <c r="AJK1229" s="72"/>
      <c r="AJL1229" s="72"/>
      <c r="AJM1229" s="72"/>
      <c r="AJN1229" s="72"/>
      <c r="AJO1229" s="72"/>
      <c r="AJP1229" s="72"/>
      <c r="AJQ1229" s="72"/>
      <c r="AJR1229" s="72"/>
      <c r="AJS1229" s="72"/>
      <c r="AJT1229" s="72"/>
      <c r="AJU1229" s="72"/>
      <c r="AJV1229" s="72"/>
      <c r="AJW1229" s="72"/>
      <c r="AJX1229" s="72"/>
      <c r="AJY1229" s="72"/>
      <c r="AJZ1229" s="72"/>
      <c r="AKA1229" s="72"/>
      <c r="AKB1229" s="72"/>
      <c r="AKC1229" s="72"/>
      <c r="AKD1229" s="72"/>
      <c r="AKE1229" s="72"/>
      <c r="AKF1229" s="72"/>
      <c r="AKG1229" s="72"/>
      <c r="AKH1229" s="72"/>
      <c r="AKI1229" s="72"/>
      <c r="AKJ1229" s="72"/>
      <c r="AKK1229" s="72"/>
      <c r="AKL1229" s="72"/>
      <c r="AKM1229" s="72"/>
      <c r="AKN1229" s="72"/>
      <c r="AKO1229" s="72"/>
      <c r="AKP1229" s="72"/>
      <c r="AKQ1229" s="72"/>
      <c r="AKR1229" s="72"/>
      <c r="AKS1229" s="72"/>
      <c r="AKT1229" s="72"/>
      <c r="AKU1229" s="72"/>
      <c r="AKV1229" s="72"/>
      <c r="AKW1229" s="72"/>
      <c r="AKX1229" s="72"/>
      <c r="AKY1229" s="72"/>
      <c r="AKZ1229" s="72"/>
      <c r="ALA1229" s="72"/>
      <c r="ALB1229" s="72"/>
      <c r="ALC1229" s="72"/>
      <c r="ALD1229" s="72"/>
      <c r="ALE1229" s="72"/>
      <c r="ALF1229" s="72"/>
      <c r="ALG1229" s="72"/>
      <c r="ALH1229" s="72"/>
      <c r="ALI1229" s="72"/>
      <c r="ALJ1229" s="72"/>
      <c r="ALK1229" s="72"/>
      <c r="ALL1229" s="72"/>
      <c r="ALM1229" s="72"/>
      <c r="ALN1229" s="72"/>
      <c r="ALO1229" s="72"/>
      <c r="ALP1229" s="72"/>
      <c r="ALQ1229" s="72"/>
      <c r="ALR1229" s="72"/>
      <c r="ALS1229" s="72"/>
      <c r="ALT1229" s="72"/>
      <c r="ALU1229" s="72"/>
      <c r="ALV1229" s="72"/>
      <c r="ALW1229" s="72"/>
      <c r="ALX1229" s="72"/>
      <c r="ALY1229" s="72"/>
      <c r="ALZ1229" s="72"/>
      <c r="AMA1229" s="72"/>
      <c r="AMB1229" s="72"/>
      <c r="AMC1229" s="72"/>
      <c r="AMD1229" s="72"/>
      <c r="AME1229" s="72"/>
      <c r="AMF1229" s="72"/>
      <c r="AMG1229" s="72"/>
      <c r="AMH1229" s="72"/>
      <c r="AMI1229" s="72"/>
      <c r="AMJ1229" s="72"/>
    </row>
    <row r="1230" customFormat="false" ht="15" hidden="false" customHeight="false" outlineLevel="0" collapsed="false">
      <c r="C1230" s="49" t="n">
        <f aca="false">IF(F1230=F1229,C1229,IF(F1230=(F1229+10),C1229,(C1229+10)))</f>
        <v>2310</v>
      </c>
      <c r="D1230" s="38" t="s">
        <v>437</v>
      </c>
      <c r="E1230" s="51" t="n">
        <f aca="false">IF(C1229=C1230,IF(AND(L1230&lt;&gt;"M",L1230&lt;&gt;"m-up"),E1229+10,E1229),10)</f>
        <v>10</v>
      </c>
      <c r="F1230" s="39" t="n">
        <f aca="false">R1230+(Q1230*60)+(P1230*3600)</f>
        <v>66619</v>
      </c>
      <c r="G1230" s="39" t="str">
        <f aca="false">CONCATENATE(M1230,N1230,O1230)</f>
        <v>2018115</v>
      </c>
      <c r="H1230" s="39" t="n">
        <v>0</v>
      </c>
      <c r="L1230" s="39" t="s">
        <v>87</v>
      </c>
      <c r="M1230" s="39" t="n">
        <v>2018</v>
      </c>
      <c r="N1230" s="39" t="n">
        <v>1</v>
      </c>
      <c r="O1230" s="39" t="n">
        <v>15</v>
      </c>
      <c r="P1230" s="39" t="n">
        <v>18</v>
      </c>
      <c r="Q1230" s="39" t="n">
        <v>30</v>
      </c>
      <c r="R1230" s="39" t="n">
        <v>19</v>
      </c>
      <c r="S1230" s="39" t="n">
        <v>60</v>
      </c>
      <c r="T1230" s="39" t="n">
        <v>1</v>
      </c>
      <c r="U1230" s="39" t="s">
        <v>1</v>
      </c>
      <c r="V1230" s="39" t="s">
        <v>2</v>
      </c>
      <c r="X1230" s="40" t="s">
        <v>438</v>
      </c>
    </row>
    <row r="1231" customFormat="false" ht="15" hidden="false" customHeight="false" outlineLevel="0" collapsed="false">
      <c r="A1231" s="69"/>
      <c r="B1231" s="69"/>
      <c r="C1231" s="49" t="n">
        <f aca="false">IF(F1231=F1230,C1230,IF(F1231=(F1230+10),C1230,(C1230+10)))</f>
        <v>2320</v>
      </c>
      <c r="D1231" s="70" t="s">
        <v>439</v>
      </c>
      <c r="E1231" s="51" t="n">
        <f aca="false">IF(C1230=C1231,IF(AND(L1231&lt;&gt;"M",L1231&lt;&gt;"m-up"),E1230+10,E1230),10)</f>
        <v>10</v>
      </c>
      <c r="F1231" s="71" t="n">
        <f aca="false">R1231+(Q1231*60)+(P1231*3600)</f>
        <v>66671</v>
      </c>
      <c r="G1231" s="71" t="str">
        <f aca="false">CONCATENATE(M1231,N1231,O1231)</f>
        <v>2018115</v>
      </c>
      <c r="H1231" s="71" t="n">
        <f aca="false">367-361</f>
        <v>6</v>
      </c>
      <c r="I1231" s="71"/>
      <c r="J1231" s="71"/>
      <c r="K1231" s="71"/>
      <c r="L1231" s="71" t="s">
        <v>0</v>
      </c>
      <c r="M1231" s="71" t="n">
        <v>2018</v>
      </c>
      <c r="N1231" s="71" t="n">
        <v>1</v>
      </c>
      <c r="O1231" s="71" t="n">
        <v>15</v>
      </c>
      <c r="P1231" s="71" t="n">
        <v>18</v>
      </c>
      <c r="Q1231" s="71" t="n">
        <v>31</v>
      </c>
      <c r="R1231" s="71" t="n">
        <v>11</v>
      </c>
      <c r="S1231" s="71" t="n">
        <v>361</v>
      </c>
      <c r="T1231" s="71" t="n">
        <v>1</v>
      </c>
      <c r="U1231" s="71" t="s">
        <v>1</v>
      </c>
      <c r="V1231" s="71" t="s">
        <v>2</v>
      </c>
      <c r="W1231" s="71"/>
      <c r="X1231" s="72"/>
      <c r="WK1231" s="72"/>
      <c r="WL1231" s="72"/>
      <c r="WM1231" s="72"/>
      <c r="WN1231" s="72"/>
      <c r="WO1231" s="72"/>
      <c r="WP1231" s="72"/>
      <c r="WQ1231" s="72"/>
      <c r="WR1231" s="72"/>
      <c r="WS1231" s="72"/>
      <c r="WT1231" s="72"/>
      <c r="WU1231" s="72"/>
      <c r="WV1231" s="72"/>
      <c r="WW1231" s="72"/>
      <c r="WX1231" s="72"/>
      <c r="WY1231" s="72"/>
      <c r="WZ1231" s="72"/>
      <c r="XA1231" s="72"/>
      <c r="XB1231" s="72"/>
      <c r="XC1231" s="72"/>
      <c r="XD1231" s="72"/>
      <c r="XE1231" s="72"/>
      <c r="XF1231" s="72"/>
      <c r="XG1231" s="72"/>
      <c r="XH1231" s="72"/>
      <c r="XI1231" s="72"/>
      <c r="XJ1231" s="72"/>
      <c r="XK1231" s="72"/>
      <c r="XL1231" s="72"/>
      <c r="XM1231" s="72"/>
      <c r="XN1231" s="72"/>
      <c r="XO1231" s="72"/>
      <c r="XP1231" s="72"/>
      <c r="XQ1231" s="72"/>
      <c r="XR1231" s="72"/>
      <c r="XS1231" s="72"/>
      <c r="XT1231" s="72"/>
      <c r="XU1231" s="72"/>
      <c r="XV1231" s="72"/>
      <c r="XW1231" s="72"/>
      <c r="XX1231" s="72"/>
      <c r="XY1231" s="72"/>
      <c r="XZ1231" s="72"/>
      <c r="YA1231" s="72"/>
      <c r="YB1231" s="72"/>
      <c r="YC1231" s="72"/>
      <c r="YD1231" s="72"/>
      <c r="YE1231" s="72"/>
      <c r="YF1231" s="72"/>
      <c r="YG1231" s="72"/>
      <c r="YH1231" s="72"/>
      <c r="YI1231" s="72"/>
      <c r="YJ1231" s="72"/>
      <c r="YK1231" s="72"/>
      <c r="YL1231" s="72"/>
      <c r="YM1231" s="72"/>
      <c r="YN1231" s="72"/>
      <c r="YO1231" s="72"/>
      <c r="YP1231" s="72"/>
      <c r="YQ1231" s="72"/>
      <c r="YR1231" s="72"/>
      <c r="YS1231" s="72"/>
      <c r="YT1231" s="72"/>
      <c r="YU1231" s="72"/>
      <c r="YV1231" s="72"/>
      <c r="YW1231" s="72"/>
      <c r="YX1231" s="72"/>
      <c r="YY1231" s="72"/>
      <c r="YZ1231" s="72"/>
      <c r="ZA1231" s="72"/>
      <c r="ZB1231" s="72"/>
      <c r="ZC1231" s="72"/>
      <c r="ZD1231" s="72"/>
      <c r="ZE1231" s="72"/>
      <c r="ZF1231" s="72"/>
      <c r="ZG1231" s="72"/>
      <c r="ZH1231" s="72"/>
      <c r="ZI1231" s="72"/>
      <c r="ZJ1231" s="72"/>
      <c r="ZK1231" s="72"/>
      <c r="ZL1231" s="72"/>
      <c r="ZM1231" s="72"/>
      <c r="ZN1231" s="72"/>
      <c r="ZO1231" s="72"/>
      <c r="ZP1231" s="72"/>
      <c r="ZQ1231" s="72"/>
      <c r="ZR1231" s="72"/>
      <c r="ZS1231" s="72"/>
      <c r="ZT1231" s="72"/>
      <c r="ZU1231" s="72"/>
      <c r="ZV1231" s="72"/>
      <c r="ZW1231" s="72"/>
      <c r="ZX1231" s="72"/>
      <c r="ZY1231" s="72"/>
      <c r="ZZ1231" s="72"/>
      <c r="AAA1231" s="72"/>
      <c r="AAB1231" s="72"/>
      <c r="AAC1231" s="72"/>
      <c r="AAD1231" s="72"/>
      <c r="AAE1231" s="72"/>
      <c r="AAF1231" s="72"/>
      <c r="AAG1231" s="72"/>
      <c r="AAH1231" s="72"/>
      <c r="AAI1231" s="72"/>
      <c r="AAJ1231" s="72"/>
      <c r="AAK1231" s="72"/>
      <c r="AAL1231" s="72"/>
      <c r="AAM1231" s="72"/>
      <c r="AAN1231" s="72"/>
      <c r="AAO1231" s="72"/>
      <c r="AAP1231" s="72"/>
      <c r="AAQ1231" s="72"/>
      <c r="AAR1231" s="72"/>
      <c r="AAS1231" s="72"/>
      <c r="AAT1231" s="72"/>
      <c r="AAU1231" s="72"/>
      <c r="AAV1231" s="72"/>
      <c r="AAW1231" s="72"/>
      <c r="AAX1231" s="72"/>
      <c r="AAY1231" s="72"/>
      <c r="AAZ1231" s="72"/>
      <c r="ABA1231" s="72"/>
      <c r="ABB1231" s="72"/>
      <c r="ABC1231" s="72"/>
      <c r="ABD1231" s="72"/>
      <c r="ABE1231" s="72"/>
      <c r="ABF1231" s="72"/>
      <c r="ABG1231" s="72"/>
      <c r="ABH1231" s="72"/>
      <c r="ABI1231" s="72"/>
      <c r="ABJ1231" s="72"/>
      <c r="ABK1231" s="72"/>
      <c r="ABL1231" s="72"/>
      <c r="ABM1231" s="72"/>
      <c r="ABN1231" s="72"/>
      <c r="ABO1231" s="72"/>
      <c r="ABP1231" s="72"/>
      <c r="ABQ1231" s="72"/>
      <c r="ABR1231" s="72"/>
      <c r="ABS1231" s="72"/>
      <c r="ABT1231" s="72"/>
      <c r="ABU1231" s="72"/>
      <c r="ABV1231" s="72"/>
      <c r="ABW1231" s="72"/>
      <c r="ABX1231" s="72"/>
      <c r="ABY1231" s="72"/>
      <c r="ABZ1231" s="72"/>
      <c r="ACA1231" s="72"/>
      <c r="ACB1231" s="72"/>
      <c r="ACC1231" s="72"/>
      <c r="ACD1231" s="72"/>
      <c r="ACE1231" s="72"/>
      <c r="ACF1231" s="72"/>
      <c r="ACG1231" s="72"/>
      <c r="ACH1231" s="72"/>
      <c r="ACI1231" s="72"/>
      <c r="ACJ1231" s="72"/>
      <c r="ACK1231" s="72"/>
      <c r="ACL1231" s="72"/>
      <c r="ACM1231" s="72"/>
      <c r="ACN1231" s="72"/>
      <c r="ACO1231" s="72"/>
      <c r="ACP1231" s="72"/>
      <c r="ACQ1231" s="72"/>
      <c r="ACR1231" s="72"/>
      <c r="ACS1231" s="72"/>
      <c r="ACT1231" s="72"/>
      <c r="ACU1231" s="72"/>
      <c r="ACV1231" s="72"/>
      <c r="ACW1231" s="72"/>
      <c r="ACX1231" s="72"/>
      <c r="ACY1231" s="72"/>
      <c r="ACZ1231" s="72"/>
      <c r="ADA1231" s="72"/>
      <c r="ADB1231" s="72"/>
      <c r="ADC1231" s="72"/>
      <c r="ADD1231" s="72"/>
      <c r="ADE1231" s="72"/>
      <c r="ADF1231" s="72"/>
      <c r="ADG1231" s="72"/>
      <c r="ADH1231" s="72"/>
      <c r="ADI1231" s="72"/>
      <c r="ADJ1231" s="72"/>
      <c r="ADK1231" s="72"/>
      <c r="ADL1231" s="72"/>
      <c r="ADM1231" s="72"/>
      <c r="ADN1231" s="72"/>
      <c r="ADO1231" s="72"/>
      <c r="ADP1231" s="72"/>
      <c r="ADQ1231" s="72"/>
      <c r="ADR1231" s="72"/>
      <c r="ADS1231" s="72"/>
      <c r="ADT1231" s="72"/>
      <c r="ADU1231" s="72"/>
      <c r="ADV1231" s="72"/>
      <c r="ADW1231" s="72"/>
      <c r="ADX1231" s="72"/>
      <c r="ADY1231" s="72"/>
      <c r="ADZ1231" s="72"/>
      <c r="AEA1231" s="72"/>
      <c r="AEB1231" s="72"/>
      <c r="AEC1231" s="72"/>
      <c r="AED1231" s="72"/>
      <c r="AEE1231" s="72"/>
      <c r="AEF1231" s="72"/>
      <c r="AEG1231" s="72"/>
      <c r="AEH1231" s="72"/>
      <c r="AEI1231" s="72"/>
      <c r="AEJ1231" s="72"/>
      <c r="AEK1231" s="72"/>
      <c r="AEL1231" s="72"/>
      <c r="AEM1231" s="72"/>
      <c r="AEN1231" s="72"/>
      <c r="AEO1231" s="72"/>
      <c r="AEP1231" s="72"/>
      <c r="AEQ1231" s="72"/>
      <c r="AER1231" s="72"/>
      <c r="AES1231" s="72"/>
      <c r="AET1231" s="72"/>
      <c r="AEU1231" s="72"/>
      <c r="AEV1231" s="72"/>
      <c r="AEW1231" s="72"/>
      <c r="AEX1231" s="72"/>
      <c r="AEY1231" s="72"/>
      <c r="AEZ1231" s="72"/>
      <c r="AFA1231" s="72"/>
      <c r="AFB1231" s="72"/>
      <c r="AFC1231" s="72"/>
      <c r="AFD1231" s="72"/>
      <c r="AFE1231" s="72"/>
      <c r="AFF1231" s="72"/>
      <c r="AFG1231" s="72"/>
      <c r="AFH1231" s="72"/>
      <c r="AFI1231" s="72"/>
      <c r="AFJ1231" s="72"/>
      <c r="AFK1231" s="72"/>
      <c r="AFL1231" s="72"/>
      <c r="AFM1231" s="72"/>
      <c r="AFN1231" s="72"/>
      <c r="AFO1231" s="72"/>
      <c r="AFP1231" s="72"/>
      <c r="AFQ1231" s="72"/>
      <c r="AFR1231" s="72"/>
      <c r="AFS1231" s="72"/>
      <c r="AFT1231" s="72"/>
      <c r="AFU1231" s="72"/>
      <c r="AFV1231" s="72"/>
      <c r="AFW1231" s="72"/>
      <c r="AFX1231" s="72"/>
      <c r="AFY1231" s="72"/>
      <c r="AFZ1231" s="72"/>
      <c r="AGA1231" s="72"/>
      <c r="AGB1231" s="72"/>
      <c r="AGC1231" s="72"/>
      <c r="AGD1231" s="72"/>
      <c r="AGE1231" s="72"/>
      <c r="AGF1231" s="72"/>
      <c r="AGG1231" s="72"/>
      <c r="AGH1231" s="72"/>
      <c r="AGI1231" s="72"/>
      <c r="AGJ1231" s="72"/>
      <c r="AGK1231" s="72"/>
      <c r="AGL1231" s="72"/>
      <c r="AGM1231" s="72"/>
      <c r="AGN1231" s="72"/>
      <c r="AGO1231" s="72"/>
      <c r="AGP1231" s="72"/>
      <c r="AGQ1231" s="72"/>
      <c r="AGR1231" s="72"/>
      <c r="AGS1231" s="72"/>
      <c r="AGT1231" s="72"/>
      <c r="AGU1231" s="72"/>
      <c r="AGV1231" s="72"/>
      <c r="AGW1231" s="72"/>
      <c r="AGX1231" s="72"/>
      <c r="AGY1231" s="72"/>
      <c r="AGZ1231" s="72"/>
      <c r="AHA1231" s="72"/>
      <c r="AHB1231" s="72"/>
      <c r="AHC1231" s="72"/>
      <c r="AHD1231" s="72"/>
      <c r="AHE1231" s="72"/>
      <c r="AHF1231" s="72"/>
      <c r="AHG1231" s="72"/>
      <c r="AHH1231" s="72"/>
      <c r="AHI1231" s="72"/>
      <c r="AHJ1231" s="72"/>
      <c r="AHK1231" s="72"/>
      <c r="AHL1231" s="72"/>
      <c r="AHM1231" s="72"/>
      <c r="AHN1231" s="72"/>
      <c r="AHO1231" s="72"/>
      <c r="AHP1231" s="72"/>
      <c r="AHQ1231" s="72"/>
      <c r="AHR1231" s="72"/>
      <c r="AHS1231" s="72"/>
      <c r="AHT1231" s="72"/>
      <c r="AHU1231" s="72"/>
      <c r="AHV1231" s="72"/>
      <c r="AHW1231" s="72"/>
      <c r="AHX1231" s="72"/>
      <c r="AHY1231" s="72"/>
      <c r="AHZ1231" s="72"/>
      <c r="AIA1231" s="72"/>
      <c r="AIB1231" s="72"/>
      <c r="AIC1231" s="72"/>
      <c r="AID1231" s="72"/>
      <c r="AIE1231" s="72"/>
      <c r="AIF1231" s="72"/>
      <c r="AIG1231" s="72"/>
      <c r="AIH1231" s="72"/>
      <c r="AII1231" s="72"/>
      <c r="AIJ1231" s="72"/>
      <c r="AIK1231" s="72"/>
      <c r="AIL1231" s="72"/>
      <c r="AIM1231" s="72"/>
      <c r="AIN1231" s="72"/>
      <c r="AIO1231" s="72"/>
      <c r="AIP1231" s="72"/>
      <c r="AIQ1231" s="72"/>
      <c r="AIR1231" s="72"/>
      <c r="AIS1231" s="72"/>
      <c r="AIT1231" s="72"/>
      <c r="AIU1231" s="72"/>
      <c r="AIV1231" s="72"/>
      <c r="AIW1231" s="72"/>
      <c r="AIX1231" s="72"/>
      <c r="AIY1231" s="72"/>
      <c r="AIZ1231" s="72"/>
      <c r="AJA1231" s="72"/>
      <c r="AJB1231" s="72"/>
      <c r="AJC1231" s="72"/>
      <c r="AJD1231" s="72"/>
      <c r="AJE1231" s="72"/>
      <c r="AJF1231" s="72"/>
      <c r="AJG1231" s="72"/>
      <c r="AJH1231" s="72"/>
      <c r="AJI1231" s="72"/>
      <c r="AJJ1231" s="72"/>
      <c r="AJK1231" s="72"/>
      <c r="AJL1231" s="72"/>
      <c r="AJM1231" s="72"/>
      <c r="AJN1231" s="72"/>
      <c r="AJO1231" s="72"/>
      <c r="AJP1231" s="72"/>
      <c r="AJQ1231" s="72"/>
      <c r="AJR1231" s="72"/>
      <c r="AJS1231" s="72"/>
      <c r="AJT1231" s="72"/>
      <c r="AJU1231" s="72"/>
      <c r="AJV1231" s="72"/>
      <c r="AJW1231" s="72"/>
      <c r="AJX1231" s="72"/>
      <c r="AJY1231" s="72"/>
      <c r="AJZ1231" s="72"/>
      <c r="AKA1231" s="72"/>
      <c r="AKB1231" s="72"/>
      <c r="AKC1231" s="72"/>
      <c r="AKD1231" s="72"/>
      <c r="AKE1231" s="72"/>
      <c r="AKF1231" s="72"/>
      <c r="AKG1231" s="72"/>
      <c r="AKH1231" s="72"/>
      <c r="AKI1231" s="72"/>
      <c r="AKJ1231" s="72"/>
      <c r="AKK1231" s="72"/>
      <c r="AKL1231" s="72"/>
      <c r="AKM1231" s="72"/>
      <c r="AKN1231" s="72"/>
      <c r="AKO1231" s="72"/>
      <c r="AKP1231" s="72"/>
      <c r="AKQ1231" s="72"/>
      <c r="AKR1231" s="72"/>
      <c r="AKS1231" s="72"/>
      <c r="AKT1231" s="72"/>
      <c r="AKU1231" s="72"/>
      <c r="AKV1231" s="72"/>
      <c r="AKW1231" s="72"/>
      <c r="AKX1231" s="72"/>
      <c r="AKY1231" s="72"/>
      <c r="AKZ1231" s="72"/>
      <c r="ALA1231" s="72"/>
      <c r="ALB1231" s="72"/>
      <c r="ALC1231" s="72"/>
      <c r="ALD1231" s="72"/>
      <c r="ALE1231" s="72"/>
      <c r="ALF1231" s="72"/>
      <c r="ALG1231" s="72"/>
      <c r="ALH1231" s="72"/>
      <c r="ALI1231" s="72"/>
      <c r="ALJ1231" s="72"/>
      <c r="ALK1231" s="72"/>
      <c r="ALL1231" s="72"/>
      <c r="ALM1231" s="72"/>
      <c r="ALN1231" s="72"/>
      <c r="ALO1231" s="72"/>
      <c r="ALP1231" s="72"/>
      <c r="ALQ1231" s="72"/>
      <c r="ALR1231" s="72"/>
      <c r="ALS1231" s="72"/>
      <c r="ALT1231" s="72"/>
      <c r="ALU1231" s="72"/>
      <c r="ALV1231" s="72"/>
      <c r="ALW1231" s="72"/>
      <c r="ALX1231" s="72"/>
      <c r="ALY1231" s="72"/>
      <c r="ALZ1231" s="72"/>
      <c r="AMA1231" s="72"/>
      <c r="AMB1231" s="72"/>
      <c r="AMC1231" s="72"/>
      <c r="AMD1231" s="72"/>
      <c r="AME1231" s="72"/>
      <c r="AMF1231" s="72"/>
      <c r="AMG1231" s="72"/>
      <c r="AMH1231" s="72"/>
      <c r="AMI1231" s="72"/>
      <c r="AMJ1231" s="72"/>
    </row>
    <row r="1232" customFormat="false" ht="15" hidden="false" customHeight="false" outlineLevel="0" collapsed="false">
      <c r="C1232" s="49" t="n">
        <f aca="false">IF(F1232=F1231,C1231,IF(F1232=(F1231+10),C1231,(C1231+10)))</f>
        <v>2320</v>
      </c>
      <c r="D1232" s="38" t="s">
        <v>439</v>
      </c>
      <c r="E1232" s="51" t="n">
        <f aca="false">IF(C1231=C1232,IF(AND(L1232&lt;&gt;"M",L1232&lt;&gt;"m-up"),E1231+10,E1231),10)</f>
        <v>20</v>
      </c>
      <c r="F1232" s="39" t="n">
        <f aca="false">R1232+(Q1232*60)+(P1232*3600)</f>
        <v>66671</v>
      </c>
      <c r="G1232" s="39" t="str">
        <f aca="false">CONCATENATE(M1232,N1232,O1232)</f>
        <v>2018115</v>
      </c>
      <c r="H1232" s="39" t="n">
        <v>5</v>
      </c>
      <c r="L1232" s="39" t="s">
        <v>0</v>
      </c>
      <c r="M1232" s="39" t="n">
        <v>2018</v>
      </c>
      <c r="N1232" s="39" t="n">
        <v>1</v>
      </c>
      <c r="O1232" s="39" t="n">
        <v>15</v>
      </c>
      <c r="P1232" s="39" t="n">
        <v>18</v>
      </c>
      <c r="Q1232" s="39" t="n">
        <v>31</v>
      </c>
      <c r="R1232" s="39" t="n">
        <v>11</v>
      </c>
      <c r="S1232" s="39" t="n">
        <v>425</v>
      </c>
      <c r="T1232" s="39" t="n">
        <v>1</v>
      </c>
      <c r="U1232" s="39" t="s">
        <v>1</v>
      </c>
      <c r="V1232" s="39" t="s">
        <v>2</v>
      </c>
    </row>
    <row r="1233" customFormat="false" ht="15" hidden="false" customHeight="false" outlineLevel="0" collapsed="false">
      <c r="C1233" s="49" t="n">
        <f aca="false">IF(F1233=F1232,C1232,IF(F1233=(F1232+10),C1232,(C1232+10)))</f>
        <v>2320</v>
      </c>
      <c r="D1233" s="38" t="s">
        <v>439</v>
      </c>
      <c r="E1233" s="51" t="n">
        <f aca="false">IF(C1232=C1233,IF(AND(L1233&lt;&gt;"M",L1233&lt;&gt;"m-up"),E1232+10,E1232),10)</f>
        <v>30</v>
      </c>
      <c r="F1233" s="39" t="n">
        <f aca="false">R1233+(Q1233*60)+(P1233*3600)</f>
        <v>66671</v>
      </c>
      <c r="G1233" s="39" t="str">
        <f aca="false">CONCATENATE(M1233,N1233,O1233)</f>
        <v>2018115</v>
      </c>
      <c r="H1233" s="39" t="n">
        <f aca="false">493-488</f>
        <v>5</v>
      </c>
      <c r="L1233" s="39" t="s">
        <v>0</v>
      </c>
      <c r="M1233" s="39" t="n">
        <v>2018</v>
      </c>
      <c r="N1233" s="39" t="n">
        <v>1</v>
      </c>
      <c r="O1233" s="39" t="n">
        <v>15</v>
      </c>
      <c r="P1233" s="39" t="n">
        <v>18</v>
      </c>
      <c r="Q1233" s="39" t="n">
        <v>31</v>
      </c>
      <c r="R1233" s="39" t="n">
        <v>11</v>
      </c>
      <c r="S1233" s="39" t="n">
        <v>488</v>
      </c>
      <c r="T1233" s="39" t="n">
        <v>1</v>
      </c>
      <c r="U1233" s="39" t="s">
        <v>1</v>
      </c>
      <c r="V1233" s="39" t="s">
        <v>2</v>
      </c>
    </row>
    <row r="1234" customFormat="false" ht="15" hidden="false" customHeight="false" outlineLevel="0" collapsed="false">
      <c r="C1234" s="49" t="n">
        <f aca="false">IF(F1234=F1233,C1233,IF(F1234=(F1233+10),C1233,(C1233+10)))</f>
        <v>2320</v>
      </c>
      <c r="D1234" s="38" t="s">
        <v>439</v>
      </c>
      <c r="E1234" s="51" t="n">
        <f aca="false">IF(C1233=C1234,IF(AND(L1234&lt;&gt;"M",L1234&lt;&gt;"m-up"),E1233+10,E1233),10)</f>
        <v>40</v>
      </c>
      <c r="F1234" s="39" t="n">
        <f aca="false">R1234+(Q1234*60)+(P1234*3600)</f>
        <v>66671</v>
      </c>
      <c r="G1234" s="39" t="str">
        <f aca="false">CONCATENATE(M1234,N1234,O1234)</f>
        <v>2018115</v>
      </c>
      <c r="H1234" s="39" t="n">
        <f aca="false">519-514</f>
        <v>5</v>
      </c>
      <c r="L1234" s="39" t="s">
        <v>0</v>
      </c>
      <c r="M1234" s="39" t="n">
        <v>2018</v>
      </c>
      <c r="N1234" s="39" t="n">
        <v>1</v>
      </c>
      <c r="O1234" s="39" t="n">
        <v>15</v>
      </c>
      <c r="P1234" s="39" t="n">
        <v>18</v>
      </c>
      <c r="Q1234" s="39" t="n">
        <v>31</v>
      </c>
      <c r="R1234" s="39" t="n">
        <v>11</v>
      </c>
      <c r="S1234" s="39" t="n">
        <v>514</v>
      </c>
      <c r="T1234" s="39" t="n">
        <v>1</v>
      </c>
      <c r="U1234" s="39" t="s">
        <v>1</v>
      </c>
      <c r="V1234" s="39" t="s">
        <v>2</v>
      </c>
    </row>
    <row r="1235" customFormat="false" ht="15" hidden="false" customHeight="false" outlineLevel="0" collapsed="false">
      <c r="C1235" s="49" t="n">
        <f aca="false">IF(F1235=F1234,C1234,IF(F1235=(F1234+10),C1234,(C1234+10)))</f>
        <v>2320</v>
      </c>
      <c r="D1235" s="38" t="s">
        <v>439</v>
      </c>
      <c r="E1235" s="51" t="n">
        <f aca="false">IF(C1234=C1235,IF(AND(L1235&lt;&gt;"M",L1235&lt;&gt;"m-up"),E1234+10,E1234),10)</f>
        <v>50</v>
      </c>
      <c r="F1235" s="39" t="n">
        <f aca="false">R1235+(Q1235*60)+(P1235*3600)</f>
        <v>66671</v>
      </c>
      <c r="G1235" s="39" t="str">
        <f aca="false">CONCATENATE(M1235,N1235,O1235)</f>
        <v>2018115</v>
      </c>
      <c r="H1235" s="39" t="n">
        <f aca="false">564-560</f>
        <v>4</v>
      </c>
      <c r="L1235" s="39" t="s">
        <v>0</v>
      </c>
      <c r="M1235" s="39" t="n">
        <v>2018</v>
      </c>
      <c r="N1235" s="39" t="n">
        <v>1</v>
      </c>
      <c r="O1235" s="39" t="n">
        <v>15</v>
      </c>
      <c r="P1235" s="39" t="n">
        <v>18</v>
      </c>
      <c r="Q1235" s="39" t="n">
        <v>31</v>
      </c>
      <c r="R1235" s="39" t="n">
        <v>11</v>
      </c>
      <c r="S1235" s="39" t="n">
        <v>560</v>
      </c>
      <c r="T1235" s="39" t="n">
        <v>1</v>
      </c>
      <c r="U1235" s="39" t="s">
        <v>1</v>
      </c>
      <c r="V1235" s="39" t="s">
        <v>2</v>
      </c>
    </row>
    <row r="1236" customFormat="false" ht="15" hidden="false" customHeight="false" outlineLevel="0" collapsed="false">
      <c r="C1236" s="49" t="n">
        <f aca="false">IF(F1236=F1235,C1235,IF(F1236=(F1235+10),C1235,(C1235+10)))</f>
        <v>2320</v>
      </c>
      <c r="D1236" s="38" t="s">
        <v>439</v>
      </c>
      <c r="E1236" s="51" t="n">
        <f aca="false">IF(C1235=C1236,IF(AND(L1236&lt;&gt;"M",L1236&lt;&gt;"m-up"),E1235+10,E1235),10)</f>
        <v>60</v>
      </c>
      <c r="F1236" s="39" t="n">
        <f aca="false">R1236+(Q1236*60)+(P1236*3600)</f>
        <v>66671</v>
      </c>
      <c r="G1236" s="39" t="str">
        <f aca="false">CONCATENATE(M1236,N1236,O1236)</f>
        <v>2018115</v>
      </c>
      <c r="H1236" s="39" t="n">
        <f aca="false">595-591</f>
        <v>4</v>
      </c>
      <c r="L1236" s="39" t="s">
        <v>0</v>
      </c>
      <c r="M1236" s="39" t="n">
        <v>2018</v>
      </c>
      <c r="N1236" s="39" t="n">
        <v>1</v>
      </c>
      <c r="O1236" s="39" t="n">
        <v>15</v>
      </c>
      <c r="P1236" s="39" t="n">
        <v>18</v>
      </c>
      <c r="Q1236" s="39" t="n">
        <v>31</v>
      </c>
      <c r="R1236" s="39" t="n">
        <v>11</v>
      </c>
      <c r="S1236" s="39" t="n">
        <v>591</v>
      </c>
      <c r="T1236" s="39" t="n">
        <v>1</v>
      </c>
      <c r="U1236" s="39" t="s">
        <v>1</v>
      </c>
      <c r="V1236" s="39" t="s">
        <v>2</v>
      </c>
    </row>
    <row r="1237" customFormat="false" ht="15" hidden="false" customHeight="false" outlineLevel="0" collapsed="false">
      <c r="C1237" s="49" t="n">
        <f aca="false">IF(F1237=F1236,C1236,IF(F1237=(F1236+10),C1236,(C1236+10)))</f>
        <v>2320</v>
      </c>
      <c r="D1237" s="38" t="s">
        <v>439</v>
      </c>
      <c r="E1237" s="51" t="n">
        <f aca="false">IF(C1236=C1237,IF(AND(L1237&lt;&gt;"M",L1237&lt;&gt;"m-up"),E1236+10,E1236),10)</f>
        <v>60</v>
      </c>
      <c r="F1237" s="39" t="n">
        <f aca="false">R1237+(Q1237*60)+(P1237*3600)</f>
        <v>66671</v>
      </c>
      <c r="G1237" s="39" t="str">
        <f aca="false">CONCATENATE(M1237,N1237,O1237)</f>
        <v>2018115</v>
      </c>
      <c r="H1237" s="39" t="n">
        <v>0</v>
      </c>
      <c r="L1237" s="39" t="s">
        <v>4</v>
      </c>
      <c r="M1237" s="39" t="n">
        <v>2018</v>
      </c>
      <c r="N1237" s="39" t="n">
        <v>1</v>
      </c>
      <c r="O1237" s="39" t="n">
        <v>15</v>
      </c>
      <c r="P1237" s="39" t="n">
        <v>18</v>
      </c>
      <c r="Q1237" s="39" t="n">
        <v>31</v>
      </c>
      <c r="R1237" s="39" t="n">
        <v>11</v>
      </c>
      <c r="S1237" s="39" t="n">
        <v>593</v>
      </c>
      <c r="T1237" s="39" t="n">
        <v>1</v>
      </c>
      <c r="U1237" s="39" t="s">
        <v>1</v>
      </c>
      <c r="V1237" s="39" t="s">
        <v>2</v>
      </c>
    </row>
    <row r="1238" customFormat="false" ht="15" hidden="false" customHeight="false" outlineLevel="0" collapsed="false">
      <c r="C1238" s="49" t="n">
        <f aca="false">IF(F1238=F1237,C1237,IF(F1238=(F1237+10),C1237,(C1237+10)))</f>
        <v>2320</v>
      </c>
      <c r="D1238" s="38" t="s">
        <v>439</v>
      </c>
      <c r="E1238" s="51" t="n">
        <f aca="false">IF(C1237=C1238,IF(AND(L1238&lt;&gt;"M",L1238&lt;&gt;"m-up"),E1237+10,E1237),10)</f>
        <v>70</v>
      </c>
      <c r="F1238" s="39" t="n">
        <f aca="false">R1238+(Q1238*60)+(P1238*3600)</f>
        <v>66671</v>
      </c>
      <c r="G1238" s="39" t="str">
        <f aca="false">CONCATENATE(M1238,N1238,O1238)</f>
        <v>2018115</v>
      </c>
      <c r="H1238" s="39" t="n">
        <f aca="false">632-630</f>
        <v>2</v>
      </c>
      <c r="L1238" s="39" t="s">
        <v>0</v>
      </c>
      <c r="M1238" s="39" t="n">
        <v>2018</v>
      </c>
      <c r="N1238" s="39" t="n">
        <v>1</v>
      </c>
      <c r="O1238" s="39" t="n">
        <v>15</v>
      </c>
      <c r="P1238" s="39" t="n">
        <v>18</v>
      </c>
      <c r="Q1238" s="39" t="n">
        <v>31</v>
      </c>
      <c r="R1238" s="39" t="n">
        <v>11</v>
      </c>
      <c r="S1238" s="39" t="n">
        <v>630</v>
      </c>
      <c r="T1238" s="39" t="n">
        <v>1</v>
      </c>
      <c r="U1238" s="39" t="s">
        <v>1</v>
      </c>
      <c r="V1238" s="39" t="s">
        <v>2</v>
      </c>
    </row>
    <row r="1239" customFormat="false" ht="15" hidden="false" customHeight="false" outlineLevel="0" collapsed="false">
      <c r="C1239" s="49" t="n">
        <f aca="false">IF(F1239=F1238,C1238,IF(F1239=(F1238+10),C1238,(C1238+10)))</f>
        <v>2320</v>
      </c>
      <c r="D1239" s="38" t="s">
        <v>439</v>
      </c>
      <c r="E1239" s="51" t="n">
        <f aca="false">IF(C1238=C1239,IF(AND(L1239&lt;&gt;"M",L1239&lt;&gt;"m-up"),E1238+10,E1238),10)</f>
        <v>80</v>
      </c>
      <c r="F1239" s="39" t="n">
        <f aca="false">R1239+(Q1239*60)+(P1239*3600)</f>
        <v>66671</v>
      </c>
      <c r="G1239" s="39" t="str">
        <f aca="false">CONCATENATE(M1239,N1239,O1239)</f>
        <v>2018115</v>
      </c>
      <c r="H1239" s="39" t="n">
        <v>4</v>
      </c>
      <c r="L1239" s="39" t="s">
        <v>0</v>
      </c>
      <c r="M1239" s="39" t="n">
        <v>2018</v>
      </c>
      <c r="N1239" s="39" t="n">
        <v>1</v>
      </c>
      <c r="O1239" s="39" t="n">
        <v>15</v>
      </c>
      <c r="P1239" s="39" t="n">
        <v>18</v>
      </c>
      <c r="Q1239" s="39" t="n">
        <v>31</v>
      </c>
      <c r="R1239" s="39" t="n">
        <v>11</v>
      </c>
      <c r="S1239" s="39" t="n">
        <v>672</v>
      </c>
      <c r="T1239" s="39" t="n">
        <v>1</v>
      </c>
      <c r="U1239" s="39" t="s">
        <v>1</v>
      </c>
      <c r="V1239" s="39" t="s">
        <v>2</v>
      </c>
    </row>
    <row r="1240" customFormat="false" ht="15" hidden="false" customHeight="false" outlineLevel="0" collapsed="false">
      <c r="A1240" s="69"/>
      <c r="B1240" s="69"/>
      <c r="C1240" s="49" t="n">
        <f aca="false">IF(F1240=F1239,C1239,IF(F1240=(F1239+10),C1239,(C1239+10)))</f>
        <v>2330</v>
      </c>
      <c r="D1240" s="70" t="s">
        <v>440</v>
      </c>
      <c r="E1240" s="51" t="n">
        <f aca="false">IF(C1239=C1240,IF(AND(L1240&lt;&gt;"M",L1240&lt;&gt;"m-up"),E1239+10,E1239),10)</f>
        <v>10</v>
      </c>
      <c r="F1240" s="71" t="n">
        <f aca="false">R1240+(Q1240*60)+(P1240*3600)</f>
        <v>66702</v>
      </c>
      <c r="G1240" s="71" t="str">
        <f aca="false">CONCATENATE(M1240,N1240,O1240)</f>
        <v>2018115</v>
      </c>
      <c r="H1240" s="71" t="n">
        <v>0</v>
      </c>
      <c r="I1240" s="71"/>
      <c r="J1240" s="71"/>
      <c r="K1240" s="71"/>
      <c r="L1240" s="71" t="s">
        <v>270</v>
      </c>
      <c r="M1240" s="71" t="n">
        <v>2018</v>
      </c>
      <c r="N1240" s="71" t="n">
        <v>1</v>
      </c>
      <c r="O1240" s="71" t="n">
        <v>15</v>
      </c>
      <c r="P1240" s="71" t="n">
        <v>18</v>
      </c>
      <c r="Q1240" s="71" t="n">
        <v>31</v>
      </c>
      <c r="R1240" s="71" t="n">
        <v>42</v>
      </c>
      <c r="S1240" s="71" t="n">
        <v>58</v>
      </c>
      <c r="T1240" s="71"/>
      <c r="U1240" s="71" t="s">
        <v>1</v>
      </c>
      <c r="V1240" s="71" t="s">
        <v>2</v>
      </c>
      <c r="W1240" s="71"/>
      <c r="X1240" s="72"/>
      <c r="WK1240" s="72"/>
      <c r="WL1240" s="72"/>
      <c r="WM1240" s="72"/>
      <c r="WN1240" s="72"/>
      <c r="WO1240" s="72"/>
      <c r="WP1240" s="72"/>
      <c r="WQ1240" s="72"/>
      <c r="WR1240" s="72"/>
      <c r="WS1240" s="72"/>
      <c r="WT1240" s="72"/>
      <c r="WU1240" s="72"/>
      <c r="WV1240" s="72"/>
      <c r="WW1240" s="72"/>
      <c r="WX1240" s="72"/>
      <c r="WY1240" s="72"/>
      <c r="WZ1240" s="72"/>
      <c r="XA1240" s="72"/>
      <c r="XB1240" s="72"/>
      <c r="XC1240" s="72"/>
      <c r="XD1240" s="72"/>
      <c r="XE1240" s="72"/>
      <c r="XF1240" s="72"/>
      <c r="XG1240" s="72"/>
      <c r="XH1240" s="72"/>
      <c r="XI1240" s="72"/>
      <c r="XJ1240" s="72"/>
      <c r="XK1240" s="72"/>
      <c r="XL1240" s="72"/>
      <c r="XM1240" s="72"/>
      <c r="XN1240" s="72"/>
      <c r="XO1240" s="72"/>
      <c r="XP1240" s="72"/>
      <c r="XQ1240" s="72"/>
      <c r="XR1240" s="72"/>
      <c r="XS1240" s="72"/>
      <c r="XT1240" s="72"/>
      <c r="XU1240" s="72"/>
      <c r="XV1240" s="72"/>
      <c r="XW1240" s="72"/>
      <c r="XX1240" s="72"/>
      <c r="XY1240" s="72"/>
      <c r="XZ1240" s="72"/>
      <c r="YA1240" s="72"/>
      <c r="YB1240" s="72"/>
      <c r="YC1240" s="72"/>
      <c r="YD1240" s="72"/>
      <c r="YE1240" s="72"/>
      <c r="YF1240" s="72"/>
      <c r="YG1240" s="72"/>
      <c r="YH1240" s="72"/>
      <c r="YI1240" s="72"/>
      <c r="YJ1240" s="72"/>
      <c r="YK1240" s="72"/>
      <c r="YL1240" s="72"/>
      <c r="YM1240" s="72"/>
      <c r="YN1240" s="72"/>
      <c r="YO1240" s="72"/>
      <c r="YP1240" s="72"/>
      <c r="YQ1240" s="72"/>
      <c r="YR1240" s="72"/>
      <c r="YS1240" s="72"/>
      <c r="YT1240" s="72"/>
      <c r="YU1240" s="72"/>
      <c r="YV1240" s="72"/>
      <c r="YW1240" s="72"/>
      <c r="YX1240" s="72"/>
      <c r="YY1240" s="72"/>
      <c r="YZ1240" s="72"/>
      <c r="ZA1240" s="72"/>
      <c r="ZB1240" s="72"/>
      <c r="ZC1240" s="72"/>
      <c r="ZD1240" s="72"/>
      <c r="ZE1240" s="72"/>
      <c r="ZF1240" s="72"/>
      <c r="ZG1240" s="72"/>
      <c r="ZH1240" s="72"/>
      <c r="ZI1240" s="72"/>
      <c r="ZJ1240" s="72"/>
      <c r="ZK1240" s="72"/>
      <c r="ZL1240" s="72"/>
      <c r="ZM1240" s="72"/>
      <c r="ZN1240" s="72"/>
      <c r="ZO1240" s="72"/>
      <c r="ZP1240" s="72"/>
      <c r="ZQ1240" s="72"/>
      <c r="ZR1240" s="72"/>
      <c r="ZS1240" s="72"/>
      <c r="ZT1240" s="72"/>
      <c r="ZU1240" s="72"/>
      <c r="ZV1240" s="72"/>
      <c r="ZW1240" s="72"/>
      <c r="ZX1240" s="72"/>
      <c r="ZY1240" s="72"/>
      <c r="ZZ1240" s="72"/>
      <c r="AAA1240" s="72"/>
      <c r="AAB1240" s="72"/>
      <c r="AAC1240" s="72"/>
      <c r="AAD1240" s="72"/>
      <c r="AAE1240" s="72"/>
      <c r="AAF1240" s="72"/>
      <c r="AAG1240" s="72"/>
      <c r="AAH1240" s="72"/>
      <c r="AAI1240" s="72"/>
      <c r="AAJ1240" s="72"/>
      <c r="AAK1240" s="72"/>
      <c r="AAL1240" s="72"/>
      <c r="AAM1240" s="72"/>
      <c r="AAN1240" s="72"/>
      <c r="AAO1240" s="72"/>
      <c r="AAP1240" s="72"/>
      <c r="AAQ1240" s="72"/>
      <c r="AAR1240" s="72"/>
      <c r="AAS1240" s="72"/>
      <c r="AAT1240" s="72"/>
      <c r="AAU1240" s="72"/>
      <c r="AAV1240" s="72"/>
      <c r="AAW1240" s="72"/>
      <c r="AAX1240" s="72"/>
      <c r="AAY1240" s="72"/>
      <c r="AAZ1240" s="72"/>
      <c r="ABA1240" s="72"/>
      <c r="ABB1240" s="72"/>
      <c r="ABC1240" s="72"/>
      <c r="ABD1240" s="72"/>
      <c r="ABE1240" s="72"/>
      <c r="ABF1240" s="72"/>
      <c r="ABG1240" s="72"/>
      <c r="ABH1240" s="72"/>
      <c r="ABI1240" s="72"/>
      <c r="ABJ1240" s="72"/>
      <c r="ABK1240" s="72"/>
      <c r="ABL1240" s="72"/>
      <c r="ABM1240" s="72"/>
      <c r="ABN1240" s="72"/>
      <c r="ABO1240" s="72"/>
      <c r="ABP1240" s="72"/>
      <c r="ABQ1240" s="72"/>
      <c r="ABR1240" s="72"/>
      <c r="ABS1240" s="72"/>
      <c r="ABT1240" s="72"/>
      <c r="ABU1240" s="72"/>
      <c r="ABV1240" s="72"/>
      <c r="ABW1240" s="72"/>
      <c r="ABX1240" s="72"/>
      <c r="ABY1240" s="72"/>
      <c r="ABZ1240" s="72"/>
      <c r="ACA1240" s="72"/>
      <c r="ACB1240" s="72"/>
      <c r="ACC1240" s="72"/>
      <c r="ACD1240" s="72"/>
      <c r="ACE1240" s="72"/>
      <c r="ACF1240" s="72"/>
      <c r="ACG1240" s="72"/>
      <c r="ACH1240" s="72"/>
      <c r="ACI1240" s="72"/>
      <c r="ACJ1240" s="72"/>
      <c r="ACK1240" s="72"/>
      <c r="ACL1240" s="72"/>
      <c r="ACM1240" s="72"/>
      <c r="ACN1240" s="72"/>
      <c r="ACO1240" s="72"/>
      <c r="ACP1240" s="72"/>
      <c r="ACQ1240" s="72"/>
      <c r="ACR1240" s="72"/>
      <c r="ACS1240" s="72"/>
      <c r="ACT1240" s="72"/>
      <c r="ACU1240" s="72"/>
      <c r="ACV1240" s="72"/>
      <c r="ACW1240" s="72"/>
      <c r="ACX1240" s="72"/>
      <c r="ACY1240" s="72"/>
      <c r="ACZ1240" s="72"/>
      <c r="ADA1240" s="72"/>
      <c r="ADB1240" s="72"/>
      <c r="ADC1240" s="72"/>
      <c r="ADD1240" s="72"/>
      <c r="ADE1240" s="72"/>
      <c r="ADF1240" s="72"/>
      <c r="ADG1240" s="72"/>
      <c r="ADH1240" s="72"/>
      <c r="ADI1240" s="72"/>
      <c r="ADJ1240" s="72"/>
      <c r="ADK1240" s="72"/>
      <c r="ADL1240" s="72"/>
      <c r="ADM1240" s="72"/>
      <c r="ADN1240" s="72"/>
      <c r="ADO1240" s="72"/>
      <c r="ADP1240" s="72"/>
      <c r="ADQ1240" s="72"/>
      <c r="ADR1240" s="72"/>
      <c r="ADS1240" s="72"/>
      <c r="ADT1240" s="72"/>
      <c r="ADU1240" s="72"/>
      <c r="ADV1240" s="72"/>
      <c r="ADW1240" s="72"/>
      <c r="ADX1240" s="72"/>
      <c r="ADY1240" s="72"/>
      <c r="ADZ1240" s="72"/>
      <c r="AEA1240" s="72"/>
      <c r="AEB1240" s="72"/>
      <c r="AEC1240" s="72"/>
      <c r="AED1240" s="72"/>
      <c r="AEE1240" s="72"/>
      <c r="AEF1240" s="72"/>
      <c r="AEG1240" s="72"/>
      <c r="AEH1240" s="72"/>
      <c r="AEI1240" s="72"/>
      <c r="AEJ1240" s="72"/>
      <c r="AEK1240" s="72"/>
      <c r="AEL1240" s="72"/>
      <c r="AEM1240" s="72"/>
      <c r="AEN1240" s="72"/>
      <c r="AEO1240" s="72"/>
      <c r="AEP1240" s="72"/>
      <c r="AEQ1240" s="72"/>
      <c r="AER1240" s="72"/>
      <c r="AES1240" s="72"/>
      <c r="AET1240" s="72"/>
      <c r="AEU1240" s="72"/>
      <c r="AEV1240" s="72"/>
      <c r="AEW1240" s="72"/>
      <c r="AEX1240" s="72"/>
      <c r="AEY1240" s="72"/>
      <c r="AEZ1240" s="72"/>
      <c r="AFA1240" s="72"/>
      <c r="AFB1240" s="72"/>
      <c r="AFC1240" s="72"/>
      <c r="AFD1240" s="72"/>
      <c r="AFE1240" s="72"/>
      <c r="AFF1240" s="72"/>
      <c r="AFG1240" s="72"/>
      <c r="AFH1240" s="72"/>
      <c r="AFI1240" s="72"/>
      <c r="AFJ1240" s="72"/>
      <c r="AFK1240" s="72"/>
      <c r="AFL1240" s="72"/>
      <c r="AFM1240" s="72"/>
      <c r="AFN1240" s="72"/>
      <c r="AFO1240" s="72"/>
      <c r="AFP1240" s="72"/>
      <c r="AFQ1240" s="72"/>
      <c r="AFR1240" s="72"/>
      <c r="AFS1240" s="72"/>
      <c r="AFT1240" s="72"/>
      <c r="AFU1240" s="72"/>
      <c r="AFV1240" s="72"/>
      <c r="AFW1240" s="72"/>
      <c r="AFX1240" s="72"/>
      <c r="AFY1240" s="72"/>
      <c r="AFZ1240" s="72"/>
      <c r="AGA1240" s="72"/>
      <c r="AGB1240" s="72"/>
      <c r="AGC1240" s="72"/>
      <c r="AGD1240" s="72"/>
      <c r="AGE1240" s="72"/>
      <c r="AGF1240" s="72"/>
      <c r="AGG1240" s="72"/>
      <c r="AGH1240" s="72"/>
      <c r="AGI1240" s="72"/>
      <c r="AGJ1240" s="72"/>
      <c r="AGK1240" s="72"/>
      <c r="AGL1240" s="72"/>
      <c r="AGM1240" s="72"/>
      <c r="AGN1240" s="72"/>
      <c r="AGO1240" s="72"/>
      <c r="AGP1240" s="72"/>
      <c r="AGQ1240" s="72"/>
      <c r="AGR1240" s="72"/>
      <c r="AGS1240" s="72"/>
      <c r="AGT1240" s="72"/>
      <c r="AGU1240" s="72"/>
      <c r="AGV1240" s="72"/>
      <c r="AGW1240" s="72"/>
      <c r="AGX1240" s="72"/>
      <c r="AGY1240" s="72"/>
      <c r="AGZ1240" s="72"/>
      <c r="AHA1240" s="72"/>
      <c r="AHB1240" s="72"/>
      <c r="AHC1240" s="72"/>
      <c r="AHD1240" s="72"/>
      <c r="AHE1240" s="72"/>
      <c r="AHF1240" s="72"/>
      <c r="AHG1240" s="72"/>
      <c r="AHH1240" s="72"/>
      <c r="AHI1240" s="72"/>
      <c r="AHJ1240" s="72"/>
      <c r="AHK1240" s="72"/>
      <c r="AHL1240" s="72"/>
      <c r="AHM1240" s="72"/>
      <c r="AHN1240" s="72"/>
      <c r="AHO1240" s="72"/>
      <c r="AHP1240" s="72"/>
      <c r="AHQ1240" s="72"/>
      <c r="AHR1240" s="72"/>
      <c r="AHS1240" s="72"/>
      <c r="AHT1240" s="72"/>
      <c r="AHU1240" s="72"/>
      <c r="AHV1240" s="72"/>
      <c r="AHW1240" s="72"/>
      <c r="AHX1240" s="72"/>
      <c r="AHY1240" s="72"/>
      <c r="AHZ1240" s="72"/>
      <c r="AIA1240" s="72"/>
      <c r="AIB1240" s="72"/>
      <c r="AIC1240" s="72"/>
      <c r="AID1240" s="72"/>
      <c r="AIE1240" s="72"/>
      <c r="AIF1240" s="72"/>
      <c r="AIG1240" s="72"/>
      <c r="AIH1240" s="72"/>
      <c r="AII1240" s="72"/>
      <c r="AIJ1240" s="72"/>
      <c r="AIK1240" s="72"/>
      <c r="AIL1240" s="72"/>
      <c r="AIM1240" s="72"/>
      <c r="AIN1240" s="72"/>
      <c r="AIO1240" s="72"/>
      <c r="AIP1240" s="72"/>
      <c r="AIQ1240" s="72"/>
      <c r="AIR1240" s="72"/>
      <c r="AIS1240" s="72"/>
      <c r="AIT1240" s="72"/>
      <c r="AIU1240" s="72"/>
      <c r="AIV1240" s="72"/>
      <c r="AIW1240" s="72"/>
      <c r="AIX1240" s="72"/>
      <c r="AIY1240" s="72"/>
      <c r="AIZ1240" s="72"/>
      <c r="AJA1240" s="72"/>
      <c r="AJB1240" s="72"/>
      <c r="AJC1240" s="72"/>
      <c r="AJD1240" s="72"/>
      <c r="AJE1240" s="72"/>
      <c r="AJF1240" s="72"/>
      <c r="AJG1240" s="72"/>
      <c r="AJH1240" s="72"/>
      <c r="AJI1240" s="72"/>
      <c r="AJJ1240" s="72"/>
      <c r="AJK1240" s="72"/>
      <c r="AJL1240" s="72"/>
      <c r="AJM1240" s="72"/>
      <c r="AJN1240" s="72"/>
      <c r="AJO1240" s="72"/>
      <c r="AJP1240" s="72"/>
      <c r="AJQ1240" s="72"/>
      <c r="AJR1240" s="72"/>
      <c r="AJS1240" s="72"/>
      <c r="AJT1240" s="72"/>
      <c r="AJU1240" s="72"/>
      <c r="AJV1240" s="72"/>
      <c r="AJW1240" s="72"/>
      <c r="AJX1240" s="72"/>
      <c r="AJY1240" s="72"/>
      <c r="AJZ1240" s="72"/>
      <c r="AKA1240" s="72"/>
      <c r="AKB1240" s="72"/>
      <c r="AKC1240" s="72"/>
      <c r="AKD1240" s="72"/>
      <c r="AKE1240" s="72"/>
      <c r="AKF1240" s="72"/>
      <c r="AKG1240" s="72"/>
      <c r="AKH1240" s="72"/>
      <c r="AKI1240" s="72"/>
      <c r="AKJ1240" s="72"/>
      <c r="AKK1240" s="72"/>
      <c r="AKL1240" s="72"/>
      <c r="AKM1240" s="72"/>
      <c r="AKN1240" s="72"/>
      <c r="AKO1240" s="72"/>
      <c r="AKP1240" s="72"/>
      <c r="AKQ1240" s="72"/>
      <c r="AKR1240" s="72"/>
      <c r="AKS1240" s="72"/>
      <c r="AKT1240" s="72"/>
      <c r="AKU1240" s="72"/>
      <c r="AKV1240" s="72"/>
      <c r="AKW1240" s="72"/>
      <c r="AKX1240" s="72"/>
      <c r="AKY1240" s="72"/>
      <c r="AKZ1240" s="72"/>
      <c r="ALA1240" s="72"/>
      <c r="ALB1240" s="72"/>
      <c r="ALC1240" s="72"/>
      <c r="ALD1240" s="72"/>
      <c r="ALE1240" s="72"/>
      <c r="ALF1240" s="72"/>
      <c r="ALG1240" s="72"/>
      <c r="ALH1240" s="72"/>
      <c r="ALI1240" s="72"/>
      <c r="ALJ1240" s="72"/>
      <c r="ALK1240" s="72"/>
      <c r="ALL1240" s="72"/>
      <c r="ALM1240" s="72"/>
      <c r="ALN1240" s="72"/>
      <c r="ALO1240" s="72"/>
      <c r="ALP1240" s="72"/>
      <c r="ALQ1240" s="72"/>
      <c r="ALR1240" s="72"/>
      <c r="ALS1240" s="72"/>
      <c r="ALT1240" s="72"/>
      <c r="ALU1240" s="72"/>
      <c r="ALV1240" s="72"/>
      <c r="ALW1240" s="72"/>
      <c r="ALX1240" s="72"/>
      <c r="ALY1240" s="72"/>
      <c r="ALZ1240" s="72"/>
      <c r="AMA1240" s="72"/>
      <c r="AMB1240" s="72"/>
      <c r="AMC1240" s="72"/>
      <c r="AMD1240" s="72"/>
      <c r="AME1240" s="72"/>
      <c r="AMF1240" s="72"/>
      <c r="AMG1240" s="72"/>
      <c r="AMH1240" s="72"/>
      <c r="AMI1240" s="72"/>
      <c r="AMJ1240" s="72"/>
    </row>
    <row r="1241" customFormat="false" ht="15" hidden="false" customHeight="false" outlineLevel="0" collapsed="false">
      <c r="C1241" s="49" t="n">
        <f aca="false">IF(F1241=F1240,C1240,IF(F1241=(F1240+10),C1240,(C1240+10)))</f>
        <v>2330</v>
      </c>
      <c r="D1241" s="38" t="s">
        <v>440</v>
      </c>
      <c r="E1241" s="51" t="n">
        <f aca="false">IF(C1240=C1241,IF(AND(L1241&lt;&gt;"M",L1241&lt;&gt;"m-up"),E1240+10,E1240),10)</f>
        <v>20</v>
      </c>
      <c r="F1241" s="39" t="n">
        <f aca="false">R1241+(Q1241*60)+(P1241*3600)</f>
        <v>66702</v>
      </c>
      <c r="G1241" s="39" t="str">
        <f aca="false">CONCATENATE(M1241,N1241,O1241)</f>
        <v>2018115</v>
      </c>
      <c r="H1241" s="39" t="n">
        <v>0</v>
      </c>
      <c r="L1241" s="39" t="s">
        <v>87</v>
      </c>
      <c r="M1241" s="39" t="n">
        <v>2018</v>
      </c>
      <c r="N1241" s="39" t="n">
        <v>1</v>
      </c>
      <c r="O1241" s="39" t="n">
        <v>15</v>
      </c>
      <c r="P1241" s="39" t="n">
        <v>18</v>
      </c>
      <c r="Q1241" s="39" t="n">
        <v>31</v>
      </c>
      <c r="R1241" s="39" t="n">
        <v>42</v>
      </c>
      <c r="S1241" s="39" t="n">
        <v>805</v>
      </c>
      <c r="U1241" s="39" t="s">
        <v>1</v>
      </c>
      <c r="V1241" s="39" t="s">
        <v>2</v>
      </c>
    </row>
    <row r="1242" customFormat="false" ht="15" hidden="false" customHeight="false" outlineLevel="0" collapsed="false">
      <c r="C1242" s="49" t="n">
        <f aca="false">IF(F1242=F1241,C1241,IF(F1242=(F1241+10),C1241,(C1241+10)))</f>
        <v>2330</v>
      </c>
      <c r="D1242" s="38" t="s">
        <v>440</v>
      </c>
      <c r="E1242" s="51" t="n">
        <f aca="false">IF(C1241=C1242,IF(AND(L1242&lt;&gt;"M",L1242&lt;&gt;"m-up"),E1241+10,E1241),10)</f>
        <v>30</v>
      </c>
      <c r="F1242" s="39" t="n">
        <f aca="false">R1242+(Q1242*60)+(P1242*3600)</f>
        <v>66702</v>
      </c>
      <c r="G1242" s="39" t="str">
        <f aca="false">CONCATENATE(M1242,N1242,O1242)</f>
        <v>2018115</v>
      </c>
      <c r="H1242" s="39" t="n">
        <f aca="false">858-852</f>
        <v>6</v>
      </c>
      <c r="L1242" s="39" t="s">
        <v>0</v>
      </c>
      <c r="M1242" s="39" t="n">
        <v>2018</v>
      </c>
      <c r="N1242" s="39" t="n">
        <v>1</v>
      </c>
      <c r="O1242" s="39" t="n">
        <v>15</v>
      </c>
      <c r="P1242" s="39" t="n">
        <v>18</v>
      </c>
      <c r="Q1242" s="39" t="n">
        <v>31</v>
      </c>
      <c r="R1242" s="39" t="n">
        <v>42</v>
      </c>
      <c r="S1242" s="39" t="n">
        <v>852</v>
      </c>
      <c r="T1242" s="39" t="n">
        <v>1</v>
      </c>
      <c r="U1242" s="39" t="s">
        <v>1</v>
      </c>
      <c r="V1242" s="39" t="s">
        <v>2</v>
      </c>
    </row>
    <row r="1243" customFormat="false" ht="15" hidden="false" customHeight="false" outlineLevel="0" collapsed="false">
      <c r="C1243" s="49" t="n">
        <f aca="false">IF(F1243=F1242,C1242,IF(F1243=(F1242+10),C1242,(C1242+10)))</f>
        <v>2330</v>
      </c>
      <c r="D1243" s="38" t="s">
        <v>440</v>
      </c>
      <c r="E1243" s="51" t="n">
        <f aca="false">IF(C1242=C1243,IF(AND(L1243&lt;&gt;"M",L1243&lt;&gt;"m-up"),E1242+10,E1242),10)</f>
        <v>40</v>
      </c>
      <c r="F1243" s="39" t="n">
        <f aca="false">R1243+(Q1243*60)+(P1243*3600)</f>
        <v>66702</v>
      </c>
      <c r="G1243" s="39" t="str">
        <f aca="false">CONCATENATE(M1243,N1243,O1243)</f>
        <v>2018115</v>
      </c>
      <c r="H1243" s="39" t="n">
        <v>0</v>
      </c>
      <c r="L1243" s="39" t="s">
        <v>270</v>
      </c>
      <c r="M1243" s="39" t="n">
        <v>2018</v>
      </c>
      <c r="N1243" s="39" t="n">
        <v>1</v>
      </c>
      <c r="O1243" s="39" t="n">
        <v>15</v>
      </c>
      <c r="P1243" s="39" t="n">
        <v>18</v>
      </c>
      <c r="Q1243" s="39" t="n">
        <v>31</v>
      </c>
      <c r="R1243" s="39" t="n">
        <v>42</v>
      </c>
      <c r="S1243" s="39" t="n">
        <v>862</v>
      </c>
      <c r="T1243" s="39" t="n">
        <v>1</v>
      </c>
      <c r="U1243" s="39" t="s">
        <v>1</v>
      </c>
      <c r="V1243" s="39" t="s">
        <v>2</v>
      </c>
    </row>
    <row r="1244" customFormat="false" ht="15" hidden="false" customHeight="false" outlineLevel="0" collapsed="false">
      <c r="C1244" s="49" t="n">
        <f aca="false">IF(F1244=F1243,C1243,IF(F1244=(F1243+10),C1243,(C1243+10)))</f>
        <v>2330</v>
      </c>
      <c r="D1244" s="38" t="s">
        <v>440</v>
      </c>
      <c r="E1244" s="51" t="n">
        <f aca="false">IF(C1243=C1244,IF(AND(L1244&lt;&gt;"M",L1244&lt;&gt;"m-up"),E1243+10,E1243),10)</f>
        <v>50</v>
      </c>
      <c r="F1244" s="39" t="n">
        <f aca="false">R1244+(Q1244*60)+(P1244*3600)</f>
        <v>66702</v>
      </c>
      <c r="G1244" s="39" t="str">
        <f aca="false">CONCATENATE(M1244,N1244,O1244)</f>
        <v>2018115</v>
      </c>
      <c r="H1244" s="39" t="n">
        <v>3</v>
      </c>
      <c r="L1244" s="39" t="s">
        <v>0</v>
      </c>
      <c r="M1244" s="39" t="n">
        <v>2018</v>
      </c>
      <c r="N1244" s="39" t="n">
        <v>1</v>
      </c>
      <c r="O1244" s="39" t="n">
        <v>15</v>
      </c>
      <c r="P1244" s="39" t="n">
        <v>18</v>
      </c>
      <c r="Q1244" s="39" t="n">
        <v>31</v>
      </c>
      <c r="R1244" s="39" t="n">
        <v>42</v>
      </c>
      <c r="S1244" s="39" t="n">
        <v>887</v>
      </c>
      <c r="T1244" s="39" t="n">
        <v>1</v>
      </c>
      <c r="U1244" s="39" t="s">
        <v>1</v>
      </c>
      <c r="V1244" s="39" t="s">
        <v>2</v>
      </c>
    </row>
    <row r="1245" customFormat="false" ht="15" hidden="false" customHeight="false" outlineLevel="0" collapsed="false">
      <c r="C1245" s="49" t="n">
        <f aca="false">IF(F1245=F1244,C1244,IF(F1245=(F1244+10),C1244,(C1244+10)))</f>
        <v>2330</v>
      </c>
      <c r="D1245" s="38" t="s">
        <v>440</v>
      </c>
      <c r="E1245" s="51" t="n">
        <f aca="false">IF(C1244=C1245,IF(AND(L1245&lt;&gt;"M",L1245&lt;&gt;"m-up"),E1244+10,E1244),10)</f>
        <v>60</v>
      </c>
      <c r="F1245" s="39" t="n">
        <f aca="false">R1245+(Q1245*60)+(P1245*3600)</f>
        <v>66702</v>
      </c>
      <c r="G1245" s="39" t="str">
        <f aca="false">CONCATENATE(M1245,N1245,O1245)</f>
        <v>2018115</v>
      </c>
      <c r="H1245" s="39" t="n">
        <f aca="false">908-906</f>
        <v>2</v>
      </c>
      <c r="L1245" s="39" t="s">
        <v>0</v>
      </c>
      <c r="M1245" s="39" t="n">
        <v>2018</v>
      </c>
      <c r="N1245" s="39" t="n">
        <v>1</v>
      </c>
      <c r="O1245" s="39" t="n">
        <v>15</v>
      </c>
      <c r="P1245" s="39" t="n">
        <v>18</v>
      </c>
      <c r="Q1245" s="39" t="n">
        <v>31</v>
      </c>
      <c r="R1245" s="39" t="n">
        <v>42</v>
      </c>
      <c r="S1245" s="39" t="n">
        <v>906</v>
      </c>
      <c r="T1245" s="39" t="n">
        <v>1</v>
      </c>
      <c r="U1245" s="39" t="s">
        <v>1</v>
      </c>
      <c r="V1245" s="39" t="s">
        <v>2</v>
      </c>
    </row>
    <row r="1246" customFormat="false" ht="15" hidden="false" customHeight="false" outlineLevel="0" collapsed="false">
      <c r="C1246" s="49" t="n">
        <f aca="false">IF(F1246=F1245,C1245,IF(F1246=(F1245+10),C1245,(C1245+10)))</f>
        <v>2330</v>
      </c>
      <c r="D1246" s="38" t="s">
        <v>440</v>
      </c>
      <c r="E1246" s="51" t="n">
        <f aca="false">IF(C1245=C1246,IF(AND(L1246&lt;&gt;"M",L1246&lt;&gt;"m-up"),E1245+10,E1245),10)</f>
        <v>70</v>
      </c>
      <c r="F1246" s="39" t="n">
        <f aca="false">R1246+(Q1246*60)+(P1246*3600)</f>
        <v>66702</v>
      </c>
      <c r="G1246" s="39" t="str">
        <f aca="false">CONCATENATE(M1246,N1246,O1246)</f>
        <v>2018115</v>
      </c>
      <c r="H1246" s="39" t="n">
        <f aca="false">940-934</f>
        <v>6</v>
      </c>
      <c r="L1246" s="39" t="s">
        <v>0</v>
      </c>
      <c r="M1246" s="39" t="n">
        <v>2018</v>
      </c>
      <c r="N1246" s="39" t="n">
        <v>1</v>
      </c>
      <c r="O1246" s="39" t="n">
        <v>15</v>
      </c>
      <c r="P1246" s="39" t="n">
        <v>18</v>
      </c>
      <c r="Q1246" s="39" t="n">
        <v>31</v>
      </c>
      <c r="R1246" s="39" t="n">
        <v>42</v>
      </c>
      <c r="S1246" s="39" t="n">
        <v>935</v>
      </c>
      <c r="T1246" s="39" t="n">
        <v>1</v>
      </c>
      <c r="U1246" s="39" t="s">
        <v>1</v>
      </c>
      <c r="V1246" s="39" t="s">
        <v>2</v>
      </c>
    </row>
    <row r="1247" customFormat="false" ht="15" hidden="false" customHeight="false" outlineLevel="0" collapsed="false">
      <c r="C1247" s="49" t="n">
        <f aca="false">IF(F1247=F1246,C1246,IF(F1247=(F1246+10),C1246,(C1246+10)))</f>
        <v>2330</v>
      </c>
      <c r="D1247" s="38" t="s">
        <v>440</v>
      </c>
      <c r="E1247" s="51" t="n">
        <f aca="false">IF(C1246=C1247,IF(AND(L1247&lt;&gt;"M",L1247&lt;&gt;"m-up"),E1246+10,E1246),10)</f>
        <v>80</v>
      </c>
      <c r="F1247" s="39" t="n">
        <f aca="false">R1247+(Q1247*60)+(P1247*3600)</f>
        <v>66702</v>
      </c>
      <c r="G1247" s="39" t="str">
        <f aca="false">CONCATENATE(M1247,N1247,O1247)</f>
        <v>2018115</v>
      </c>
      <c r="H1247" s="39" t="n">
        <f aca="false">998-996</f>
        <v>2</v>
      </c>
      <c r="L1247" s="39" t="s">
        <v>0</v>
      </c>
      <c r="M1247" s="39" t="n">
        <v>2018</v>
      </c>
      <c r="N1247" s="39" t="n">
        <v>1</v>
      </c>
      <c r="O1247" s="39" t="n">
        <v>15</v>
      </c>
      <c r="P1247" s="39" t="n">
        <v>18</v>
      </c>
      <c r="Q1247" s="39" t="n">
        <v>31</v>
      </c>
      <c r="R1247" s="39" t="n">
        <v>42</v>
      </c>
      <c r="S1247" s="39" t="n">
        <v>996</v>
      </c>
      <c r="T1247" s="39" t="n">
        <v>1</v>
      </c>
      <c r="U1247" s="39" t="s">
        <v>1</v>
      </c>
      <c r="V1247" s="39" t="s">
        <v>2</v>
      </c>
    </row>
    <row r="1248" customFormat="false" ht="15" hidden="false" customHeight="false" outlineLevel="0" collapsed="false">
      <c r="A1248" s="69"/>
      <c r="B1248" s="69"/>
      <c r="C1248" s="49" t="n">
        <f aca="false">IF(F1248=F1247,C1247,IF(F1248=(F1247+10),C1247,(C1247+10)))</f>
        <v>2340</v>
      </c>
      <c r="D1248" s="70" t="s">
        <v>441</v>
      </c>
      <c r="E1248" s="51" t="n">
        <f aca="false">IF(C1247=C1248,IF(AND(L1248&lt;&gt;"M",L1248&lt;&gt;"m-up"),E1247+10,E1247),10)</f>
        <v>10</v>
      </c>
      <c r="F1248" s="71" t="n">
        <f aca="false">R1248+(Q1248*60)+(P1248*3600)</f>
        <v>66778</v>
      </c>
      <c r="G1248" s="71" t="str">
        <f aca="false">CONCATENATE(M1248,N1248,O1248)</f>
        <v>2018115</v>
      </c>
      <c r="H1248" s="71" t="n">
        <f aca="false">225-215</f>
        <v>10</v>
      </c>
      <c r="I1248" s="71"/>
      <c r="J1248" s="71"/>
      <c r="K1248" s="71"/>
      <c r="L1248" s="71" t="s">
        <v>0</v>
      </c>
      <c r="M1248" s="71" t="n">
        <v>2018</v>
      </c>
      <c r="N1248" s="71" t="n">
        <v>1</v>
      </c>
      <c r="O1248" s="71" t="n">
        <v>15</v>
      </c>
      <c r="P1248" s="71" t="n">
        <v>18</v>
      </c>
      <c r="Q1248" s="71" t="n">
        <v>32</v>
      </c>
      <c r="R1248" s="71" t="n">
        <v>58</v>
      </c>
      <c r="S1248" s="71" t="n">
        <v>215</v>
      </c>
      <c r="T1248" s="71" t="n">
        <v>1</v>
      </c>
      <c r="U1248" s="71" t="s">
        <v>1</v>
      </c>
      <c r="V1248" s="71" t="s">
        <v>2</v>
      </c>
      <c r="W1248" s="71"/>
      <c r="X1248" s="89" t="s">
        <v>442</v>
      </c>
      <c r="Y1248" s="72" t="n">
        <v>1</v>
      </c>
      <c r="Z1248" s="127" t="n">
        <v>-26.2443</v>
      </c>
      <c r="AA1248" s="127" t="n">
        <v>28.0428</v>
      </c>
      <c r="AB1248" s="127" t="n">
        <v>-20</v>
      </c>
      <c r="AC1248" s="106" t="n">
        <f aca="false">ABS(AB1248)</f>
        <v>20</v>
      </c>
      <c r="AD1248" s="128" t="n">
        <f aca="false">IF(Z1248 &lt;&gt; "",111.3*DEGREES(ACOS(SIN(RADIANS(Z1248))*SIN(RADIANS(-26.191612))+(COS(RADIANS(Z1248))*COS(RADIANS(-26.191612))*COS(RADIANS(AA1248-28.027021))))),"")</f>
        <v>6.07213459406165</v>
      </c>
      <c r="WK1248" s="72"/>
      <c r="WL1248" s="72"/>
      <c r="WM1248" s="72"/>
      <c r="WN1248" s="72"/>
      <c r="WO1248" s="72"/>
      <c r="WP1248" s="72"/>
      <c r="WQ1248" s="72"/>
      <c r="WR1248" s="72"/>
      <c r="WS1248" s="72"/>
      <c r="WT1248" s="72"/>
      <c r="WU1248" s="72"/>
      <c r="WV1248" s="72"/>
      <c r="WW1248" s="72"/>
      <c r="WX1248" s="72"/>
      <c r="WY1248" s="72"/>
      <c r="WZ1248" s="72"/>
      <c r="XA1248" s="72"/>
      <c r="XB1248" s="72"/>
      <c r="XC1248" s="72"/>
      <c r="XD1248" s="72"/>
      <c r="XE1248" s="72"/>
      <c r="XF1248" s="72"/>
      <c r="XG1248" s="72"/>
      <c r="XH1248" s="72"/>
      <c r="XI1248" s="72"/>
      <c r="XJ1248" s="72"/>
      <c r="XK1248" s="72"/>
      <c r="XL1248" s="72"/>
      <c r="XM1248" s="72"/>
      <c r="XN1248" s="72"/>
      <c r="XO1248" s="72"/>
      <c r="XP1248" s="72"/>
      <c r="XQ1248" s="72"/>
      <c r="XR1248" s="72"/>
      <c r="XS1248" s="72"/>
      <c r="XT1248" s="72"/>
      <c r="XU1248" s="72"/>
      <c r="XV1248" s="72"/>
      <c r="XW1248" s="72"/>
      <c r="XX1248" s="72"/>
      <c r="XY1248" s="72"/>
      <c r="XZ1248" s="72"/>
      <c r="YA1248" s="72"/>
      <c r="YB1248" s="72"/>
      <c r="YC1248" s="72"/>
      <c r="YD1248" s="72"/>
      <c r="YE1248" s="72"/>
      <c r="YF1248" s="72"/>
      <c r="YG1248" s="72"/>
      <c r="YH1248" s="72"/>
      <c r="YI1248" s="72"/>
      <c r="YJ1248" s="72"/>
      <c r="YK1248" s="72"/>
      <c r="YL1248" s="72"/>
      <c r="YM1248" s="72"/>
      <c r="YN1248" s="72"/>
      <c r="YO1248" s="72"/>
      <c r="YP1248" s="72"/>
      <c r="YQ1248" s="72"/>
      <c r="YR1248" s="72"/>
      <c r="YS1248" s="72"/>
      <c r="YT1248" s="72"/>
      <c r="YU1248" s="72"/>
      <c r="YV1248" s="72"/>
      <c r="YW1248" s="72"/>
      <c r="YX1248" s="72"/>
      <c r="YY1248" s="72"/>
      <c r="YZ1248" s="72"/>
      <c r="ZA1248" s="72"/>
      <c r="ZB1248" s="72"/>
      <c r="ZC1248" s="72"/>
      <c r="ZD1248" s="72"/>
      <c r="ZE1248" s="72"/>
      <c r="ZF1248" s="72"/>
      <c r="ZG1248" s="72"/>
      <c r="ZH1248" s="72"/>
      <c r="ZI1248" s="72"/>
      <c r="ZJ1248" s="72"/>
      <c r="ZK1248" s="72"/>
      <c r="ZL1248" s="72"/>
      <c r="ZM1248" s="72"/>
      <c r="ZN1248" s="72"/>
      <c r="ZO1248" s="72"/>
      <c r="ZP1248" s="72"/>
      <c r="ZQ1248" s="72"/>
      <c r="ZR1248" s="72"/>
      <c r="ZS1248" s="72"/>
      <c r="ZT1248" s="72"/>
      <c r="ZU1248" s="72"/>
      <c r="ZV1248" s="72"/>
      <c r="ZW1248" s="72"/>
      <c r="ZX1248" s="72"/>
      <c r="ZY1248" s="72"/>
      <c r="ZZ1248" s="72"/>
      <c r="AAA1248" s="72"/>
      <c r="AAB1248" s="72"/>
      <c r="AAC1248" s="72"/>
      <c r="AAD1248" s="72"/>
      <c r="AAE1248" s="72"/>
      <c r="AAF1248" s="72"/>
      <c r="AAG1248" s="72"/>
      <c r="AAH1248" s="72"/>
      <c r="AAI1248" s="72"/>
      <c r="AAJ1248" s="72"/>
      <c r="AAK1248" s="72"/>
      <c r="AAL1248" s="72"/>
      <c r="AAM1248" s="72"/>
      <c r="AAN1248" s="72"/>
      <c r="AAO1248" s="72"/>
      <c r="AAP1248" s="72"/>
      <c r="AAQ1248" s="72"/>
      <c r="AAR1248" s="72"/>
      <c r="AAS1248" s="72"/>
      <c r="AAT1248" s="72"/>
      <c r="AAU1248" s="72"/>
      <c r="AAV1248" s="72"/>
      <c r="AAW1248" s="72"/>
      <c r="AAX1248" s="72"/>
      <c r="AAY1248" s="72"/>
      <c r="AAZ1248" s="72"/>
      <c r="ABA1248" s="72"/>
      <c r="ABB1248" s="72"/>
      <c r="ABC1248" s="72"/>
      <c r="ABD1248" s="72"/>
      <c r="ABE1248" s="72"/>
      <c r="ABF1248" s="72"/>
      <c r="ABG1248" s="72"/>
      <c r="ABH1248" s="72"/>
      <c r="ABI1248" s="72"/>
      <c r="ABJ1248" s="72"/>
      <c r="ABK1248" s="72"/>
      <c r="ABL1248" s="72"/>
      <c r="ABM1248" s="72"/>
      <c r="ABN1248" s="72"/>
      <c r="ABO1248" s="72"/>
      <c r="ABP1248" s="72"/>
      <c r="ABQ1248" s="72"/>
      <c r="ABR1248" s="72"/>
      <c r="ABS1248" s="72"/>
      <c r="ABT1248" s="72"/>
      <c r="ABU1248" s="72"/>
      <c r="ABV1248" s="72"/>
      <c r="ABW1248" s="72"/>
      <c r="ABX1248" s="72"/>
      <c r="ABY1248" s="72"/>
      <c r="ABZ1248" s="72"/>
      <c r="ACA1248" s="72"/>
      <c r="ACB1248" s="72"/>
      <c r="ACC1248" s="72"/>
      <c r="ACD1248" s="72"/>
      <c r="ACE1248" s="72"/>
      <c r="ACF1248" s="72"/>
      <c r="ACG1248" s="72"/>
      <c r="ACH1248" s="72"/>
      <c r="ACI1248" s="72"/>
      <c r="ACJ1248" s="72"/>
      <c r="ACK1248" s="72"/>
      <c r="ACL1248" s="72"/>
      <c r="ACM1248" s="72"/>
      <c r="ACN1248" s="72"/>
      <c r="ACO1248" s="72"/>
      <c r="ACP1248" s="72"/>
      <c r="ACQ1248" s="72"/>
      <c r="ACR1248" s="72"/>
      <c r="ACS1248" s="72"/>
      <c r="ACT1248" s="72"/>
      <c r="ACU1248" s="72"/>
      <c r="ACV1248" s="72"/>
      <c r="ACW1248" s="72"/>
      <c r="ACX1248" s="72"/>
      <c r="ACY1248" s="72"/>
      <c r="ACZ1248" s="72"/>
      <c r="ADA1248" s="72"/>
      <c r="ADB1248" s="72"/>
      <c r="ADC1248" s="72"/>
      <c r="ADD1248" s="72"/>
      <c r="ADE1248" s="72"/>
      <c r="ADF1248" s="72"/>
      <c r="ADG1248" s="72"/>
      <c r="ADH1248" s="72"/>
      <c r="ADI1248" s="72"/>
      <c r="ADJ1248" s="72"/>
      <c r="ADK1248" s="72"/>
      <c r="ADL1248" s="72"/>
      <c r="ADM1248" s="72"/>
      <c r="ADN1248" s="72"/>
      <c r="ADO1248" s="72"/>
      <c r="ADP1248" s="72"/>
      <c r="ADQ1248" s="72"/>
      <c r="ADR1248" s="72"/>
      <c r="ADS1248" s="72"/>
      <c r="ADT1248" s="72"/>
      <c r="ADU1248" s="72"/>
      <c r="ADV1248" s="72"/>
      <c r="ADW1248" s="72"/>
      <c r="ADX1248" s="72"/>
      <c r="ADY1248" s="72"/>
      <c r="ADZ1248" s="72"/>
      <c r="AEA1248" s="72"/>
      <c r="AEB1248" s="72"/>
      <c r="AEC1248" s="72"/>
      <c r="AED1248" s="72"/>
      <c r="AEE1248" s="72"/>
      <c r="AEF1248" s="72"/>
      <c r="AEG1248" s="72"/>
      <c r="AEH1248" s="72"/>
      <c r="AEI1248" s="72"/>
      <c r="AEJ1248" s="72"/>
      <c r="AEK1248" s="72"/>
      <c r="AEL1248" s="72"/>
      <c r="AEM1248" s="72"/>
      <c r="AEN1248" s="72"/>
      <c r="AEO1248" s="72"/>
      <c r="AEP1248" s="72"/>
      <c r="AEQ1248" s="72"/>
      <c r="AER1248" s="72"/>
      <c r="AES1248" s="72"/>
      <c r="AET1248" s="72"/>
      <c r="AEU1248" s="72"/>
      <c r="AEV1248" s="72"/>
      <c r="AEW1248" s="72"/>
      <c r="AEX1248" s="72"/>
      <c r="AEY1248" s="72"/>
      <c r="AEZ1248" s="72"/>
      <c r="AFA1248" s="72"/>
      <c r="AFB1248" s="72"/>
      <c r="AFC1248" s="72"/>
      <c r="AFD1248" s="72"/>
      <c r="AFE1248" s="72"/>
      <c r="AFF1248" s="72"/>
      <c r="AFG1248" s="72"/>
      <c r="AFH1248" s="72"/>
      <c r="AFI1248" s="72"/>
      <c r="AFJ1248" s="72"/>
      <c r="AFK1248" s="72"/>
      <c r="AFL1248" s="72"/>
      <c r="AFM1248" s="72"/>
      <c r="AFN1248" s="72"/>
      <c r="AFO1248" s="72"/>
      <c r="AFP1248" s="72"/>
      <c r="AFQ1248" s="72"/>
      <c r="AFR1248" s="72"/>
      <c r="AFS1248" s="72"/>
      <c r="AFT1248" s="72"/>
      <c r="AFU1248" s="72"/>
      <c r="AFV1248" s="72"/>
      <c r="AFW1248" s="72"/>
      <c r="AFX1248" s="72"/>
      <c r="AFY1248" s="72"/>
      <c r="AFZ1248" s="72"/>
      <c r="AGA1248" s="72"/>
      <c r="AGB1248" s="72"/>
      <c r="AGC1248" s="72"/>
      <c r="AGD1248" s="72"/>
      <c r="AGE1248" s="72"/>
      <c r="AGF1248" s="72"/>
      <c r="AGG1248" s="72"/>
      <c r="AGH1248" s="72"/>
      <c r="AGI1248" s="72"/>
      <c r="AGJ1248" s="72"/>
      <c r="AGK1248" s="72"/>
      <c r="AGL1248" s="72"/>
      <c r="AGM1248" s="72"/>
      <c r="AGN1248" s="72"/>
      <c r="AGO1248" s="72"/>
      <c r="AGP1248" s="72"/>
      <c r="AGQ1248" s="72"/>
      <c r="AGR1248" s="72"/>
      <c r="AGS1248" s="72"/>
      <c r="AGT1248" s="72"/>
      <c r="AGU1248" s="72"/>
      <c r="AGV1248" s="72"/>
      <c r="AGW1248" s="72"/>
      <c r="AGX1248" s="72"/>
      <c r="AGY1248" s="72"/>
      <c r="AGZ1248" s="72"/>
      <c r="AHA1248" s="72"/>
      <c r="AHB1248" s="72"/>
      <c r="AHC1248" s="72"/>
      <c r="AHD1248" s="72"/>
      <c r="AHE1248" s="72"/>
      <c r="AHF1248" s="72"/>
      <c r="AHG1248" s="72"/>
      <c r="AHH1248" s="72"/>
      <c r="AHI1248" s="72"/>
      <c r="AHJ1248" s="72"/>
      <c r="AHK1248" s="72"/>
      <c r="AHL1248" s="72"/>
      <c r="AHM1248" s="72"/>
      <c r="AHN1248" s="72"/>
      <c r="AHO1248" s="72"/>
      <c r="AHP1248" s="72"/>
      <c r="AHQ1248" s="72"/>
      <c r="AHR1248" s="72"/>
      <c r="AHS1248" s="72"/>
      <c r="AHT1248" s="72"/>
      <c r="AHU1248" s="72"/>
      <c r="AHV1248" s="72"/>
      <c r="AHW1248" s="72"/>
      <c r="AHX1248" s="72"/>
      <c r="AHY1248" s="72"/>
      <c r="AHZ1248" s="72"/>
      <c r="AIA1248" s="72"/>
      <c r="AIB1248" s="72"/>
      <c r="AIC1248" s="72"/>
      <c r="AID1248" s="72"/>
      <c r="AIE1248" s="72"/>
      <c r="AIF1248" s="72"/>
      <c r="AIG1248" s="72"/>
      <c r="AIH1248" s="72"/>
      <c r="AII1248" s="72"/>
      <c r="AIJ1248" s="72"/>
      <c r="AIK1248" s="72"/>
      <c r="AIL1248" s="72"/>
      <c r="AIM1248" s="72"/>
      <c r="AIN1248" s="72"/>
      <c r="AIO1248" s="72"/>
      <c r="AIP1248" s="72"/>
      <c r="AIQ1248" s="72"/>
      <c r="AIR1248" s="72"/>
      <c r="AIS1248" s="72"/>
      <c r="AIT1248" s="72"/>
      <c r="AIU1248" s="72"/>
      <c r="AIV1248" s="72"/>
      <c r="AIW1248" s="72"/>
      <c r="AIX1248" s="72"/>
      <c r="AIY1248" s="72"/>
      <c r="AIZ1248" s="72"/>
      <c r="AJA1248" s="72"/>
      <c r="AJB1248" s="72"/>
      <c r="AJC1248" s="72"/>
      <c r="AJD1248" s="72"/>
      <c r="AJE1248" s="72"/>
      <c r="AJF1248" s="72"/>
      <c r="AJG1248" s="72"/>
      <c r="AJH1248" s="72"/>
      <c r="AJI1248" s="72"/>
      <c r="AJJ1248" s="72"/>
      <c r="AJK1248" s="72"/>
      <c r="AJL1248" s="72"/>
      <c r="AJM1248" s="72"/>
      <c r="AJN1248" s="72"/>
      <c r="AJO1248" s="72"/>
      <c r="AJP1248" s="72"/>
      <c r="AJQ1248" s="72"/>
      <c r="AJR1248" s="72"/>
      <c r="AJS1248" s="72"/>
      <c r="AJT1248" s="72"/>
      <c r="AJU1248" s="72"/>
      <c r="AJV1248" s="72"/>
      <c r="AJW1248" s="72"/>
      <c r="AJX1248" s="72"/>
      <c r="AJY1248" s="72"/>
      <c r="AJZ1248" s="72"/>
      <c r="AKA1248" s="72"/>
      <c r="AKB1248" s="72"/>
      <c r="AKC1248" s="72"/>
      <c r="AKD1248" s="72"/>
      <c r="AKE1248" s="72"/>
      <c r="AKF1248" s="72"/>
      <c r="AKG1248" s="72"/>
      <c r="AKH1248" s="72"/>
      <c r="AKI1248" s="72"/>
      <c r="AKJ1248" s="72"/>
      <c r="AKK1248" s="72"/>
      <c r="AKL1248" s="72"/>
      <c r="AKM1248" s="72"/>
      <c r="AKN1248" s="72"/>
      <c r="AKO1248" s="72"/>
      <c r="AKP1248" s="72"/>
      <c r="AKQ1248" s="72"/>
      <c r="AKR1248" s="72"/>
      <c r="AKS1248" s="72"/>
      <c r="AKT1248" s="72"/>
      <c r="AKU1248" s="72"/>
      <c r="AKV1248" s="72"/>
      <c r="AKW1248" s="72"/>
      <c r="AKX1248" s="72"/>
      <c r="AKY1248" s="72"/>
      <c r="AKZ1248" s="72"/>
      <c r="ALA1248" s="72"/>
      <c r="ALB1248" s="72"/>
      <c r="ALC1248" s="72"/>
      <c r="ALD1248" s="72"/>
      <c r="ALE1248" s="72"/>
      <c r="ALF1248" s="72"/>
      <c r="ALG1248" s="72"/>
      <c r="ALH1248" s="72"/>
      <c r="ALI1248" s="72"/>
      <c r="ALJ1248" s="72"/>
      <c r="ALK1248" s="72"/>
      <c r="ALL1248" s="72"/>
      <c r="ALM1248" s="72"/>
      <c r="ALN1248" s="72"/>
      <c r="ALO1248" s="72"/>
      <c r="ALP1248" s="72"/>
      <c r="ALQ1248" s="72"/>
      <c r="ALR1248" s="72"/>
      <c r="ALS1248" s="72"/>
      <c r="ALT1248" s="72"/>
      <c r="ALU1248" s="72"/>
      <c r="ALV1248" s="72"/>
      <c r="ALW1248" s="72"/>
      <c r="ALX1248" s="72"/>
      <c r="ALY1248" s="72"/>
      <c r="ALZ1248" s="72"/>
      <c r="AMA1248" s="72"/>
      <c r="AMB1248" s="72"/>
      <c r="AMC1248" s="72"/>
      <c r="AMD1248" s="72"/>
      <c r="AME1248" s="72"/>
      <c r="AMF1248" s="72"/>
      <c r="AMG1248" s="72"/>
      <c r="AMH1248" s="72"/>
      <c r="AMI1248" s="72"/>
      <c r="AMJ1248" s="72"/>
    </row>
    <row r="1249" customFormat="false" ht="15" hidden="false" customHeight="false" outlineLevel="0" collapsed="false">
      <c r="C1249" s="49" t="n">
        <f aca="false">IF(F1249=F1248,C1248,IF(F1249=(F1248+10),C1248,(C1248+10)))</f>
        <v>2340</v>
      </c>
      <c r="D1249" s="38" t="s">
        <v>441</v>
      </c>
      <c r="E1249" s="51" t="n">
        <f aca="false">IF(C1248=C1249,IF(AND(L1249&lt;&gt;"M",L1249&lt;&gt;"m-up"),E1248+10,E1248),10)</f>
        <v>20</v>
      </c>
      <c r="F1249" s="39" t="n">
        <f aca="false">R1249+(Q1249*60)+(P1249*3600)</f>
        <v>66778</v>
      </c>
      <c r="G1249" s="39" t="str">
        <f aca="false">CONCATENATE(M1249,N1249,O1249)</f>
        <v>2018115</v>
      </c>
      <c r="H1249" s="39" t="n">
        <f aca="false">259-248</f>
        <v>11</v>
      </c>
      <c r="L1249" s="39" t="s">
        <v>0</v>
      </c>
      <c r="M1249" s="39" t="n">
        <v>2018</v>
      </c>
      <c r="N1249" s="39" t="n">
        <v>1</v>
      </c>
      <c r="O1249" s="39" t="n">
        <v>15</v>
      </c>
      <c r="P1249" s="39" t="n">
        <v>18</v>
      </c>
      <c r="Q1249" s="39" t="n">
        <v>32</v>
      </c>
      <c r="R1249" s="39" t="n">
        <v>58</v>
      </c>
      <c r="S1249" s="39" t="n">
        <v>249</v>
      </c>
      <c r="T1249" s="39" t="n">
        <v>1</v>
      </c>
      <c r="U1249" s="39" t="s">
        <v>1</v>
      </c>
      <c r="V1249" s="39" t="s">
        <v>2</v>
      </c>
    </row>
    <row r="1250" customFormat="false" ht="15" hidden="false" customHeight="false" outlineLevel="0" collapsed="false">
      <c r="C1250" s="49" t="n">
        <f aca="false">IF(F1250=F1249,C1249,IF(F1250=(F1249+10),C1249,(C1249+10)))</f>
        <v>2340</v>
      </c>
      <c r="D1250" s="38" t="s">
        <v>441</v>
      </c>
      <c r="E1250" s="51" t="n">
        <f aca="false">IF(C1249=C1250,IF(AND(L1250&lt;&gt;"M",L1250&lt;&gt;"m-up"),E1249+10,E1249),10)</f>
        <v>30</v>
      </c>
      <c r="F1250" s="39" t="n">
        <f aca="false">R1250+(Q1250*60)+(P1250*3600)</f>
        <v>66778</v>
      </c>
      <c r="G1250" s="39" t="str">
        <f aca="false">CONCATENATE(M1250,N1250,O1250)</f>
        <v>2018115</v>
      </c>
      <c r="H1250" s="39" t="n">
        <f aca="false">326-313</f>
        <v>13</v>
      </c>
      <c r="L1250" s="39" t="s">
        <v>0</v>
      </c>
      <c r="M1250" s="39" t="n">
        <v>2018</v>
      </c>
      <c r="N1250" s="39" t="n">
        <v>1</v>
      </c>
      <c r="O1250" s="39" t="n">
        <v>15</v>
      </c>
      <c r="P1250" s="39" t="n">
        <v>18</v>
      </c>
      <c r="Q1250" s="39" t="n">
        <v>32</v>
      </c>
      <c r="R1250" s="39" t="n">
        <v>58</v>
      </c>
      <c r="S1250" s="39" t="n">
        <v>313</v>
      </c>
      <c r="T1250" s="39" t="n">
        <v>1</v>
      </c>
      <c r="U1250" s="39" t="s">
        <v>1</v>
      </c>
      <c r="V1250" s="39" t="s">
        <v>2</v>
      </c>
    </row>
    <row r="1251" customFormat="false" ht="15" hidden="false" customHeight="false" outlineLevel="0" collapsed="false">
      <c r="C1251" s="49" t="n">
        <f aca="false">IF(F1251=F1250,C1250,IF(F1251=(F1250+10),C1250,(C1250+10)))</f>
        <v>2340</v>
      </c>
      <c r="D1251" s="38" t="s">
        <v>441</v>
      </c>
      <c r="E1251" s="51" t="n">
        <f aca="false">IF(C1250=C1251,IF(AND(L1251&lt;&gt;"M",L1251&lt;&gt;"m-up"),E1250+10,E1250),10)</f>
        <v>40</v>
      </c>
      <c r="F1251" s="39" t="n">
        <f aca="false">R1251+(Q1251*60)+(P1251*3600)</f>
        <v>66778</v>
      </c>
      <c r="G1251" s="39" t="str">
        <f aca="false">CONCATENATE(M1251,N1251,O1251)</f>
        <v>2018115</v>
      </c>
      <c r="H1251" s="39" t="n">
        <f aca="false">373-365</f>
        <v>8</v>
      </c>
      <c r="L1251" s="39" t="s">
        <v>0</v>
      </c>
      <c r="M1251" s="39" t="n">
        <v>2018</v>
      </c>
      <c r="N1251" s="39" t="n">
        <v>1</v>
      </c>
      <c r="O1251" s="39" t="n">
        <v>15</v>
      </c>
      <c r="P1251" s="39" t="n">
        <v>18</v>
      </c>
      <c r="Q1251" s="39" t="n">
        <v>32</v>
      </c>
      <c r="R1251" s="39" t="n">
        <v>58</v>
      </c>
      <c r="S1251" s="39" t="n">
        <v>365</v>
      </c>
      <c r="T1251" s="39" t="n">
        <v>1</v>
      </c>
      <c r="U1251" s="39" t="s">
        <v>1</v>
      </c>
      <c r="V1251" s="39" t="s">
        <v>2</v>
      </c>
    </row>
    <row r="1252" customFormat="false" ht="15" hidden="false" customHeight="false" outlineLevel="0" collapsed="false">
      <c r="C1252" s="49" t="n">
        <f aca="false">IF(F1252=F1251,C1251,IF(F1252=(F1251+10),C1251,(C1251+10)))</f>
        <v>2340</v>
      </c>
      <c r="D1252" s="38" t="s">
        <v>441</v>
      </c>
      <c r="E1252" s="51" t="n">
        <f aca="false">IF(C1251=C1252,IF(AND(L1252&lt;&gt;"M",L1252&lt;&gt;"m-up"),E1251+10,E1251),10)</f>
        <v>50</v>
      </c>
      <c r="F1252" s="39" t="n">
        <f aca="false">R1252+(Q1252*60)+(P1252*3600)</f>
        <v>66778</v>
      </c>
      <c r="G1252" s="39" t="str">
        <f aca="false">CONCATENATE(M1252,N1252,O1252)</f>
        <v>2018115</v>
      </c>
      <c r="H1252" s="39" t="n">
        <f aca="false">392-389</f>
        <v>3</v>
      </c>
      <c r="L1252" s="39" t="s">
        <v>0</v>
      </c>
      <c r="M1252" s="39" t="n">
        <v>2018</v>
      </c>
      <c r="N1252" s="39" t="n">
        <v>1</v>
      </c>
      <c r="O1252" s="39" t="n">
        <v>15</v>
      </c>
      <c r="P1252" s="39" t="n">
        <v>18</v>
      </c>
      <c r="Q1252" s="39" t="n">
        <v>32</v>
      </c>
      <c r="R1252" s="39" t="n">
        <v>58</v>
      </c>
      <c r="S1252" s="39" t="n">
        <v>389</v>
      </c>
      <c r="T1252" s="39" t="n">
        <v>1</v>
      </c>
      <c r="U1252" s="39" t="s">
        <v>1</v>
      </c>
      <c r="V1252" s="39" t="s">
        <v>2</v>
      </c>
    </row>
    <row r="1253" customFormat="false" ht="15" hidden="false" customHeight="false" outlineLevel="0" collapsed="false">
      <c r="C1253" s="49" t="n">
        <f aca="false">IF(F1253=F1252,C1252,IF(F1253=(F1252+10),C1252,(C1252+10)))</f>
        <v>2340</v>
      </c>
      <c r="D1253" s="38" t="s">
        <v>441</v>
      </c>
      <c r="E1253" s="51" t="n">
        <f aca="false">IF(C1252=C1253,IF(AND(L1253&lt;&gt;"M",L1253&lt;&gt;"m-up"),E1252+10,E1252),10)</f>
        <v>60</v>
      </c>
      <c r="F1253" s="39" t="n">
        <f aca="false">R1253+(Q1253*60)+(P1253*3600)</f>
        <v>66778</v>
      </c>
      <c r="G1253" s="39" t="str">
        <f aca="false">CONCATENATE(M1253,N1253,O1253)</f>
        <v>2018115</v>
      </c>
      <c r="H1253" s="39" t="n">
        <f aca="false">409-406</f>
        <v>3</v>
      </c>
      <c r="L1253" s="39" t="s">
        <v>0</v>
      </c>
      <c r="M1253" s="39" t="n">
        <v>2018</v>
      </c>
      <c r="N1253" s="39" t="n">
        <v>1</v>
      </c>
      <c r="O1253" s="39" t="n">
        <v>15</v>
      </c>
      <c r="P1253" s="39" t="n">
        <v>18</v>
      </c>
      <c r="Q1253" s="39" t="n">
        <v>32</v>
      </c>
      <c r="R1253" s="39" t="n">
        <v>58</v>
      </c>
      <c r="S1253" s="39" t="n">
        <v>406</v>
      </c>
      <c r="T1253" s="39" t="n">
        <v>1</v>
      </c>
      <c r="U1253" s="39" t="s">
        <v>1</v>
      </c>
      <c r="V1253" s="39" t="s">
        <v>2</v>
      </c>
    </row>
    <row r="1254" customFormat="false" ht="15" hidden="false" customHeight="false" outlineLevel="0" collapsed="false">
      <c r="C1254" s="49" t="n">
        <f aca="false">IF(F1254=F1253,C1253,IF(F1254=(F1253+10),C1253,(C1253+10)))</f>
        <v>2340</v>
      </c>
      <c r="D1254" s="38" t="s">
        <v>441</v>
      </c>
      <c r="E1254" s="51" t="n">
        <f aca="false">IF(C1253=C1254,IF(AND(L1254&lt;&gt;"M",L1254&lt;&gt;"m-up"),E1253+10,E1253),10)</f>
        <v>70</v>
      </c>
      <c r="F1254" s="39" t="n">
        <f aca="false">R1254+(Q1254*60)+(P1254*3600)</f>
        <v>66778</v>
      </c>
      <c r="G1254" s="39" t="str">
        <f aca="false">CONCATENATE(M1254,N1254,O1254)</f>
        <v>2018115</v>
      </c>
      <c r="H1254" s="39" t="n">
        <f aca="false">439-433</f>
        <v>6</v>
      </c>
      <c r="L1254" s="39" t="s">
        <v>0</v>
      </c>
      <c r="M1254" s="39" t="n">
        <v>2018</v>
      </c>
      <c r="N1254" s="39" t="n">
        <v>1</v>
      </c>
      <c r="O1254" s="39" t="n">
        <v>15</v>
      </c>
      <c r="P1254" s="39" t="n">
        <v>18</v>
      </c>
      <c r="Q1254" s="39" t="n">
        <v>32</v>
      </c>
      <c r="R1254" s="39" t="n">
        <v>58</v>
      </c>
      <c r="S1254" s="39" t="n">
        <v>433</v>
      </c>
      <c r="T1254" s="39" t="n">
        <v>1</v>
      </c>
      <c r="U1254" s="39" t="s">
        <v>1</v>
      </c>
      <c r="V1254" s="39" t="s">
        <v>2</v>
      </c>
    </row>
    <row r="1255" customFormat="false" ht="15" hidden="false" customHeight="false" outlineLevel="0" collapsed="false">
      <c r="A1255" s="69"/>
      <c r="B1255" s="69"/>
      <c r="C1255" s="49" t="n">
        <f aca="false">IF(F1255=F1254,C1254,IF(F1255=(F1254+10),C1254,(C1254+10)))</f>
        <v>2350</v>
      </c>
      <c r="D1255" s="70" t="s">
        <v>443</v>
      </c>
      <c r="E1255" s="51" t="n">
        <f aca="false">IF(C1254=C1255,IF(AND(L1255&lt;&gt;"M",L1255&lt;&gt;"m-up"),E1254+10,E1254),10)</f>
        <v>10</v>
      </c>
      <c r="F1255" s="71" t="n">
        <f aca="false">R1255+(Q1255*60)+(P1255*3600)</f>
        <v>67024</v>
      </c>
      <c r="G1255" s="71" t="str">
        <f aca="false">CONCATENATE(M1255,N1255,O1255)</f>
        <v>2018115</v>
      </c>
      <c r="H1255" s="71" t="n">
        <f aca="false">158-152</f>
        <v>6</v>
      </c>
      <c r="I1255" s="71"/>
      <c r="J1255" s="71"/>
      <c r="K1255" s="71"/>
      <c r="L1255" s="71" t="s">
        <v>0</v>
      </c>
      <c r="M1255" s="71" t="n">
        <v>2018</v>
      </c>
      <c r="N1255" s="71" t="n">
        <v>1</v>
      </c>
      <c r="O1255" s="71" t="n">
        <v>15</v>
      </c>
      <c r="P1255" s="71" t="n">
        <v>18</v>
      </c>
      <c r="Q1255" s="71" t="n">
        <v>37</v>
      </c>
      <c r="R1255" s="71" t="n">
        <v>4</v>
      </c>
      <c r="S1255" s="71" t="n">
        <v>152</v>
      </c>
      <c r="T1255" s="71" t="n">
        <v>1</v>
      </c>
      <c r="U1255" s="71" t="s">
        <v>1</v>
      </c>
      <c r="V1255" s="71" t="s">
        <v>2</v>
      </c>
      <c r="W1255" s="71"/>
      <c r="X1255" s="72"/>
      <c r="WK1255" s="72"/>
      <c r="WL1255" s="72"/>
      <c r="WM1255" s="72"/>
      <c r="WN1255" s="72"/>
      <c r="WO1255" s="72"/>
      <c r="WP1255" s="72"/>
      <c r="WQ1255" s="72"/>
      <c r="WR1255" s="72"/>
      <c r="WS1255" s="72"/>
      <c r="WT1255" s="72"/>
      <c r="WU1255" s="72"/>
      <c r="WV1255" s="72"/>
      <c r="WW1255" s="72"/>
      <c r="WX1255" s="72"/>
      <c r="WY1255" s="72"/>
      <c r="WZ1255" s="72"/>
      <c r="XA1255" s="72"/>
      <c r="XB1255" s="72"/>
      <c r="XC1255" s="72"/>
      <c r="XD1255" s="72"/>
      <c r="XE1255" s="72"/>
      <c r="XF1255" s="72"/>
      <c r="XG1255" s="72"/>
      <c r="XH1255" s="72"/>
      <c r="XI1255" s="72"/>
      <c r="XJ1255" s="72"/>
      <c r="XK1255" s="72"/>
      <c r="XL1255" s="72"/>
      <c r="XM1255" s="72"/>
      <c r="XN1255" s="72"/>
      <c r="XO1255" s="72"/>
      <c r="XP1255" s="72"/>
      <c r="XQ1255" s="72"/>
      <c r="XR1255" s="72"/>
      <c r="XS1255" s="72"/>
      <c r="XT1255" s="72"/>
      <c r="XU1255" s="72"/>
      <c r="XV1255" s="72"/>
      <c r="XW1255" s="72"/>
      <c r="XX1255" s="72"/>
      <c r="XY1255" s="72"/>
      <c r="XZ1255" s="72"/>
      <c r="YA1255" s="72"/>
      <c r="YB1255" s="72"/>
      <c r="YC1255" s="72"/>
      <c r="YD1255" s="72"/>
      <c r="YE1255" s="72"/>
      <c r="YF1255" s="72"/>
      <c r="YG1255" s="72"/>
      <c r="YH1255" s="72"/>
      <c r="YI1255" s="72"/>
      <c r="YJ1255" s="72"/>
      <c r="YK1255" s="72"/>
      <c r="YL1255" s="72"/>
      <c r="YM1255" s="72"/>
      <c r="YN1255" s="72"/>
      <c r="YO1255" s="72"/>
      <c r="YP1255" s="72"/>
      <c r="YQ1255" s="72"/>
      <c r="YR1255" s="72"/>
      <c r="YS1255" s="72"/>
      <c r="YT1255" s="72"/>
      <c r="YU1255" s="72"/>
      <c r="YV1255" s="72"/>
      <c r="YW1255" s="72"/>
      <c r="YX1255" s="72"/>
      <c r="YY1255" s="72"/>
      <c r="YZ1255" s="72"/>
      <c r="ZA1255" s="72"/>
      <c r="ZB1255" s="72"/>
      <c r="ZC1255" s="72"/>
      <c r="ZD1255" s="72"/>
      <c r="ZE1255" s="72"/>
      <c r="ZF1255" s="72"/>
      <c r="ZG1255" s="72"/>
      <c r="ZH1255" s="72"/>
      <c r="ZI1255" s="72"/>
      <c r="ZJ1255" s="72"/>
      <c r="ZK1255" s="72"/>
      <c r="ZL1255" s="72"/>
      <c r="ZM1255" s="72"/>
      <c r="ZN1255" s="72"/>
      <c r="ZO1255" s="72"/>
      <c r="ZP1255" s="72"/>
      <c r="ZQ1255" s="72"/>
      <c r="ZR1255" s="72"/>
      <c r="ZS1255" s="72"/>
      <c r="ZT1255" s="72"/>
      <c r="ZU1255" s="72"/>
      <c r="ZV1255" s="72"/>
      <c r="ZW1255" s="72"/>
      <c r="ZX1255" s="72"/>
      <c r="ZY1255" s="72"/>
      <c r="ZZ1255" s="72"/>
      <c r="AAA1255" s="72"/>
      <c r="AAB1255" s="72"/>
      <c r="AAC1255" s="72"/>
      <c r="AAD1255" s="72"/>
      <c r="AAE1255" s="72"/>
      <c r="AAF1255" s="72"/>
      <c r="AAG1255" s="72"/>
      <c r="AAH1255" s="72"/>
      <c r="AAI1255" s="72"/>
      <c r="AAJ1255" s="72"/>
      <c r="AAK1255" s="72"/>
      <c r="AAL1255" s="72"/>
      <c r="AAM1255" s="72"/>
      <c r="AAN1255" s="72"/>
      <c r="AAO1255" s="72"/>
      <c r="AAP1255" s="72"/>
      <c r="AAQ1255" s="72"/>
      <c r="AAR1255" s="72"/>
      <c r="AAS1255" s="72"/>
      <c r="AAT1255" s="72"/>
      <c r="AAU1255" s="72"/>
      <c r="AAV1255" s="72"/>
      <c r="AAW1255" s="72"/>
      <c r="AAX1255" s="72"/>
      <c r="AAY1255" s="72"/>
      <c r="AAZ1255" s="72"/>
      <c r="ABA1255" s="72"/>
      <c r="ABB1255" s="72"/>
      <c r="ABC1255" s="72"/>
      <c r="ABD1255" s="72"/>
      <c r="ABE1255" s="72"/>
      <c r="ABF1255" s="72"/>
      <c r="ABG1255" s="72"/>
      <c r="ABH1255" s="72"/>
      <c r="ABI1255" s="72"/>
      <c r="ABJ1255" s="72"/>
      <c r="ABK1255" s="72"/>
      <c r="ABL1255" s="72"/>
      <c r="ABM1255" s="72"/>
      <c r="ABN1255" s="72"/>
      <c r="ABO1255" s="72"/>
      <c r="ABP1255" s="72"/>
      <c r="ABQ1255" s="72"/>
      <c r="ABR1255" s="72"/>
      <c r="ABS1255" s="72"/>
      <c r="ABT1255" s="72"/>
      <c r="ABU1255" s="72"/>
      <c r="ABV1255" s="72"/>
      <c r="ABW1255" s="72"/>
      <c r="ABX1255" s="72"/>
      <c r="ABY1255" s="72"/>
      <c r="ABZ1255" s="72"/>
      <c r="ACA1255" s="72"/>
      <c r="ACB1255" s="72"/>
      <c r="ACC1255" s="72"/>
      <c r="ACD1255" s="72"/>
      <c r="ACE1255" s="72"/>
      <c r="ACF1255" s="72"/>
      <c r="ACG1255" s="72"/>
      <c r="ACH1255" s="72"/>
      <c r="ACI1255" s="72"/>
      <c r="ACJ1255" s="72"/>
      <c r="ACK1255" s="72"/>
      <c r="ACL1255" s="72"/>
      <c r="ACM1255" s="72"/>
      <c r="ACN1255" s="72"/>
      <c r="ACO1255" s="72"/>
      <c r="ACP1255" s="72"/>
      <c r="ACQ1255" s="72"/>
      <c r="ACR1255" s="72"/>
      <c r="ACS1255" s="72"/>
      <c r="ACT1255" s="72"/>
      <c r="ACU1255" s="72"/>
      <c r="ACV1255" s="72"/>
      <c r="ACW1255" s="72"/>
      <c r="ACX1255" s="72"/>
      <c r="ACY1255" s="72"/>
      <c r="ACZ1255" s="72"/>
      <c r="ADA1255" s="72"/>
      <c r="ADB1255" s="72"/>
      <c r="ADC1255" s="72"/>
      <c r="ADD1255" s="72"/>
      <c r="ADE1255" s="72"/>
      <c r="ADF1255" s="72"/>
      <c r="ADG1255" s="72"/>
      <c r="ADH1255" s="72"/>
      <c r="ADI1255" s="72"/>
      <c r="ADJ1255" s="72"/>
      <c r="ADK1255" s="72"/>
      <c r="ADL1255" s="72"/>
      <c r="ADM1255" s="72"/>
      <c r="ADN1255" s="72"/>
      <c r="ADO1255" s="72"/>
      <c r="ADP1255" s="72"/>
      <c r="ADQ1255" s="72"/>
      <c r="ADR1255" s="72"/>
      <c r="ADS1255" s="72"/>
      <c r="ADT1255" s="72"/>
      <c r="ADU1255" s="72"/>
      <c r="ADV1255" s="72"/>
      <c r="ADW1255" s="72"/>
      <c r="ADX1255" s="72"/>
      <c r="ADY1255" s="72"/>
      <c r="ADZ1255" s="72"/>
      <c r="AEA1255" s="72"/>
      <c r="AEB1255" s="72"/>
      <c r="AEC1255" s="72"/>
      <c r="AED1255" s="72"/>
      <c r="AEE1255" s="72"/>
      <c r="AEF1255" s="72"/>
      <c r="AEG1255" s="72"/>
      <c r="AEH1255" s="72"/>
      <c r="AEI1255" s="72"/>
      <c r="AEJ1255" s="72"/>
      <c r="AEK1255" s="72"/>
      <c r="AEL1255" s="72"/>
      <c r="AEM1255" s="72"/>
      <c r="AEN1255" s="72"/>
      <c r="AEO1255" s="72"/>
      <c r="AEP1255" s="72"/>
      <c r="AEQ1255" s="72"/>
      <c r="AER1255" s="72"/>
      <c r="AES1255" s="72"/>
      <c r="AET1255" s="72"/>
      <c r="AEU1255" s="72"/>
      <c r="AEV1255" s="72"/>
      <c r="AEW1255" s="72"/>
      <c r="AEX1255" s="72"/>
      <c r="AEY1255" s="72"/>
      <c r="AEZ1255" s="72"/>
      <c r="AFA1255" s="72"/>
      <c r="AFB1255" s="72"/>
      <c r="AFC1255" s="72"/>
      <c r="AFD1255" s="72"/>
      <c r="AFE1255" s="72"/>
      <c r="AFF1255" s="72"/>
      <c r="AFG1255" s="72"/>
      <c r="AFH1255" s="72"/>
      <c r="AFI1255" s="72"/>
      <c r="AFJ1255" s="72"/>
      <c r="AFK1255" s="72"/>
      <c r="AFL1255" s="72"/>
      <c r="AFM1255" s="72"/>
      <c r="AFN1255" s="72"/>
      <c r="AFO1255" s="72"/>
      <c r="AFP1255" s="72"/>
      <c r="AFQ1255" s="72"/>
      <c r="AFR1255" s="72"/>
      <c r="AFS1255" s="72"/>
      <c r="AFT1255" s="72"/>
      <c r="AFU1255" s="72"/>
      <c r="AFV1255" s="72"/>
      <c r="AFW1255" s="72"/>
      <c r="AFX1255" s="72"/>
      <c r="AFY1255" s="72"/>
      <c r="AFZ1255" s="72"/>
      <c r="AGA1255" s="72"/>
      <c r="AGB1255" s="72"/>
      <c r="AGC1255" s="72"/>
      <c r="AGD1255" s="72"/>
      <c r="AGE1255" s="72"/>
      <c r="AGF1255" s="72"/>
      <c r="AGG1255" s="72"/>
      <c r="AGH1255" s="72"/>
      <c r="AGI1255" s="72"/>
      <c r="AGJ1255" s="72"/>
      <c r="AGK1255" s="72"/>
      <c r="AGL1255" s="72"/>
      <c r="AGM1255" s="72"/>
      <c r="AGN1255" s="72"/>
      <c r="AGO1255" s="72"/>
      <c r="AGP1255" s="72"/>
      <c r="AGQ1255" s="72"/>
      <c r="AGR1255" s="72"/>
      <c r="AGS1255" s="72"/>
      <c r="AGT1255" s="72"/>
      <c r="AGU1255" s="72"/>
      <c r="AGV1255" s="72"/>
      <c r="AGW1255" s="72"/>
      <c r="AGX1255" s="72"/>
      <c r="AGY1255" s="72"/>
      <c r="AGZ1255" s="72"/>
      <c r="AHA1255" s="72"/>
      <c r="AHB1255" s="72"/>
      <c r="AHC1255" s="72"/>
      <c r="AHD1255" s="72"/>
      <c r="AHE1255" s="72"/>
      <c r="AHF1255" s="72"/>
      <c r="AHG1255" s="72"/>
      <c r="AHH1255" s="72"/>
      <c r="AHI1255" s="72"/>
      <c r="AHJ1255" s="72"/>
      <c r="AHK1255" s="72"/>
      <c r="AHL1255" s="72"/>
      <c r="AHM1255" s="72"/>
      <c r="AHN1255" s="72"/>
      <c r="AHO1255" s="72"/>
      <c r="AHP1255" s="72"/>
      <c r="AHQ1255" s="72"/>
      <c r="AHR1255" s="72"/>
      <c r="AHS1255" s="72"/>
      <c r="AHT1255" s="72"/>
      <c r="AHU1255" s="72"/>
      <c r="AHV1255" s="72"/>
      <c r="AHW1255" s="72"/>
      <c r="AHX1255" s="72"/>
      <c r="AHY1255" s="72"/>
      <c r="AHZ1255" s="72"/>
      <c r="AIA1255" s="72"/>
      <c r="AIB1255" s="72"/>
      <c r="AIC1255" s="72"/>
      <c r="AID1255" s="72"/>
      <c r="AIE1255" s="72"/>
      <c r="AIF1255" s="72"/>
      <c r="AIG1255" s="72"/>
      <c r="AIH1255" s="72"/>
      <c r="AII1255" s="72"/>
      <c r="AIJ1255" s="72"/>
      <c r="AIK1255" s="72"/>
      <c r="AIL1255" s="72"/>
      <c r="AIM1255" s="72"/>
      <c r="AIN1255" s="72"/>
      <c r="AIO1255" s="72"/>
      <c r="AIP1255" s="72"/>
      <c r="AIQ1255" s="72"/>
      <c r="AIR1255" s="72"/>
      <c r="AIS1255" s="72"/>
      <c r="AIT1255" s="72"/>
      <c r="AIU1255" s="72"/>
      <c r="AIV1255" s="72"/>
      <c r="AIW1255" s="72"/>
      <c r="AIX1255" s="72"/>
      <c r="AIY1255" s="72"/>
      <c r="AIZ1255" s="72"/>
      <c r="AJA1255" s="72"/>
      <c r="AJB1255" s="72"/>
      <c r="AJC1255" s="72"/>
      <c r="AJD1255" s="72"/>
      <c r="AJE1255" s="72"/>
      <c r="AJF1255" s="72"/>
      <c r="AJG1255" s="72"/>
      <c r="AJH1255" s="72"/>
      <c r="AJI1255" s="72"/>
      <c r="AJJ1255" s="72"/>
      <c r="AJK1255" s="72"/>
      <c r="AJL1255" s="72"/>
      <c r="AJM1255" s="72"/>
      <c r="AJN1255" s="72"/>
      <c r="AJO1255" s="72"/>
      <c r="AJP1255" s="72"/>
      <c r="AJQ1255" s="72"/>
      <c r="AJR1255" s="72"/>
      <c r="AJS1255" s="72"/>
      <c r="AJT1255" s="72"/>
      <c r="AJU1255" s="72"/>
      <c r="AJV1255" s="72"/>
      <c r="AJW1255" s="72"/>
      <c r="AJX1255" s="72"/>
      <c r="AJY1255" s="72"/>
      <c r="AJZ1255" s="72"/>
      <c r="AKA1255" s="72"/>
      <c r="AKB1255" s="72"/>
      <c r="AKC1255" s="72"/>
      <c r="AKD1255" s="72"/>
      <c r="AKE1255" s="72"/>
      <c r="AKF1255" s="72"/>
      <c r="AKG1255" s="72"/>
      <c r="AKH1255" s="72"/>
      <c r="AKI1255" s="72"/>
      <c r="AKJ1255" s="72"/>
      <c r="AKK1255" s="72"/>
      <c r="AKL1255" s="72"/>
      <c r="AKM1255" s="72"/>
      <c r="AKN1255" s="72"/>
      <c r="AKO1255" s="72"/>
      <c r="AKP1255" s="72"/>
      <c r="AKQ1255" s="72"/>
      <c r="AKR1255" s="72"/>
      <c r="AKS1255" s="72"/>
      <c r="AKT1255" s="72"/>
      <c r="AKU1255" s="72"/>
      <c r="AKV1255" s="72"/>
      <c r="AKW1255" s="72"/>
      <c r="AKX1255" s="72"/>
      <c r="AKY1255" s="72"/>
      <c r="AKZ1255" s="72"/>
      <c r="ALA1255" s="72"/>
      <c r="ALB1255" s="72"/>
      <c r="ALC1255" s="72"/>
      <c r="ALD1255" s="72"/>
      <c r="ALE1255" s="72"/>
      <c r="ALF1255" s="72"/>
      <c r="ALG1255" s="72"/>
      <c r="ALH1255" s="72"/>
      <c r="ALI1255" s="72"/>
      <c r="ALJ1255" s="72"/>
      <c r="ALK1255" s="72"/>
      <c r="ALL1255" s="72"/>
      <c r="ALM1255" s="72"/>
      <c r="ALN1255" s="72"/>
      <c r="ALO1255" s="72"/>
      <c r="ALP1255" s="72"/>
      <c r="ALQ1255" s="72"/>
      <c r="ALR1255" s="72"/>
      <c r="ALS1255" s="72"/>
      <c r="ALT1255" s="72"/>
      <c r="ALU1255" s="72"/>
      <c r="ALV1255" s="72"/>
      <c r="ALW1255" s="72"/>
      <c r="ALX1255" s="72"/>
      <c r="ALY1255" s="72"/>
      <c r="ALZ1255" s="72"/>
      <c r="AMA1255" s="72"/>
      <c r="AMB1255" s="72"/>
      <c r="AMC1255" s="72"/>
      <c r="AMD1255" s="72"/>
      <c r="AME1255" s="72"/>
      <c r="AMF1255" s="72"/>
      <c r="AMG1255" s="72"/>
      <c r="AMH1255" s="72"/>
      <c r="AMI1255" s="72"/>
      <c r="AMJ1255" s="72"/>
    </row>
    <row r="1256" customFormat="false" ht="15" hidden="false" customHeight="false" outlineLevel="0" collapsed="false">
      <c r="C1256" s="49" t="n">
        <f aca="false">IF(F1256=F1255,C1255,IF(F1256=(F1255+10),C1255,(C1255+10)))</f>
        <v>2350</v>
      </c>
      <c r="D1256" s="38" t="s">
        <v>443</v>
      </c>
      <c r="E1256" s="51" t="n">
        <f aca="false">IF(C1255=C1256,IF(AND(L1256&lt;&gt;"M",L1256&lt;&gt;"m-up"),E1255+10,E1255),10)</f>
        <v>20</v>
      </c>
      <c r="F1256" s="39" t="n">
        <f aca="false">R1256+(Q1256*60)+(P1256*3600)</f>
        <v>67024</v>
      </c>
      <c r="G1256" s="39" t="str">
        <f aca="false">CONCATENATE(M1256,N1256,O1256)</f>
        <v>2018115</v>
      </c>
      <c r="H1256" s="39" t="n">
        <f aca="false">168-163</f>
        <v>5</v>
      </c>
      <c r="L1256" s="39" t="s">
        <v>0</v>
      </c>
      <c r="M1256" s="39" t="n">
        <v>2018</v>
      </c>
      <c r="N1256" s="39" t="n">
        <v>1</v>
      </c>
      <c r="O1256" s="39" t="n">
        <v>15</v>
      </c>
      <c r="P1256" s="39" t="n">
        <v>18</v>
      </c>
      <c r="Q1256" s="39" t="n">
        <v>37</v>
      </c>
      <c r="R1256" s="39" t="n">
        <v>4</v>
      </c>
      <c r="S1256" s="39" t="n">
        <v>163</v>
      </c>
      <c r="T1256" s="39" t="n">
        <v>1</v>
      </c>
      <c r="U1256" s="39" t="s">
        <v>1</v>
      </c>
      <c r="V1256" s="39" t="s">
        <v>2</v>
      </c>
    </row>
    <row r="1257" customFormat="false" ht="15" hidden="false" customHeight="false" outlineLevel="0" collapsed="false">
      <c r="C1257" s="49" t="n">
        <f aca="false">IF(F1257=F1256,C1256,IF(F1257=(F1256+10),C1256,(C1256+10)))</f>
        <v>2350</v>
      </c>
      <c r="D1257" s="38" t="s">
        <v>443</v>
      </c>
      <c r="E1257" s="51" t="n">
        <f aca="false">IF(C1256=C1257,IF(AND(L1257&lt;&gt;"M",L1257&lt;&gt;"m-up"),E1256+10,E1256),10)</f>
        <v>30</v>
      </c>
      <c r="F1257" s="39" t="n">
        <f aca="false">R1257+(Q1257*60)+(P1257*3600)</f>
        <v>67024</v>
      </c>
      <c r="G1257" s="39" t="str">
        <f aca="false">CONCATENATE(M1257,N1257,O1257)</f>
        <v>2018115</v>
      </c>
      <c r="H1257" s="39" t="n">
        <v>0</v>
      </c>
      <c r="L1257" s="39" t="s">
        <v>270</v>
      </c>
      <c r="M1257" s="39" t="n">
        <v>2018</v>
      </c>
      <c r="N1257" s="39" t="n">
        <v>1</v>
      </c>
      <c r="O1257" s="39" t="n">
        <v>15</v>
      </c>
      <c r="P1257" s="39" t="n">
        <v>18</v>
      </c>
      <c r="Q1257" s="39" t="n">
        <v>37</v>
      </c>
      <c r="R1257" s="39" t="n">
        <v>4</v>
      </c>
      <c r="S1257" s="39" t="n">
        <v>170</v>
      </c>
      <c r="T1257" s="39" t="n">
        <v>1</v>
      </c>
      <c r="U1257" s="39" t="s">
        <v>1</v>
      </c>
      <c r="V1257" s="39" t="s">
        <v>2</v>
      </c>
    </row>
    <row r="1258" customFormat="false" ht="15" hidden="false" customHeight="false" outlineLevel="0" collapsed="false">
      <c r="C1258" s="49" t="n">
        <f aca="false">IF(F1258=F1257,C1257,IF(F1258=(F1257+10),C1257,(C1257+10)))</f>
        <v>2350</v>
      </c>
      <c r="D1258" s="38" t="s">
        <v>443</v>
      </c>
      <c r="E1258" s="51" t="n">
        <f aca="false">IF(C1257=C1258,IF(AND(L1258&lt;&gt;"M",L1258&lt;&gt;"m-up"),E1257+10,E1257),10)</f>
        <v>40</v>
      </c>
      <c r="F1258" s="39" t="n">
        <f aca="false">R1258+(Q1258*60)+(P1258*3600)</f>
        <v>67024</v>
      </c>
      <c r="G1258" s="39" t="str">
        <f aca="false">CONCATENATE(M1258,N1258,O1258)</f>
        <v>2018115</v>
      </c>
      <c r="H1258" s="39" t="n">
        <f aca="false">217-205</f>
        <v>12</v>
      </c>
      <c r="L1258" s="39" t="s">
        <v>0</v>
      </c>
      <c r="M1258" s="39" t="n">
        <v>2018</v>
      </c>
      <c r="N1258" s="39" t="n">
        <v>1</v>
      </c>
      <c r="O1258" s="39" t="n">
        <v>15</v>
      </c>
      <c r="P1258" s="39" t="n">
        <v>18</v>
      </c>
      <c r="Q1258" s="39" t="n">
        <v>37</v>
      </c>
      <c r="R1258" s="39" t="n">
        <v>4</v>
      </c>
      <c r="S1258" s="39" t="n">
        <v>205</v>
      </c>
      <c r="T1258" s="39" t="n">
        <v>2</v>
      </c>
      <c r="U1258" s="39" t="s">
        <v>1</v>
      </c>
      <c r="V1258" s="39" t="s">
        <v>2</v>
      </c>
    </row>
    <row r="1259" customFormat="false" ht="15" hidden="false" customHeight="false" outlineLevel="0" collapsed="false">
      <c r="C1259" s="49" t="n">
        <f aca="false">IF(F1259=F1258,C1258,IF(F1259=(F1258+10),C1258,(C1258+10)))</f>
        <v>2350</v>
      </c>
      <c r="D1259" s="38" t="s">
        <v>443</v>
      </c>
      <c r="E1259" s="51" t="n">
        <f aca="false">IF(C1258=C1259,IF(AND(L1259&lt;&gt;"M",L1259&lt;&gt;"m-up"),E1258+10,E1258),10)</f>
        <v>50</v>
      </c>
      <c r="F1259" s="39" t="n">
        <f aca="false">R1259+(Q1259*60)+(P1259*3600)</f>
        <v>67024</v>
      </c>
      <c r="G1259" s="39" t="str">
        <f aca="false">CONCATENATE(M1259,N1259,O1259)</f>
        <v>2018115</v>
      </c>
      <c r="H1259" s="39" t="n">
        <f aca="false">326-315</f>
        <v>11</v>
      </c>
      <c r="L1259" s="39" t="s">
        <v>0</v>
      </c>
      <c r="M1259" s="39" t="n">
        <v>2018</v>
      </c>
      <c r="N1259" s="39" t="n">
        <v>1</v>
      </c>
      <c r="O1259" s="39" t="n">
        <v>15</v>
      </c>
      <c r="P1259" s="39" t="n">
        <v>18</v>
      </c>
      <c r="Q1259" s="39" t="n">
        <v>37</v>
      </c>
      <c r="R1259" s="39" t="n">
        <v>4</v>
      </c>
      <c r="S1259" s="39" t="n">
        <v>315</v>
      </c>
      <c r="T1259" s="39" t="n">
        <v>1</v>
      </c>
      <c r="U1259" s="39" t="s">
        <v>1</v>
      </c>
      <c r="V1259" s="39" t="s">
        <v>2</v>
      </c>
    </row>
    <row r="1260" customFormat="false" ht="15" hidden="false" customHeight="false" outlineLevel="0" collapsed="false">
      <c r="C1260" s="49" t="n">
        <f aca="false">IF(F1260=F1259,C1259,IF(F1260=(F1259+10),C1259,(C1259+10)))</f>
        <v>2350</v>
      </c>
      <c r="D1260" s="38" t="s">
        <v>443</v>
      </c>
      <c r="E1260" s="51" t="n">
        <f aca="false">IF(C1259=C1260,IF(AND(L1260&lt;&gt;"M",L1260&lt;&gt;"m-up"),E1259+10,E1259),10)</f>
        <v>60</v>
      </c>
      <c r="F1260" s="39" t="n">
        <f aca="false">R1260+(Q1260*60)+(P1260*3600)</f>
        <v>67024</v>
      </c>
      <c r="G1260" s="39" t="str">
        <f aca="false">CONCATENATE(M1260,N1260,O1260)</f>
        <v>2018115</v>
      </c>
      <c r="H1260" s="39" t="n">
        <f aca="false">352-344</f>
        <v>8</v>
      </c>
      <c r="L1260" s="39" t="s">
        <v>0</v>
      </c>
      <c r="M1260" s="39" t="n">
        <v>2018</v>
      </c>
      <c r="N1260" s="39" t="n">
        <v>1</v>
      </c>
      <c r="O1260" s="39" t="n">
        <v>15</v>
      </c>
      <c r="P1260" s="39" t="n">
        <v>18</v>
      </c>
      <c r="Q1260" s="39" t="n">
        <v>37</v>
      </c>
      <c r="R1260" s="39" t="n">
        <v>4</v>
      </c>
      <c r="S1260" s="39" t="n">
        <v>344</v>
      </c>
      <c r="T1260" s="39" t="n">
        <v>1</v>
      </c>
      <c r="U1260" s="39" t="s">
        <v>1</v>
      </c>
      <c r="V1260" s="39" t="s">
        <v>2</v>
      </c>
    </row>
    <row r="1261" customFormat="false" ht="15" hidden="false" customHeight="false" outlineLevel="0" collapsed="false">
      <c r="C1261" s="49" t="n">
        <f aca="false">IF(F1261=F1260,C1260,IF(F1261=(F1260+10),C1260,(C1260+10)))</f>
        <v>2350</v>
      </c>
      <c r="D1261" s="38" t="s">
        <v>443</v>
      </c>
      <c r="E1261" s="51" t="n">
        <f aca="false">IF(C1260=C1261,IF(AND(L1261&lt;&gt;"M",L1261&lt;&gt;"m-up"),E1260+10,E1260),10)</f>
        <v>70</v>
      </c>
      <c r="F1261" s="39" t="n">
        <f aca="false">R1261+(Q1261*60)+(P1261*3600)</f>
        <v>67024</v>
      </c>
      <c r="G1261" s="39" t="str">
        <f aca="false">CONCATENATE(M1261,N1261,O1261)</f>
        <v>2018115</v>
      </c>
      <c r="H1261" s="39" t="n">
        <f aca="false">383-377</f>
        <v>6</v>
      </c>
      <c r="L1261" s="39" t="s">
        <v>0</v>
      </c>
      <c r="M1261" s="39" t="n">
        <v>2018</v>
      </c>
      <c r="N1261" s="39" t="n">
        <v>1</v>
      </c>
      <c r="O1261" s="39" t="n">
        <v>15</v>
      </c>
      <c r="P1261" s="39" t="n">
        <v>18</v>
      </c>
      <c r="Q1261" s="39" t="n">
        <v>37</v>
      </c>
      <c r="R1261" s="39" t="n">
        <v>4</v>
      </c>
      <c r="S1261" s="39" t="n">
        <v>377</v>
      </c>
      <c r="T1261" s="39" t="n">
        <v>1</v>
      </c>
      <c r="U1261" s="39" t="s">
        <v>1</v>
      </c>
      <c r="V1261" s="39" t="s">
        <v>2</v>
      </c>
    </row>
    <row r="1262" customFormat="false" ht="15" hidden="false" customHeight="false" outlineLevel="0" collapsed="false">
      <c r="C1262" s="49" t="n">
        <f aca="false">IF(F1262=F1261,C1261,IF(F1262=(F1261+10),C1261,(C1261+10)))</f>
        <v>2350</v>
      </c>
      <c r="D1262" s="38" t="s">
        <v>443</v>
      </c>
      <c r="E1262" s="51" t="n">
        <f aca="false">IF(C1261=C1262,IF(AND(L1262&lt;&gt;"M",L1262&lt;&gt;"m-up"),E1261+10,E1261),10)</f>
        <v>80</v>
      </c>
      <c r="F1262" s="39" t="n">
        <f aca="false">R1262+(Q1262*60)+(P1262*3600)</f>
        <v>67024</v>
      </c>
      <c r="G1262" s="39" t="str">
        <f aca="false">CONCATENATE(M1262,N1262,O1262)</f>
        <v>2018115</v>
      </c>
      <c r="H1262" s="39" t="n">
        <f aca="false">410-404</f>
        <v>6</v>
      </c>
      <c r="L1262" s="39" t="s">
        <v>0</v>
      </c>
      <c r="M1262" s="39" t="n">
        <v>2018</v>
      </c>
      <c r="N1262" s="39" t="n">
        <v>1</v>
      </c>
      <c r="O1262" s="39" t="n">
        <v>15</v>
      </c>
      <c r="P1262" s="39" t="n">
        <v>18</v>
      </c>
      <c r="Q1262" s="39" t="n">
        <v>37</v>
      </c>
      <c r="R1262" s="39" t="n">
        <v>4</v>
      </c>
      <c r="S1262" s="39" t="n">
        <v>404</v>
      </c>
      <c r="T1262" s="39" t="n">
        <v>1</v>
      </c>
      <c r="U1262" s="39" t="s">
        <v>1</v>
      </c>
      <c r="V1262" s="39" t="s">
        <v>2</v>
      </c>
    </row>
    <row r="1263" customFormat="false" ht="15" hidden="false" customHeight="false" outlineLevel="0" collapsed="false">
      <c r="C1263" s="49" t="n">
        <f aca="false">IF(F1263=F1262,C1262,IF(F1263=(F1262+10),C1262,(C1262+10)))</f>
        <v>2350</v>
      </c>
      <c r="D1263" s="38" t="s">
        <v>443</v>
      </c>
      <c r="E1263" s="51" t="n">
        <f aca="false">IF(C1262=C1263,IF(AND(L1263&lt;&gt;"M",L1263&lt;&gt;"m-up"),E1262+10,E1262),10)</f>
        <v>90</v>
      </c>
      <c r="F1263" s="39" t="n">
        <f aca="false">R1263+(Q1263*60)+(P1263*3600)</f>
        <v>67024</v>
      </c>
      <c r="G1263" s="39" t="str">
        <f aca="false">CONCATENATE(M1263,N1263,O1263)</f>
        <v>2018115</v>
      </c>
      <c r="H1263" s="39" t="n">
        <f aca="false">430-425</f>
        <v>5</v>
      </c>
      <c r="L1263" s="39" t="s">
        <v>0</v>
      </c>
      <c r="M1263" s="39" t="n">
        <v>2018</v>
      </c>
      <c r="N1263" s="39" t="n">
        <v>1</v>
      </c>
      <c r="O1263" s="39" t="n">
        <v>15</v>
      </c>
      <c r="P1263" s="39" t="n">
        <v>18</v>
      </c>
      <c r="Q1263" s="39" t="n">
        <v>37</v>
      </c>
      <c r="R1263" s="39" t="n">
        <v>4</v>
      </c>
      <c r="S1263" s="39" t="n">
        <v>425</v>
      </c>
      <c r="T1263" s="39" t="n">
        <v>1</v>
      </c>
      <c r="U1263" s="39" t="s">
        <v>1</v>
      </c>
      <c r="V1263" s="39" t="s">
        <v>2</v>
      </c>
    </row>
    <row r="1264" customFormat="false" ht="15" hidden="false" customHeight="false" outlineLevel="0" collapsed="false">
      <c r="A1264" s="69"/>
      <c r="B1264" s="69"/>
      <c r="C1264" s="49" t="n">
        <f aca="false">IF(F1264=F1263,C1263,IF(F1264=(F1263+10),C1263,(C1263+10)))</f>
        <v>2360</v>
      </c>
      <c r="D1264" s="70" t="s">
        <v>444</v>
      </c>
      <c r="E1264" s="51" t="n">
        <f aca="false">IF(C1263=C1264,IF(AND(L1264&lt;&gt;"M",L1264&lt;&gt;"m-up"),E1263+10,E1263),10)</f>
        <v>10</v>
      </c>
      <c r="F1264" s="71" t="n">
        <f aca="false">R1264+(Q1264*60)+(P1264*3600)</f>
        <v>67859</v>
      </c>
      <c r="G1264" s="71" t="str">
        <f aca="false">CONCATENATE(M1264,N1264,O1264)</f>
        <v>2018115</v>
      </c>
      <c r="H1264" s="71" t="n">
        <f aca="false">723-684</f>
        <v>39</v>
      </c>
      <c r="I1264" s="71"/>
      <c r="J1264" s="71"/>
      <c r="K1264" s="71"/>
      <c r="L1264" s="71" t="s">
        <v>87</v>
      </c>
      <c r="M1264" s="71" t="n">
        <v>2018</v>
      </c>
      <c r="N1264" s="71" t="n">
        <v>1</v>
      </c>
      <c r="O1264" s="71" t="n">
        <v>15</v>
      </c>
      <c r="P1264" s="71" t="n">
        <v>18</v>
      </c>
      <c r="Q1264" s="71" t="n">
        <v>50</v>
      </c>
      <c r="R1264" s="71" t="n">
        <v>59</v>
      </c>
      <c r="S1264" s="71" t="n">
        <v>684</v>
      </c>
      <c r="T1264" s="71"/>
      <c r="U1264" s="71" t="s">
        <v>1</v>
      </c>
      <c r="V1264" s="71" t="s">
        <v>2</v>
      </c>
      <c r="W1264" s="71"/>
      <c r="X1264" s="72"/>
      <c r="WK1264" s="72"/>
      <c r="WL1264" s="72"/>
      <c r="WM1264" s="72"/>
      <c r="WN1264" s="72"/>
      <c r="WO1264" s="72"/>
      <c r="WP1264" s="72"/>
      <c r="WQ1264" s="72"/>
      <c r="WR1264" s="72"/>
      <c r="WS1264" s="72"/>
      <c r="WT1264" s="72"/>
      <c r="WU1264" s="72"/>
      <c r="WV1264" s="72"/>
      <c r="WW1264" s="72"/>
      <c r="WX1264" s="72"/>
      <c r="WY1264" s="72"/>
      <c r="WZ1264" s="72"/>
      <c r="XA1264" s="72"/>
      <c r="XB1264" s="72"/>
      <c r="XC1264" s="72"/>
      <c r="XD1264" s="72"/>
      <c r="XE1264" s="72"/>
      <c r="XF1264" s="72"/>
      <c r="XG1264" s="72"/>
      <c r="XH1264" s="72"/>
      <c r="XI1264" s="72"/>
      <c r="XJ1264" s="72"/>
      <c r="XK1264" s="72"/>
      <c r="XL1264" s="72"/>
      <c r="XM1264" s="72"/>
      <c r="XN1264" s="72"/>
      <c r="XO1264" s="72"/>
      <c r="XP1264" s="72"/>
      <c r="XQ1264" s="72"/>
      <c r="XR1264" s="72"/>
      <c r="XS1264" s="72"/>
      <c r="XT1264" s="72"/>
      <c r="XU1264" s="72"/>
      <c r="XV1264" s="72"/>
      <c r="XW1264" s="72"/>
      <c r="XX1264" s="72"/>
      <c r="XY1264" s="72"/>
      <c r="XZ1264" s="72"/>
      <c r="YA1264" s="72"/>
      <c r="YB1264" s="72"/>
      <c r="YC1264" s="72"/>
      <c r="YD1264" s="72"/>
      <c r="YE1264" s="72"/>
      <c r="YF1264" s="72"/>
      <c r="YG1264" s="72"/>
      <c r="YH1264" s="72"/>
      <c r="YI1264" s="72"/>
      <c r="YJ1264" s="72"/>
      <c r="YK1264" s="72"/>
      <c r="YL1264" s="72"/>
      <c r="YM1264" s="72"/>
      <c r="YN1264" s="72"/>
      <c r="YO1264" s="72"/>
      <c r="YP1264" s="72"/>
      <c r="YQ1264" s="72"/>
      <c r="YR1264" s="72"/>
      <c r="YS1264" s="72"/>
      <c r="YT1264" s="72"/>
      <c r="YU1264" s="72"/>
      <c r="YV1264" s="72"/>
      <c r="YW1264" s="72"/>
      <c r="YX1264" s="72"/>
      <c r="YY1264" s="72"/>
      <c r="YZ1264" s="72"/>
      <c r="ZA1264" s="72"/>
      <c r="ZB1264" s="72"/>
      <c r="ZC1264" s="72"/>
      <c r="ZD1264" s="72"/>
      <c r="ZE1264" s="72"/>
      <c r="ZF1264" s="72"/>
      <c r="ZG1264" s="72"/>
      <c r="ZH1264" s="72"/>
      <c r="ZI1264" s="72"/>
      <c r="ZJ1264" s="72"/>
      <c r="ZK1264" s="72"/>
      <c r="ZL1264" s="72"/>
      <c r="ZM1264" s="72"/>
      <c r="ZN1264" s="72"/>
      <c r="ZO1264" s="72"/>
      <c r="ZP1264" s="72"/>
      <c r="ZQ1264" s="72"/>
      <c r="ZR1264" s="72"/>
      <c r="ZS1264" s="72"/>
      <c r="ZT1264" s="72"/>
      <c r="ZU1264" s="72"/>
      <c r="ZV1264" s="72"/>
      <c r="ZW1264" s="72"/>
      <c r="ZX1264" s="72"/>
      <c r="ZY1264" s="72"/>
      <c r="ZZ1264" s="72"/>
      <c r="AAA1264" s="72"/>
      <c r="AAB1264" s="72"/>
      <c r="AAC1264" s="72"/>
      <c r="AAD1264" s="72"/>
      <c r="AAE1264" s="72"/>
      <c r="AAF1264" s="72"/>
      <c r="AAG1264" s="72"/>
      <c r="AAH1264" s="72"/>
      <c r="AAI1264" s="72"/>
      <c r="AAJ1264" s="72"/>
      <c r="AAK1264" s="72"/>
      <c r="AAL1264" s="72"/>
      <c r="AAM1264" s="72"/>
      <c r="AAN1264" s="72"/>
      <c r="AAO1264" s="72"/>
      <c r="AAP1264" s="72"/>
      <c r="AAQ1264" s="72"/>
      <c r="AAR1264" s="72"/>
      <c r="AAS1264" s="72"/>
      <c r="AAT1264" s="72"/>
      <c r="AAU1264" s="72"/>
      <c r="AAV1264" s="72"/>
      <c r="AAW1264" s="72"/>
      <c r="AAX1264" s="72"/>
      <c r="AAY1264" s="72"/>
      <c r="AAZ1264" s="72"/>
      <c r="ABA1264" s="72"/>
      <c r="ABB1264" s="72"/>
      <c r="ABC1264" s="72"/>
      <c r="ABD1264" s="72"/>
      <c r="ABE1264" s="72"/>
      <c r="ABF1264" s="72"/>
      <c r="ABG1264" s="72"/>
      <c r="ABH1264" s="72"/>
      <c r="ABI1264" s="72"/>
      <c r="ABJ1264" s="72"/>
      <c r="ABK1264" s="72"/>
      <c r="ABL1264" s="72"/>
      <c r="ABM1264" s="72"/>
      <c r="ABN1264" s="72"/>
      <c r="ABO1264" s="72"/>
      <c r="ABP1264" s="72"/>
      <c r="ABQ1264" s="72"/>
      <c r="ABR1264" s="72"/>
      <c r="ABS1264" s="72"/>
      <c r="ABT1264" s="72"/>
      <c r="ABU1264" s="72"/>
      <c r="ABV1264" s="72"/>
      <c r="ABW1264" s="72"/>
      <c r="ABX1264" s="72"/>
      <c r="ABY1264" s="72"/>
      <c r="ABZ1264" s="72"/>
      <c r="ACA1264" s="72"/>
      <c r="ACB1264" s="72"/>
      <c r="ACC1264" s="72"/>
      <c r="ACD1264" s="72"/>
      <c r="ACE1264" s="72"/>
      <c r="ACF1264" s="72"/>
      <c r="ACG1264" s="72"/>
      <c r="ACH1264" s="72"/>
      <c r="ACI1264" s="72"/>
      <c r="ACJ1264" s="72"/>
      <c r="ACK1264" s="72"/>
      <c r="ACL1264" s="72"/>
      <c r="ACM1264" s="72"/>
      <c r="ACN1264" s="72"/>
      <c r="ACO1264" s="72"/>
      <c r="ACP1264" s="72"/>
      <c r="ACQ1264" s="72"/>
      <c r="ACR1264" s="72"/>
      <c r="ACS1264" s="72"/>
      <c r="ACT1264" s="72"/>
      <c r="ACU1264" s="72"/>
      <c r="ACV1264" s="72"/>
      <c r="ACW1264" s="72"/>
      <c r="ACX1264" s="72"/>
      <c r="ACY1264" s="72"/>
      <c r="ACZ1264" s="72"/>
      <c r="ADA1264" s="72"/>
      <c r="ADB1264" s="72"/>
      <c r="ADC1264" s="72"/>
      <c r="ADD1264" s="72"/>
      <c r="ADE1264" s="72"/>
      <c r="ADF1264" s="72"/>
      <c r="ADG1264" s="72"/>
      <c r="ADH1264" s="72"/>
      <c r="ADI1264" s="72"/>
      <c r="ADJ1264" s="72"/>
      <c r="ADK1264" s="72"/>
      <c r="ADL1264" s="72"/>
      <c r="ADM1264" s="72"/>
      <c r="ADN1264" s="72"/>
      <c r="ADO1264" s="72"/>
      <c r="ADP1264" s="72"/>
      <c r="ADQ1264" s="72"/>
      <c r="ADR1264" s="72"/>
      <c r="ADS1264" s="72"/>
      <c r="ADT1264" s="72"/>
      <c r="ADU1264" s="72"/>
      <c r="ADV1264" s="72"/>
      <c r="ADW1264" s="72"/>
      <c r="ADX1264" s="72"/>
      <c r="ADY1264" s="72"/>
      <c r="ADZ1264" s="72"/>
      <c r="AEA1264" s="72"/>
      <c r="AEB1264" s="72"/>
      <c r="AEC1264" s="72"/>
      <c r="AED1264" s="72"/>
      <c r="AEE1264" s="72"/>
      <c r="AEF1264" s="72"/>
      <c r="AEG1264" s="72"/>
      <c r="AEH1264" s="72"/>
      <c r="AEI1264" s="72"/>
      <c r="AEJ1264" s="72"/>
      <c r="AEK1264" s="72"/>
      <c r="AEL1264" s="72"/>
      <c r="AEM1264" s="72"/>
      <c r="AEN1264" s="72"/>
      <c r="AEO1264" s="72"/>
      <c r="AEP1264" s="72"/>
      <c r="AEQ1264" s="72"/>
      <c r="AER1264" s="72"/>
      <c r="AES1264" s="72"/>
      <c r="AET1264" s="72"/>
      <c r="AEU1264" s="72"/>
      <c r="AEV1264" s="72"/>
      <c r="AEW1264" s="72"/>
      <c r="AEX1264" s="72"/>
      <c r="AEY1264" s="72"/>
      <c r="AEZ1264" s="72"/>
      <c r="AFA1264" s="72"/>
      <c r="AFB1264" s="72"/>
      <c r="AFC1264" s="72"/>
      <c r="AFD1264" s="72"/>
      <c r="AFE1264" s="72"/>
      <c r="AFF1264" s="72"/>
      <c r="AFG1264" s="72"/>
      <c r="AFH1264" s="72"/>
      <c r="AFI1264" s="72"/>
      <c r="AFJ1264" s="72"/>
      <c r="AFK1264" s="72"/>
      <c r="AFL1264" s="72"/>
      <c r="AFM1264" s="72"/>
      <c r="AFN1264" s="72"/>
      <c r="AFO1264" s="72"/>
      <c r="AFP1264" s="72"/>
      <c r="AFQ1264" s="72"/>
      <c r="AFR1264" s="72"/>
      <c r="AFS1264" s="72"/>
      <c r="AFT1264" s="72"/>
      <c r="AFU1264" s="72"/>
      <c r="AFV1264" s="72"/>
      <c r="AFW1264" s="72"/>
      <c r="AFX1264" s="72"/>
      <c r="AFY1264" s="72"/>
      <c r="AFZ1264" s="72"/>
      <c r="AGA1264" s="72"/>
      <c r="AGB1264" s="72"/>
      <c r="AGC1264" s="72"/>
      <c r="AGD1264" s="72"/>
      <c r="AGE1264" s="72"/>
      <c r="AGF1264" s="72"/>
      <c r="AGG1264" s="72"/>
      <c r="AGH1264" s="72"/>
      <c r="AGI1264" s="72"/>
      <c r="AGJ1264" s="72"/>
      <c r="AGK1264" s="72"/>
      <c r="AGL1264" s="72"/>
      <c r="AGM1264" s="72"/>
      <c r="AGN1264" s="72"/>
      <c r="AGO1264" s="72"/>
      <c r="AGP1264" s="72"/>
      <c r="AGQ1264" s="72"/>
      <c r="AGR1264" s="72"/>
      <c r="AGS1264" s="72"/>
      <c r="AGT1264" s="72"/>
      <c r="AGU1264" s="72"/>
      <c r="AGV1264" s="72"/>
      <c r="AGW1264" s="72"/>
      <c r="AGX1264" s="72"/>
      <c r="AGY1264" s="72"/>
      <c r="AGZ1264" s="72"/>
      <c r="AHA1264" s="72"/>
      <c r="AHB1264" s="72"/>
      <c r="AHC1264" s="72"/>
      <c r="AHD1264" s="72"/>
      <c r="AHE1264" s="72"/>
      <c r="AHF1264" s="72"/>
      <c r="AHG1264" s="72"/>
      <c r="AHH1264" s="72"/>
      <c r="AHI1264" s="72"/>
      <c r="AHJ1264" s="72"/>
      <c r="AHK1264" s="72"/>
      <c r="AHL1264" s="72"/>
      <c r="AHM1264" s="72"/>
      <c r="AHN1264" s="72"/>
      <c r="AHO1264" s="72"/>
      <c r="AHP1264" s="72"/>
      <c r="AHQ1264" s="72"/>
      <c r="AHR1264" s="72"/>
      <c r="AHS1264" s="72"/>
      <c r="AHT1264" s="72"/>
      <c r="AHU1264" s="72"/>
      <c r="AHV1264" s="72"/>
      <c r="AHW1264" s="72"/>
      <c r="AHX1264" s="72"/>
      <c r="AHY1264" s="72"/>
      <c r="AHZ1264" s="72"/>
      <c r="AIA1264" s="72"/>
      <c r="AIB1264" s="72"/>
      <c r="AIC1264" s="72"/>
      <c r="AID1264" s="72"/>
      <c r="AIE1264" s="72"/>
      <c r="AIF1264" s="72"/>
      <c r="AIG1264" s="72"/>
      <c r="AIH1264" s="72"/>
      <c r="AII1264" s="72"/>
      <c r="AIJ1264" s="72"/>
      <c r="AIK1264" s="72"/>
      <c r="AIL1264" s="72"/>
      <c r="AIM1264" s="72"/>
      <c r="AIN1264" s="72"/>
      <c r="AIO1264" s="72"/>
      <c r="AIP1264" s="72"/>
      <c r="AIQ1264" s="72"/>
      <c r="AIR1264" s="72"/>
      <c r="AIS1264" s="72"/>
      <c r="AIT1264" s="72"/>
      <c r="AIU1264" s="72"/>
      <c r="AIV1264" s="72"/>
      <c r="AIW1264" s="72"/>
      <c r="AIX1264" s="72"/>
      <c r="AIY1264" s="72"/>
      <c r="AIZ1264" s="72"/>
      <c r="AJA1264" s="72"/>
      <c r="AJB1264" s="72"/>
      <c r="AJC1264" s="72"/>
      <c r="AJD1264" s="72"/>
      <c r="AJE1264" s="72"/>
      <c r="AJF1264" s="72"/>
      <c r="AJG1264" s="72"/>
      <c r="AJH1264" s="72"/>
      <c r="AJI1264" s="72"/>
      <c r="AJJ1264" s="72"/>
      <c r="AJK1264" s="72"/>
      <c r="AJL1264" s="72"/>
      <c r="AJM1264" s="72"/>
      <c r="AJN1264" s="72"/>
      <c r="AJO1264" s="72"/>
      <c r="AJP1264" s="72"/>
      <c r="AJQ1264" s="72"/>
      <c r="AJR1264" s="72"/>
      <c r="AJS1264" s="72"/>
      <c r="AJT1264" s="72"/>
      <c r="AJU1264" s="72"/>
      <c r="AJV1264" s="72"/>
      <c r="AJW1264" s="72"/>
      <c r="AJX1264" s="72"/>
      <c r="AJY1264" s="72"/>
      <c r="AJZ1264" s="72"/>
      <c r="AKA1264" s="72"/>
      <c r="AKB1264" s="72"/>
      <c r="AKC1264" s="72"/>
      <c r="AKD1264" s="72"/>
      <c r="AKE1264" s="72"/>
      <c r="AKF1264" s="72"/>
      <c r="AKG1264" s="72"/>
      <c r="AKH1264" s="72"/>
      <c r="AKI1264" s="72"/>
      <c r="AKJ1264" s="72"/>
      <c r="AKK1264" s="72"/>
      <c r="AKL1264" s="72"/>
      <c r="AKM1264" s="72"/>
      <c r="AKN1264" s="72"/>
      <c r="AKO1264" s="72"/>
      <c r="AKP1264" s="72"/>
      <c r="AKQ1264" s="72"/>
      <c r="AKR1264" s="72"/>
      <c r="AKS1264" s="72"/>
      <c r="AKT1264" s="72"/>
      <c r="AKU1264" s="72"/>
      <c r="AKV1264" s="72"/>
      <c r="AKW1264" s="72"/>
      <c r="AKX1264" s="72"/>
      <c r="AKY1264" s="72"/>
      <c r="AKZ1264" s="72"/>
      <c r="ALA1264" s="72"/>
      <c r="ALB1264" s="72"/>
      <c r="ALC1264" s="72"/>
      <c r="ALD1264" s="72"/>
      <c r="ALE1264" s="72"/>
      <c r="ALF1264" s="72"/>
      <c r="ALG1264" s="72"/>
      <c r="ALH1264" s="72"/>
      <c r="ALI1264" s="72"/>
      <c r="ALJ1264" s="72"/>
      <c r="ALK1264" s="72"/>
      <c r="ALL1264" s="72"/>
      <c r="ALM1264" s="72"/>
      <c r="ALN1264" s="72"/>
      <c r="ALO1264" s="72"/>
      <c r="ALP1264" s="72"/>
      <c r="ALQ1264" s="72"/>
      <c r="ALR1264" s="72"/>
      <c r="ALS1264" s="72"/>
      <c r="ALT1264" s="72"/>
      <c r="ALU1264" s="72"/>
      <c r="ALV1264" s="72"/>
      <c r="ALW1264" s="72"/>
      <c r="ALX1264" s="72"/>
      <c r="ALY1264" s="72"/>
      <c r="ALZ1264" s="72"/>
      <c r="AMA1264" s="72"/>
      <c r="AMB1264" s="72"/>
      <c r="AMC1264" s="72"/>
      <c r="AMD1264" s="72"/>
      <c r="AME1264" s="72"/>
      <c r="AMF1264" s="72"/>
      <c r="AMG1264" s="72"/>
      <c r="AMH1264" s="72"/>
      <c r="AMI1264" s="72"/>
      <c r="AMJ1264" s="72"/>
    </row>
    <row r="1265" customFormat="false" ht="15" hidden="false" customHeight="false" outlineLevel="0" collapsed="false">
      <c r="C1265" s="49" t="n">
        <f aca="false">IF(F1265=F1264,C1264,IF(F1265=(F1264+10),C1264,(C1264+10)))</f>
        <v>2360</v>
      </c>
      <c r="D1265" s="38" t="s">
        <v>444</v>
      </c>
      <c r="E1265" s="51" t="n">
        <f aca="false">IF(C1264=C1265,IF(AND(L1265&lt;&gt;"M",L1265&lt;&gt;"m-up"),E1264+10,E1264),10)</f>
        <v>20</v>
      </c>
      <c r="F1265" s="39" t="n">
        <f aca="false">R1265+(Q1265*60)+(P1265*3600)</f>
        <v>67859</v>
      </c>
      <c r="G1265" s="39" t="str">
        <f aca="false">CONCATENATE(M1265,N1265,O1265)</f>
        <v>2018115</v>
      </c>
      <c r="L1265" s="39" t="s">
        <v>0</v>
      </c>
      <c r="M1265" s="39" t="n">
        <v>2018</v>
      </c>
      <c r="N1265" s="39" t="n">
        <v>1</v>
      </c>
      <c r="O1265" s="39" t="n">
        <v>15</v>
      </c>
      <c r="P1265" s="39" t="n">
        <v>18</v>
      </c>
      <c r="Q1265" s="39" t="n">
        <v>50</v>
      </c>
      <c r="R1265" s="39" t="n">
        <v>59</v>
      </c>
      <c r="S1265" s="39" t="n">
        <v>747</v>
      </c>
      <c r="T1265" s="39" t="n">
        <v>1</v>
      </c>
      <c r="U1265" s="39" t="s">
        <v>1</v>
      </c>
      <c r="V1265" s="39" t="s">
        <v>3</v>
      </c>
    </row>
    <row r="1266" customFormat="false" ht="15" hidden="false" customHeight="false" outlineLevel="0" collapsed="false">
      <c r="C1266" s="49" t="n">
        <f aca="false">IF(F1266=F1265,C1265,IF(F1266=(F1265+10),C1265,(C1265+10)))</f>
        <v>2360</v>
      </c>
      <c r="D1266" s="38" t="s">
        <v>444</v>
      </c>
      <c r="E1266" s="51" t="n">
        <f aca="false">IF(C1265=C1266,IF(AND(L1266&lt;&gt;"M",L1266&lt;&gt;"m-up"),E1265+10,E1265),10)</f>
        <v>30</v>
      </c>
      <c r="F1266" s="39" t="n">
        <f aca="false">R1266+(Q1266*60)+(P1266*3600)</f>
        <v>67859</v>
      </c>
      <c r="G1266" s="39" t="str">
        <f aca="false">CONCATENATE(M1266,N1266,O1266)</f>
        <v>2018115</v>
      </c>
      <c r="H1266" s="39" t="n">
        <f aca="false">915-898</f>
        <v>17</v>
      </c>
      <c r="L1266" s="39" t="s">
        <v>0</v>
      </c>
      <c r="M1266" s="39" t="n">
        <v>2018</v>
      </c>
      <c r="N1266" s="39" t="n">
        <v>1</v>
      </c>
      <c r="O1266" s="39" t="n">
        <v>15</v>
      </c>
      <c r="P1266" s="39" t="n">
        <v>18</v>
      </c>
      <c r="Q1266" s="39" t="n">
        <v>50</v>
      </c>
      <c r="R1266" s="39" t="n">
        <v>59</v>
      </c>
      <c r="S1266" s="39" t="n">
        <v>898</v>
      </c>
      <c r="T1266" s="39" t="n">
        <v>2</v>
      </c>
      <c r="U1266" s="39" t="s">
        <v>1</v>
      </c>
      <c r="V1266" s="39" t="s">
        <v>2</v>
      </c>
    </row>
    <row r="1267" customFormat="false" ht="15" hidden="false" customHeight="false" outlineLevel="0" collapsed="false">
      <c r="A1267" s="118"/>
      <c r="B1267" s="118"/>
      <c r="C1267" s="49" t="n">
        <f aca="false">IF(F1267=F1266,C1266,IF(F1267=(F1266+10),C1266,(C1266+10)))</f>
        <v>2370</v>
      </c>
      <c r="D1267" s="58" t="s">
        <v>445</v>
      </c>
      <c r="E1267" s="51" t="n">
        <f aca="false">IF(C1266=C1267,IF(AND(L1267&lt;&gt;"M",L1267&lt;&gt;"m-up"),E1266+10,E1266),10)</f>
        <v>10</v>
      </c>
      <c r="F1267" s="81" t="n">
        <f aca="false">R1267+(Q1267*60)+(P1267*3600)</f>
        <v>78575</v>
      </c>
      <c r="G1267" s="81" t="str">
        <f aca="false">CONCATENATE(M1267,N1267,O1267)</f>
        <v>2018123</v>
      </c>
      <c r="H1267" s="81" t="n">
        <v>16</v>
      </c>
      <c r="I1267" s="81"/>
      <c r="J1267" s="81"/>
      <c r="K1267" s="81"/>
      <c r="L1267" s="81" t="s">
        <v>0</v>
      </c>
      <c r="M1267" s="81" t="n">
        <v>2018</v>
      </c>
      <c r="N1267" s="81" t="n">
        <v>1</v>
      </c>
      <c r="O1267" s="81" t="n">
        <v>23</v>
      </c>
      <c r="P1267" s="81" t="n">
        <v>21</v>
      </c>
      <c r="Q1267" s="81" t="n">
        <v>49</v>
      </c>
      <c r="R1267" s="81" t="n">
        <v>35</v>
      </c>
      <c r="S1267" s="81" t="n">
        <v>876</v>
      </c>
      <c r="T1267" s="81" t="n">
        <v>1</v>
      </c>
      <c r="U1267" s="81" t="s">
        <v>1</v>
      </c>
      <c r="V1267" s="81" t="s">
        <v>2</v>
      </c>
      <c r="W1267" s="81"/>
      <c r="X1267" s="129"/>
      <c r="Y1267" s="130"/>
      <c r="Z1267" s="130"/>
      <c r="AA1267" s="130"/>
      <c r="WK1267" s="119"/>
      <c r="WL1267" s="119"/>
      <c r="WM1267" s="119"/>
      <c r="WN1267" s="119"/>
      <c r="WO1267" s="119"/>
      <c r="WP1267" s="119"/>
      <c r="WQ1267" s="119"/>
      <c r="WR1267" s="119"/>
      <c r="WS1267" s="119"/>
      <c r="WT1267" s="119"/>
      <c r="WU1267" s="119"/>
      <c r="WV1267" s="119"/>
      <c r="WW1267" s="119"/>
      <c r="WX1267" s="119"/>
      <c r="WY1267" s="119"/>
      <c r="WZ1267" s="119"/>
      <c r="XA1267" s="119"/>
      <c r="XB1267" s="119"/>
      <c r="XC1267" s="119"/>
      <c r="XD1267" s="119"/>
      <c r="XE1267" s="119"/>
      <c r="XF1267" s="119"/>
      <c r="XG1267" s="119"/>
      <c r="XH1267" s="119"/>
      <c r="XI1267" s="119"/>
      <c r="XJ1267" s="119"/>
      <c r="XK1267" s="119"/>
      <c r="XL1267" s="119"/>
      <c r="XM1267" s="119"/>
      <c r="XN1267" s="119"/>
      <c r="XO1267" s="119"/>
      <c r="XP1267" s="119"/>
      <c r="XQ1267" s="119"/>
      <c r="XR1267" s="119"/>
      <c r="XS1267" s="119"/>
      <c r="XT1267" s="119"/>
      <c r="XU1267" s="119"/>
      <c r="XV1267" s="119"/>
      <c r="XW1267" s="119"/>
      <c r="XX1267" s="119"/>
      <c r="XY1267" s="119"/>
      <c r="XZ1267" s="119"/>
      <c r="YA1267" s="119"/>
      <c r="YB1267" s="119"/>
      <c r="YC1267" s="119"/>
      <c r="YD1267" s="119"/>
      <c r="YE1267" s="119"/>
      <c r="YF1267" s="119"/>
      <c r="YG1267" s="119"/>
      <c r="YH1267" s="119"/>
      <c r="YI1267" s="119"/>
      <c r="YJ1267" s="119"/>
      <c r="YK1267" s="119"/>
      <c r="YL1267" s="119"/>
      <c r="YM1267" s="119"/>
      <c r="YN1267" s="119"/>
      <c r="YO1267" s="119"/>
      <c r="YP1267" s="119"/>
      <c r="YQ1267" s="119"/>
      <c r="YR1267" s="119"/>
      <c r="YS1267" s="119"/>
      <c r="YT1267" s="119"/>
      <c r="YU1267" s="119"/>
      <c r="YV1267" s="119"/>
      <c r="YW1267" s="119"/>
      <c r="YX1267" s="119"/>
      <c r="YY1267" s="119"/>
      <c r="YZ1267" s="119"/>
      <c r="ZA1267" s="119"/>
      <c r="ZB1267" s="119"/>
      <c r="ZC1267" s="119"/>
      <c r="ZD1267" s="119"/>
      <c r="ZE1267" s="119"/>
      <c r="ZF1267" s="119"/>
      <c r="ZG1267" s="119"/>
      <c r="ZH1267" s="119"/>
      <c r="ZI1267" s="119"/>
      <c r="ZJ1267" s="119"/>
      <c r="ZK1267" s="119"/>
      <c r="ZL1267" s="119"/>
      <c r="ZM1267" s="119"/>
      <c r="ZN1267" s="119"/>
      <c r="ZO1267" s="119"/>
      <c r="ZP1267" s="119"/>
      <c r="ZQ1267" s="119"/>
      <c r="ZR1267" s="119"/>
      <c r="ZS1267" s="119"/>
      <c r="ZT1267" s="119"/>
      <c r="ZU1267" s="119"/>
      <c r="ZV1267" s="119"/>
      <c r="ZW1267" s="119"/>
      <c r="ZX1267" s="119"/>
      <c r="ZY1267" s="119"/>
      <c r="ZZ1267" s="119"/>
      <c r="AAA1267" s="119"/>
      <c r="AAB1267" s="119"/>
      <c r="AAC1267" s="119"/>
      <c r="AAD1267" s="119"/>
      <c r="AAE1267" s="119"/>
      <c r="AAF1267" s="119"/>
      <c r="AAG1267" s="119"/>
      <c r="AAH1267" s="119"/>
      <c r="AAI1267" s="119"/>
      <c r="AAJ1267" s="119"/>
      <c r="AAK1267" s="119"/>
      <c r="AAL1267" s="119"/>
      <c r="AAM1267" s="119"/>
      <c r="AAN1267" s="119"/>
      <c r="AAO1267" s="119"/>
      <c r="AAP1267" s="119"/>
      <c r="AAQ1267" s="119"/>
      <c r="AAR1267" s="119"/>
      <c r="AAS1267" s="119"/>
      <c r="AAT1267" s="119"/>
      <c r="AAU1267" s="119"/>
      <c r="AAV1267" s="119"/>
      <c r="AAW1267" s="119"/>
      <c r="AAX1267" s="119"/>
      <c r="AAY1267" s="119"/>
      <c r="AAZ1267" s="119"/>
      <c r="ABA1267" s="119"/>
      <c r="ABB1267" s="119"/>
      <c r="ABC1267" s="119"/>
      <c r="ABD1267" s="119"/>
      <c r="ABE1267" s="119"/>
      <c r="ABF1267" s="119"/>
      <c r="ABG1267" s="119"/>
      <c r="ABH1267" s="119"/>
      <c r="ABI1267" s="119"/>
      <c r="ABJ1267" s="119"/>
      <c r="ABK1267" s="119"/>
      <c r="ABL1267" s="119"/>
      <c r="ABM1267" s="119"/>
      <c r="ABN1267" s="119"/>
      <c r="ABO1267" s="119"/>
      <c r="ABP1267" s="119"/>
      <c r="ABQ1267" s="119"/>
      <c r="ABR1267" s="119"/>
      <c r="ABS1267" s="119"/>
      <c r="ABT1267" s="119"/>
      <c r="ABU1267" s="119"/>
      <c r="ABV1267" s="119"/>
      <c r="ABW1267" s="119"/>
      <c r="ABX1267" s="119"/>
      <c r="ABY1267" s="119"/>
      <c r="ABZ1267" s="119"/>
      <c r="ACA1267" s="119"/>
      <c r="ACB1267" s="119"/>
      <c r="ACC1267" s="119"/>
      <c r="ACD1267" s="119"/>
      <c r="ACE1267" s="119"/>
      <c r="ACF1267" s="119"/>
      <c r="ACG1267" s="119"/>
      <c r="ACH1267" s="119"/>
      <c r="ACI1267" s="119"/>
      <c r="ACJ1267" s="119"/>
      <c r="ACK1267" s="119"/>
      <c r="ACL1267" s="119"/>
      <c r="ACM1267" s="119"/>
      <c r="ACN1267" s="119"/>
      <c r="ACO1267" s="119"/>
      <c r="ACP1267" s="119"/>
      <c r="ACQ1267" s="119"/>
      <c r="ACR1267" s="119"/>
      <c r="ACS1267" s="119"/>
      <c r="ACT1267" s="119"/>
      <c r="ACU1267" s="119"/>
      <c r="ACV1267" s="119"/>
      <c r="ACW1267" s="119"/>
      <c r="ACX1267" s="119"/>
      <c r="ACY1267" s="119"/>
      <c r="ACZ1267" s="119"/>
      <c r="ADA1267" s="119"/>
      <c r="ADB1267" s="119"/>
      <c r="ADC1267" s="119"/>
      <c r="ADD1267" s="119"/>
      <c r="ADE1267" s="119"/>
      <c r="ADF1267" s="119"/>
      <c r="ADG1267" s="119"/>
      <c r="ADH1267" s="119"/>
      <c r="ADI1267" s="119"/>
      <c r="ADJ1267" s="119"/>
      <c r="ADK1267" s="119"/>
      <c r="ADL1267" s="119"/>
      <c r="ADM1267" s="119"/>
      <c r="ADN1267" s="119"/>
      <c r="ADO1267" s="119"/>
      <c r="ADP1267" s="119"/>
      <c r="ADQ1267" s="119"/>
      <c r="ADR1267" s="119"/>
      <c r="ADS1267" s="119"/>
      <c r="ADT1267" s="119"/>
      <c r="ADU1267" s="119"/>
      <c r="ADV1267" s="119"/>
      <c r="ADW1267" s="119"/>
      <c r="ADX1267" s="119"/>
      <c r="ADY1267" s="119"/>
      <c r="ADZ1267" s="119"/>
      <c r="AEA1267" s="119"/>
      <c r="AEB1267" s="119"/>
      <c r="AEC1267" s="119"/>
      <c r="AED1267" s="119"/>
      <c r="AEE1267" s="119"/>
      <c r="AEF1267" s="119"/>
      <c r="AEG1267" s="119"/>
      <c r="AEH1267" s="119"/>
      <c r="AEI1267" s="119"/>
      <c r="AEJ1267" s="119"/>
      <c r="AEK1267" s="119"/>
      <c r="AEL1267" s="119"/>
      <c r="AEM1267" s="119"/>
      <c r="AEN1267" s="119"/>
      <c r="AEO1267" s="119"/>
      <c r="AEP1267" s="119"/>
      <c r="AEQ1267" s="119"/>
      <c r="AER1267" s="119"/>
      <c r="AES1267" s="119"/>
      <c r="AET1267" s="119"/>
      <c r="AEU1267" s="119"/>
      <c r="AEV1267" s="119"/>
      <c r="AEW1267" s="119"/>
      <c r="AEX1267" s="119"/>
      <c r="AEY1267" s="119"/>
      <c r="AEZ1267" s="119"/>
      <c r="AFA1267" s="119"/>
      <c r="AFB1267" s="119"/>
      <c r="AFC1267" s="119"/>
      <c r="AFD1267" s="119"/>
      <c r="AFE1267" s="119"/>
      <c r="AFF1267" s="119"/>
      <c r="AFG1267" s="119"/>
      <c r="AFH1267" s="119"/>
      <c r="AFI1267" s="119"/>
      <c r="AFJ1267" s="119"/>
      <c r="AFK1267" s="119"/>
      <c r="AFL1267" s="119"/>
      <c r="AFM1267" s="119"/>
      <c r="AFN1267" s="119"/>
      <c r="AFO1267" s="119"/>
      <c r="AFP1267" s="119"/>
      <c r="AFQ1267" s="119"/>
      <c r="AFR1267" s="119"/>
      <c r="AFS1267" s="119"/>
      <c r="AFT1267" s="119"/>
      <c r="AFU1267" s="119"/>
      <c r="AFV1267" s="119"/>
      <c r="AFW1267" s="119"/>
      <c r="AFX1267" s="119"/>
      <c r="AFY1267" s="119"/>
      <c r="AFZ1267" s="119"/>
      <c r="AGA1267" s="119"/>
      <c r="AGB1267" s="119"/>
      <c r="AGC1267" s="119"/>
      <c r="AGD1267" s="119"/>
      <c r="AGE1267" s="119"/>
      <c r="AGF1267" s="119"/>
      <c r="AGG1267" s="119"/>
      <c r="AGH1267" s="119"/>
      <c r="AGI1267" s="119"/>
      <c r="AGJ1267" s="119"/>
      <c r="AGK1267" s="119"/>
      <c r="AGL1267" s="119"/>
      <c r="AGM1267" s="119"/>
      <c r="AGN1267" s="119"/>
      <c r="AGO1267" s="119"/>
      <c r="AGP1267" s="119"/>
      <c r="AGQ1267" s="119"/>
      <c r="AGR1267" s="119"/>
      <c r="AGS1267" s="119"/>
      <c r="AGT1267" s="119"/>
      <c r="AGU1267" s="119"/>
      <c r="AGV1267" s="119"/>
      <c r="AGW1267" s="119"/>
      <c r="AGX1267" s="119"/>
      <c r="AGY1267" s="119"/>
      <c r="AGZ1267" s="119"/>
      <c r="AHA1267" s="119"/>
      <c r="AHB1267" s="119"/>
      <c r="AHC1267" s="119"/>
      <c r="AHD1267" s="119"/>
      <c r="AHE1267" s="119"/>
      <c r="AHF1267" s="119"/>
      <c r="AHG1267" s="119"/>
      <c r="AHH1267" s="119"/>
      <c r="AHI1267" s="119"/>
      <c r="AHJ1267" s="119"/>
      <c r="AHK1267" s="119"/>
      <c r="AHL1267" s="119"/>
      <c r="AHM1267" s="119"/>
      <c r="AHN1267" s="119"/>
      <c r="AHO1267" s="119"/>
      <c r="AHP1267" s="119"/>
      <c r="AHQ1267" s="119"/>
      <c r="AHR1267" s="119"/>
      <c r="AHS1267" s="119"/>
      <c r="AHT1267" s="119"/>
      <c r="AHU1267" s="119"/>
      <c r="AHV1267" s="119"/>
      <c r="AHW1267" s="119"/>
      <c r="AHX1267" s="119"/>
      <c r="AHY1267" s="119"/>
      <c r="AHZ1267" s="119"/>
      <c r="AIA1267" s="119"/>
      <c r="AIB1267" s="119"/>
      <c r="AIC1267" s="119"/>
      <c r="AID1267" s="119"/>
      <c r="AIE1267" s="119"/>
      <c r="AIF1267" s="119"/>
      <c r="AIG1267" s="119"/>
      <c r="AIH1267" s="119"/>
      <c r="AII1267" s="119"/>
      <c r="AIJ1267" s="119"/>
      <c r="AIK1267" s="119"/>
      <c r="AIL1267" s="119"/>
      <c r="AIM1267" s="119"/>
      <c r="AIN1267" s="119"/>
      <c r="AIO1267" s="119"/>
      <c r="AIP1267" s="119"/>
      <c r="AIQ1267" s="119"/>
      <c r="AIR1267" s="119"/>
      <c r="AIS1267" s="119"/>
      <c r="AIT1267" s="119"/>
      <c r="AIU1267" s="119"/>
      <c r="AIV1267" s="119"/>
      <c r="AIW1267" s="119"/>
      <c r="AIX1267" s="119"/>
      <c r="AIY1267" s="119"/>
      <c r="AIZ1267" s="119"/>
      <c r="AJA1267" s="119"/>
      <c r="AJB1267" s="119"/>
      <c r="AJC1267" s="119"/>
      <c r="AJD1267" s="119"/>
      <c r="AJE1267" s="119"/>
      <c r="AJF1267" s="119"/>
      <c r="AJG1267" s="119"/>
      <c r="AJH1267" s="119"/>
      <c r="AJI1267" s="119"/>
      <c r="AJJ1267" s="119"/>
      <c r="AJK1267" s="119"/>
      <c r="AJL1267" s="119"/>
      <c r="AJM1267" s="119"/>
      <c r="AJN1267" s="119"/>
      <c r="AJO1267" s="119"/>
      <c r="AJP1267" s="119"/>
      <c r="AJQ1267" s="119"/>
      <c r="AJR1267" s="119"/>
      <c r="AJS1267" s="119"/>
      <c r="AJT1267" s="119"/>
      <c r="AJU1267" s="119"/>
      <c r="AJV1267" s="119"/>
      <c r="AJW1267" s="119"/>
      <c r="AJX1267" s="119"/>
      <c r="AJY1267" s="119"/>
      <c r="AJZ1267" s="119"/>
      <c r="AKA1267" s="119"/>
      <c r="AKB1267" s="119"/>
      <c r="AKC1267" s="119"/>
      <c r="AKD1267" s="119"/>
      <c r="AKE1267" s="119"/>
      <c r="AKF1267" s="119"/>
      <c r="AKG1267" s="119"/>
      <c r="AKH1267" s="119"/>
      <c r="AKI1267" s="119"/>
      <c r="AKJ1267" s="119"/>
      <c r="AKK1267" s="119"/>
      <c r="AKL1267" s="119"/>
      <c r="AKM1267" s="119"/>
      <c r="AKN1267" s="119"/>
      <c r="AKO1267" s="119"/>
      <c r="AKP1267" s="119"/>
      <c r="AKQ1267" s="119"/>
      <c r="AKR1267" s="119"/>
      <c r="AKS1267" s="119"/>
      <c r="AKT1267" s="119"/>
      <c r="AKU1267" s="119"/>
      <c r="AKV1267" s="119"/>
      <c r="AKW1267" s="119"/>
      <c r="AKX1267" s="119"/>
      <c r="AKY1267" s="119"/>
      <c r="AKZ1267" s="119"/>
      <c r="ALA1267" s="119"/>
      <c r="ALB1267" s="119"/>
      <c r="ALC1267" s="119"/>
      <c r="ALD1267" s="119"/>
      <c r="ALE1267" s="119"/>
      <c r="ALF1267" s="119"/>
      <c r="ALG1267" s="119"/>
      <c r="ALH1267" s="119"/>
      <c r="ALI1267" s="119"/>
      <c r="ALJ1267" s="119"/>
      <c r="ALK1267" s="119"/>
      <c r="ALL1267" s="119"/>
      <c r="ALM1267" s="119"/>
      <c r="ALN1267" s="119"/>
      <c r="ALO1267" s="119"/>
      <c r="ALP1267" s="119"/>
      <c r="ALQ1267" s="119"/>
      <c r="ALR1267" s="119"/>
      <c r="ALS1267" s="119"/>
      <c r="ALT1267" s="119"/>
      <c r="ALU1267" s="119"/>
      <c r="ALV1267" s="119"/>
      <c r="ALW1267" s="119"/>
      <c r="ALX1267" s="119"/>
      <c r="ALY1267" s="119"/>
      <c r="ALZ1267" s="119"/>
      <c r="AMA1267" s="119"/>
      <c r="AMB1267" s="119"/>
      <c r="AMC1267" s="119"/>
      <c r="AMD1267" s="119"/>
      <c r="AME1267" s="119"/>
      <c r="AMF1267" s="119"/>
      <c r="AMG1267" s="119"/>
      <c r="AMH1267" s="119"/>
      <c r="AMI1267" s="119"/>
      <c r="AMJ1267" s="119"/>
    </row>
    <row r="1268" customFormat="false" ht="15" hidden="false" customHeight="false" outlineLevel="0" collapsed="false">
      <c r="A1268" s="118"/>
      <c r="B1268" s="118"/>
      <c r="C1268" s="49" t="n">
        <f aca="false">IF(F1268=F1267,C1267,IF(F1268=(F1267+10),C1267,(C1267+10)))</f>
        <v>2370</v>
      </c>
      <c r="D1268" s="56" t="s">
        <v>445</v>
      </c>
      <c r="E1268" s="51" t="n">
        <f aca="false">IF(C1267=C1268,IF(AND(L1268&lt;&gt;"M",L1268&lt;&gt;"m-up"),E1267+10,E1267),10)</f>
        <v>20</v>
      </c>
      <c r="F1268" s="79" t="n">
        <f aca="false">R1268+(Q1268*60)+(P1268*3600)</f>
        <v>78575</v>
      </c>
      <c r="G1268" s="79" t="str">
        <f aca="false">CONCATENATE(M1268,N1268,O1268)</f>
        <v>2018123</v>
      </c>
      <c r="H1268" s="79" t="n">
        <v>0</v>
      </c>
      <c r="I1268" s="79"/>
      <c r="J1268" s="79"/>
      <c r="K1268" s="79"/>
      <c r="L1268" s="79" t="s">
        <v>290</v>
      </c>
      <c r="M1268" s="79" t="n">
        <v>2018</v>
      </c>
      <c r="N1268" s="79" t="n">
        <v>1</v>
      </c>
      <c r="O1268" s="79" t="n">
        <v>23</v>
      </c>
      <c r="P1268" s="79" t="n">
        <v>21</v>
      </c>
      <c r="Q1268" s="79" t="n">
        <v>49</v>
      </c>
      <c r="R1268" s="79" t="n">
        <v>35</v>
      </c>
      <c r="S1268" s="79" t="n">
        <v>900</v>
      </c>
      <c r="T1268" s="79" t="n">
        <v>0</v>
      </c>
      <c r="U1268" s="79" t="s">
        <v>1</v>
      </c>
      <c r="V1268" s="79" t="s">
        <v>2</v>
      </c>
      <c r="W1268" s="79"/>
      <c r="X1268" s="130" t="s">
        <v>81</v>
      </c>
      <c r="Y1268" s="130"/>
      <c r="Z1268" s="130"/>
      <c r="AA1268" s="130"/>
      <c r="WK1268" s="119"/>
      <c r="WL1268" s="119"/>
      <c r="WM1268" s="119"/>
      <c r="WN1268" s="119"/>
      <c r="WO1268" s="119"/>
      <c r="WP1268" s="119"/>
      <c r="WQ1268" s="119"/>
      <c r="WR1268" s="119"/>
      <c r="WS1268" s="119"/>
      <c r="WT1268" s="119"/>
      <c r="WU1268" s="119"/>
      <c r="WV1268" s="119"/>
      <c r="WW1268" s="119"/>
      <c r="WX1268" s="119"/>
      <c r="WY1268" s="119"/>
      <c r="WZ1268" s="119"/>
      <c r="XA1268" s="119"/>
      <c r="XB1268" s="119"/>
      <c r="XC1268" s="119"/>
      <c r="XD1268" s="119"/>
      <c r="XE1268" s="119"/>
      <c r="XF1268" s="119"/>
      <c r="XG1268" s="119"/>
      <c r="XH1268" s="119"/>
      <c r="XI1268" s="119"/>
      <c r="XJ1268" s="119"/>
      <c r="XK1268" s="119"/>
      <c r="XL1268" s="119"/>
      <c r="XM1268" s="119"/>
      <c r="XN1268" s="119"/>
      <c r="XO1268" s="119"/>
      <c r="XP1268" s="119"/>
      <c r="XQ1268" s="119"/>
      <c r="XR1268" s="119"/>
      <c r="XS1268" s="119"/>
      <c r="XT1268" s="119"/>
      <c r="XU1268" s="119"/>
      <c r="XV1268" s="119"/>
      <c r="XW1268" s="119"/>
      <c r="XX1268" s="119"/>
      <c r="XY1268" s="119"/>
      <c r="XZ1268" s="119"/>
      <c r="YA1268" s="119"/>
      <c r="YB1268" s="119"/>
      <c r="YC1268" s="119"/>
      <c r="YD1268" s="119"/>
      <c r="YE1268" s="119"/>
      <c r="YF1268" s="119"/>
      <c r="YG1268" s="119"/>
      <c r="YH1268" s="119"/>
      <c r="YI1268" s="119"/>
      <c r="YJ1268" s="119"/>
      <c r="YK1268" s="119"/>
      <c r="YL1268" s="119"/>
      <c r="YM1268" s="119"/>
      <c r="YN1268" s="119"/>
      <c r="YO1268" s="119"/>
      <c r="YP1268" s="119"/>
      <c r="YQ1268" s="119"/>
      <c r="YR1268" s="119"/>
      <c r="YS1268" s="119"/>
      <c r="YT1268" s="119"/>
      <c r="YU1268" s="119"/>
      <c r="YV1268" s="119"/>
      <c r="YW1268" s="119"/>
      <c r="YX1268" s="119"/>
      <c r="YY1268" s="119"/>
      <c r="YZ1268" s="119"/>
      <c r="ZA1268" s="119"/>
      <c r="ZB1268" s="119"/>
      <c r="ZC1268" s="119"/>
      <c r="ZD1268" s="119"/>
      <c r="ZE1268" s="119"/>
      <c r="ZF1268" s="119"/>
      <c r="ZG1268" s="119"/>
      <c r="ZH1268" s="119"/>
      <c r="ZI1268" s="119"/>
      <c r="ZJ1268" s="119"/>
      <c r="ZK1268" s="119"/>
      <c r="ZL1268" s="119"/>
      <c r="ZM1268" s="119"/>
      <c r="ZN1268" s="119"/>
      <c r="ZO1268" s="119"/>
      <c r="ZP1268" s="119"/>
      <c r="ZQ1268" s="119"/>
      <c r="ZR1268" s="119"/>
      <c r="ZS1268" s="119"/>
      <c r="ZT1268" s="119"/>
      <c r="ZU1268" s="119"/>
      <c r="ZV1268" s="119"/>
      <c r="ZW1268" s="119"/>
      <c r="ZX1268" s="119"/>
      <c r="ZY1268" s="119"/>
      <c r="ZZ1268" s="119"/>
      <c r="AAA1268" s="119"/>
      <c r="AAB1268" s="119"/>
      <c r="AAC1268" s="119"/>
      <c r="AAD1268" s="119"/>
      <c r="AAE1268" s="119"/>
      <c r="AAF1268" s="119"/>
      <c r="AAG1268" s="119"/>
      <c r="AAH1268" s="119"/>
      <c r="AAI1268" s="119"/>
      <c r="AAJ1268" s="119"/>
      <c r="AAK1268" s="119"/>
      <c r="AAL1268" s="119"/>
      <c r="AAM1268" s="119"/>
      <c r="AAN1268" s="119"/>
      <c r="AAO1268" s="119"/>
      <c r="AAP1268" s="119"/>
      <c r="AAQ1268" s="119"/>
      <c r="AAR1268" s="119"/>
      <c r="AAS1268" s="119"/>
      <c r="AAT1268" s="119"/>
      <c r="AAU1268" s="119"/>
      <c r="AAV1268" s="119"/>
      <c r="AAW1268" s="119"/>
      <c r="AAX1268" s="119"/>
      <c r="AAY1268" s="119"/>
      <c r="AAZ1268" s="119"/>
      <c r="ABA1268" s="119"/>
      <c r="ABB1268" s="119"/>
      <c r="ABC1268" s="119"/>
      <c r="ABD1268" s="119"/>
      <c r="ABE1268" s="119"/>
      <c r="ABF1268" s="119"/>
      <c r="ABG1268" s="119"/>
      <c r="ABH1268" s="119"/>
      <c r="ABI1268" s="119"/>
      <c r="ABJ1268" s="119"/>
      <c r="ABK1268" s="119"/>
      <c r="ABL1268" s="119"/>
      <c r="ABM1268" s="119"/>
      <c r="ABN1268" s="119"/>
      <c r="ABO1268" s="119"/>
      <c r="ABP1268" s="119"/>
      <c r="ABQ1268" s="119"/>
      <c r="ABR1268" s="119"/>
      <c r="ABS1268" s="119"/>
      <c r="ABT1268" s="119"/>
      <c r="ABU1268" s="119"/>
      <c r="ABV1268" s="119"/>
      <c r="ABW1268" s="119"/>
      <c r="ABX1268" s="119"/>
      <c r="ABY1268" s="119"/>
      <c r="ABZ1268" s="119"/>
      <c r="ACA1268" s="119"/>
      <c r="ACB1268" s="119"/>
      <c r="ACC1268" s="119"/>
      <c r="ACD1268" s="119"/>
      <c r="ACE1268" s="119"/>
      <c r="ACF1268" s="119"/>
      <c r="ACG1268" s="119"/>
      <c r="ACH1268" s="119"/>
      <c r="ACI1268" s="119"/>
      <c r="ACJ1268" s="119"/>
      <c r="ACK1268" s="119"/>
      <c r="ACL1268" s="119"/>
      <c r="ACM1268" s="119"/>
      <c r="ACN1268" s="119"/>
      <c r="ACO1268" s="119"/>
      <c r="ACP1268" s="119"/>
      <c r="ACQ1268" s="119"/>
      <c r="ACR1268" s="119"/>
      <c r="ACS1268" s="119"/>
      <c r="ACT1268" s="119"/>
      <c r="ACU1268" s="119"/>
      <c r="ACV1268" s="119"/>
      <c r="ACW1268" s="119"/>
      <c r="ACX1268" s="119"/>
      <c r="ACY1268" s="119"/>
      <c r="ACZ1268" s="119"/>
      <c r="ADA1268" s="119"/>
      <c r="ADB1268" s="119"/>
      <c r="ADC1268" s="119"/>
      <c r="ADD1268" s="119"/>
      <c r="ADE1268" s="119"/>
      <c r="ADF1268" s="119"/>
      <c r="ADG1268" s="119"/>
      <c r="ADH1268" s="119"/>
      <c r="ADI1268" s="119"/>
      <c r="ADJ1268" s="119"/>
      <c r="ADK1268" s="119"/>
      <c r="ADL1268" s="119"/>
      <c r="ADM1268" s="119"/>
      <c r="ADN1268" s="119"/>
      <c r="ADO1268" s="119"/>
      <c r="ADP1268" s="119"/>
      <c r="ADQ1268" s="119"/>
      <c r="ADR1268" s="119"/>
      <c r="ADS1268" s="119"/>
      <c r="ADT1268" s="119"/>
      <c r="ADU1268" s="119"/>
      <c r="ADV1268" s="119"/>
      <c r="ADW1268" s="119"/>
      <c r="ADX1268" s="119"/>
      <c r="ADY1268" s="119"/>
      <c r="ADZ1268" s="119"/>
      <c r="AEA1268" s="119"/>
      <c r="AEB1268" s="119"/>
      <c r="AEC1268" s="119"/>
      <c r="AED1268" s="119"/>
      <c r="AEE1268" s="119"/>
      <c r="AEF1268" s="119"/>
      <c r="AEG1268" s="119"/>
      <c r="AEH1268" s="119"/>
      <c r="AEI1268" s="119"/>
      <c r="AEJ1268" s="119"/>
      <c r="AEK1268" s="119"/>
      <c r="AEL1268" s="119"/>
      <c r="AEM1268" s="119"/>
      <c r="AEN1268" s="119"/>
      <c r="AEO1268" s="119"/>
      <c r="AEP1268" s="119"/>
      <c r="AEQ1268" s="119"/>
      <c r="AER1268" s="119"/>
      <c r="AES1268" s="119"/>
      <c r="AET1268" s="119"/>
      <c r="AEU1268" s="119"/>
      <c r="AEV1268" s="119"/>
      <c r="AEW1268" s="119"/>
      <c r="AEX1268" s="119"/>
      <c r="AEY1268" s="119"/>
      <c r="AEZ1268" s="119"/>
      <c r="AFA1268" s="119"/>
      <c r="AFB1268" s="119"/>
      <c r="AFC1268" s="119"/>
      <c r="AFD1268" s="119"/>
      <c r="AFE1268" s="119"/>
      <c r="AFF1268" s="119"/>
      <c r="AFG1268" s="119"/>
      <c r="AFH1268" s="119"/>
      <c r="AFI1268" s="119"/>
      <c r="AFJ1268" s="119"/>
      <c r="AFK1268" s="119"/>
      <c r="AFL1268" s="119"/>
      <c r="AFM1268" s="119"/>
      <c r="AFN1268" s="119"/>
      <c r="AFO1268" s="119"/>
      <c r="AFP1268" s="119"/>
      <c r="AFQ1268" s="119"/>
      <c r="AFR1268" s="119"/>
      <c r="AFS1268" s="119"/>
      <c r="AFT1268" s="119"/>
      <c r="AFU1268" s="119"/>
      <c r="AFV1268" s="119"/>
      <c r="AFW1268" s="119"/>
      <c r="AFX1268" s="119"/>
      <c r="AFY1268" s="119"/>
      <c r="AFZ1268" s="119"/>
      <c r="AGA1268" s="119"/>
      <c r="AGB1268" s="119"/>
      <c r="AGC1268" s="119"/>
      <c r="AGD1268" s="119"/>
      <c r="AGE1268" s="119"/>
      <c r="AGF1268" s="119"/>
      <c r="AGG1268" s="119"/>
      <c r="AGH1268" s="119"/>
      <c r="AGI1268" s="119"/>
      <c r="AGJ1268" s="119"/>
      <c r="AGK1268" s="119"/>
      <c r="AGL1268" s="119"/>
      <c r="AGM1268" s="119"/>
      <c r="AGN1268" s="119"/>
      <c r="AGO1268" s="119"/>
      <c r="AGP1268" s="119"/>
      <c r="AGQ1268" s="119"/>
      <c r="AGR1268" s="119"/>
      <c r="AGS1268" s="119"/>
      <c r="AGT1268" s="119"/>
      <c r="AGU1268" s="119"/>
      <c r="AGV1268" s="119"/>
      <c r="AGW1268" s="119"/>
      <c r="AGX1268" s="119"/>
      <c r="AGY1268" s="119"/>
      <c r="AGZ1268" s="119"/>
      <c r="AHA1268" s="119"/>
      <c r="AHB1268" s="119"/>
      <c r="AHC1268" s="119"/>
      <c r="AHD1268" s="119"/>
      <c r="AHE1268" s="119"/>
      <c r="AHF1268" s="119"/>
      <c r="AHG1268" s="119"/>
      <c r="AHH1268" s="119"/>
      <c r="AHI1268" s="119"/>
      <c r="AHJ1268" s="119"/>
      <c r="AHK1268" s="119"/>
      <c r="AHL1268" s="119"/>
      <c r="AHM1268" s="119"/>
      <c r="AHN1268" s="119"/>
      <c r="AHO1268" s="119"/>
      <c r="AHP1268" s="119"/>
      <c r="AHQ1268" s="119"/>
      <c r="AHR1268" s="119"/>
      <c r="AHS1268" s="119"/>
      <c r="AHT1268" s="119"/>
      <c r="AHU1268" s="119"/>
      <c r="AHV1268" s="119"/>
      <c r="AHW1268" s="119"/>
      <c r="AHX1268" s="119"/>
      <c r="AHY1268" s="119"/>
      <c r="AHZ1268" s="119"/>
      <c r="AIA1268" s="119"/>
      <c r="AIB1268" s="119"/>
      <c r="AIC1268" s="119"/>
      <c r="AID1268" s="119"/>
      <c r="AIE1268" s="119"/>
      <c r="AIF1268" s="119"/>
      <c r="AIG1268" s="119"/>
      <c r="AIH1268" s="119"/>
      <c r="AII1268" s="119"/>
      <c r="AIJ1268" s="119"/>
      <c r="AIK1268" s="119"/>
      <c r="AIL1268" s="119"/>
      <c r="AIM1268" s="119"/>
      <c r="AIN1268" s="119"/>
      <c r="AIO1268" s="119"/>
      <c r="AIP1268" s="119"/>
      <c r="AIQ1268" s="119"/>
      <c r="AIR1268" s="119"/>
      <c r="AIS1268" s="119"/>
      <c r="AIT1268" s="119"/>
      <c r="AIU1268" s="119"/>
      <c r="AIV1268" s="119"/>
      <c r="AIW1268" s="119"/>
      <c r="AIX1268" s="119"/>
      <c r="AIY1268" s="119"/>
      <c r="AIZ1268" s="119"/>
      <c r="AJA1268" s="119"/>
      <c r="AJB1268" s="119"/>
      <c r="AJC1268" s="119"/>
      <c r="AJD1268" s="119"/>
      <c r="AJE1268" s="119"/>
      <c r="AJF1268" s="119"/>
      <c r="AJG1268" s="119"/>
      <c r="AJH1268" s="119"/>
      <c r="AJI1268" s="119"/>
      <c r="AJJ1268" s="119"/>
      <c r="AJK1268" s="119"/>
      <c r="AJL1268" s="119"/>
      <c r="AJM1268" s="119"/>
      <c r="AJN1268" s="119"/>
      <c r="AJO1268" s="119"/>
      <c r="AJP1268" s="119"/>
      <c r="AJQ1268" s="119"/>
      <c r="AJR1268" s="119"/>
      <c r="AJS1268" s="119"/>
      <c r="AJT1268" s="119"/>
      <c r="AJU1268" s="119"/>
      <c r="AJV1268" s="119"/>
      <c r="AJW1268" s="119"/>
      <c r="AJX1268" s="119"/>
      <c r="AJY1268" s="119"/>
      <c r="AJZ1268" s="119"/>
      <c r="AKA1268" s="119"/>
      <c r="AKB1268" s="119"/>
      <c r="AKC1268" s="119"/>
      <c r="AKD1268" s="119"/>
      <c r="AKE1268" s="119"/>
      <c r="AKF1268" s="119"/>
      <c r="AKG1268" s="119"/>
      <c r="AKH1268" s="119"/>
      <c r="AKI1268" s="119"/>
      <c r="AKJ1268" s="119"/>
      <c r="AKK1268" s="119"/>
      <c r="AKL1268" s="119"/>
      <c r="AKM1268" s="119"/>
      <c r="AKN1268" s="119"/>
      <c r="AKO1268" s="119"/>
      <c r="AKP1268" s="119"/>
      <c r="AKQ1268" s="119"/>
      <c r="AKR1268" s="119"/>
      <c r="AKS1268" s="119"/>
      <c r="AKT1268" s="119"/>
      <c r="AKU1268" s="119"/>
      <c r="AKV1268" s="119"/>
      <c r="AKW1268" s="119"/>
      <c r="AKX1268" s="119"/>
      <c r="AKY1268" s="119"/>
      <c r="AKZ1268" s="119"/>
      <c r="ALA1268" s="119"/>
      <c r="ALB1268" s="119"/>
      <c r="ALC1268" s="119"/>
      <c r="ALD1268" s="119"/>
      <c r="ALE1268" s="119"/>
      <c r="ALF1268" s="119"/>
      <c r="ALG1268" s="119"/>
      <c r="ALH1268" s="119"/>
      <c r="ALI1268" s="119"/>
      <c r="ALJ1268" s="119"/>
      <c r="ALK1268" s="119"/>
      <c r="ALL1268" s="119"/>
      <c r="ALM1268" s="119"/>
      <c r="ALN1268" s="119"/>
      <c r="ALO1268" s="119"/>
      <c r="ALP1268" s="119"/>
      <c r="ALQ1268" s="119"/>
      <c r="ALR1268" s="119"/>
      <c r="ALS1268" s="119"/>
      <c r="ALT1268" s="119"/>
      <c r="ALU1268" s="119"/>
      <c r="ALV1268" s="119"/>
      <c r="ALW1268" s="119"/>
      <c r="ALX1268" s="119"/>
      <c r="ALY1268" s="119"/>
      <c r="ALZ1268" s="119"/>
      <c r="AMA1268" s="119"/>
      <c r="AMB1268" s="119"/>
      <c r="AMC1268" s="119"/>
      <c r="AMD1268" s="119"/>
      <c r="AME1268" s="119"/>
      <c r="AMF1268" s="119"/>
      <c r="AMG1268" s="119"/>
      <c r="AMH1268" s="119"/>
      <c r="AMI1268" s="119"/>
      <c r="AMJ1268" s="119"/>
    </row>
    <row r="1269" customFormat="false" ht="15" hidden="false" customHeight="false" outlineLevel="0" collapsed="false">
      <c r="A1269" s="120"/>
      <c r="B1269" s="120"/>
      <c r="C1269" s="49" t="n">
        <f aca="false">IF(F1269=F1268,C1268,IF(F1269=(F1268+10),C1268,(C1268+10)))</f>
        <v>2380</v>
      </c>
      <c r="D1269" s="58" t="s">
        <v>446</v>
      </c>
      <c r="E1269" s="51" t="n">
        <f aca="false">IF(C1268=C1269,IF(AND(L1269&lt;&gt;"M",L1269&lt;&gt;"m-up"),E1268+10,E1268),10)</f>
        <v>10</v>
      </c>
      <c r="F1269" s="81" t="n">
        <f aca="false">R1269+(Q1269*60)+(P1269*3600)</f>
        <v>79040</v>
      </c>
      <c r="G1269" s="81" t="str">
        <f aca="false">CONCATENATE(M1269,N1269,O1269)</f>
        <v>2018123</v>
      </c>
      <c r="H1269" s="81" t="n">
        <v>0</v>
      </c>
      <c r="I1269" s="81"/>
      <c r="J1269" s="81"/>
      <c r="K1269" s="81"/>
      <c r="L1269" s="81" t="s">
        <v>82</v>
      </c>
      <c r="M1269" s="81" t="n">
        <v>2018</v>
      </c>
      <c r="N1269" s="81" t="n">
        <v>1</v>
      </c>
      <c r="O1269" s="81" t="n">
        <v>23</v>
      </c>
      <c r="P1269" s="81" t="n">
        <v>21</v>
      </c>
      <c r="Q1269" s="81" t="n">
        <v>57</v>
      </c>
      <c r="R1269" s="81" t="n">
        <v>20</v>
      </c>
      <c r="S1269" s="81" t="n">
        <v>989</v>
      </c>
      <c r="T1269" s="81" t="n">
        <v>0</v>
      </c>
      <c r="U1269" s="81" t="s">
        <v>62</v>
      </c>
      <c r="V1269" s="81" t="s">
        <v>3</v>
      </c>
      <c r="W1269" s="81"/>
      <c r="X1269" s="129" t="s">
        <v>83</v>
      </c>
      <c r="Y1269" s="130"/>
      <c r="Z1269" s="130"/>
      <c r="AA1269" s="130"/>
      <c r="WK1269" s="121"/>
      <c r="WL1269" s="121"/>
      <c r="WM1269" s="121"/>
      <c r="WN1269" s="121"/>
      <c r="WO1269" s="121"/>
      <c r="WP1269" s="121"/>
      <c r="WQ1269" s="121"/>
      <c r="WR1269" s="121"/>
      <c r="WS1269" s="121"/>
      <c r="WT1269" s="121"/>
      <c r="WU1269" s="121"/>
      <c r="WV1269" s="121"/>
      <c r="WW1269" s="121"/>
      <c r="WX1269" s="121"/>
      <c r="WY1269" s="121"/>
      <c r="WZ1269" s="121"/>
      <c r="XA1269" s="121"/>
      <c r="XB1269" s="121"/>
      <c r="XC1269" s="121"/>
      <c r="XD1269" s="121"/>
      <c r="XE1269" s="121"/>
      <c r="XF1269" s="121"/>
      <c r="XG1269" s="121"/>
      <c r="XH1269" s="121"/>
      <c r="XI1269" s="121"/>
      <c r="XJ1269" s="121"/>
      <c r="XK1269" s="121"/>
      <c r="XL1269" s="121"/>
      <c r="XM1269" s="121"/>
      <c r="XN1269" s="121"/>
      <c r="XO1269" s="121"/>
      <c r="XP1269" s="121"/>
      <c r="XQ1269" s="121"/>
      <c r="XR1269" s="121"/>
      <c r="XS1269" s="121"/>
      <c r="XT1269" s="121"/>
      <c r="XU1269" s="121"/>
      <c r="XV1269" s="121"/>
      <c r="XW1269" s="121"/>
      <c r="XX1269" s="121"/>
      <c r="XY1269" s="121"/>
      <c r="XZ1269" s="121"/>
      <c r="YA1269" s="121"/>
      <c r="YB1269" s="121"/>
      <c r="YC1269" s="121"/>
      <c r="YD1269" s="121"/>
      <c r="YE1269" s="121"/>
      <c r="YF1269" s="121"/>
      <c r="YG1269" s="121"/>
      <c r="YH1269" s="121"/>
      <c r="YI1269" s="121"/>
      <c r="YJ1269" s="121"/>
      <c r="YK1269" s="121"/>
      <c r="YL1269" s="121"/>
      <c r="YM1269" s="121"/>
      <c r="YN1269" s="121"/>
      <c r="YO1269" s="121"/>
      <c r="YP1269" s="121"/>
      <c r="YQ1269" s="121"/>
      <c r="YR1269" s="121"/>
      <c r="YS1269" s="121"/>
      <c r="YT1269" s="121"/>
      <c r="YU1269" s="121"/>
      <c r="YV1269" s="121"/>
      <c r="YW1269" s="121"/>
      <c r="YX1269" s="121"/>
      <c r="YY1269" s="121"/>
      <c r="YZ1269" s="121"/>
      <c r="ZA1269" s="121"/>
      <c r="ZB1269" s="121"/>
      <c r="ZC1269" s="121"/>
      <c r="ZD1269" s="121"/>
      <c r="ZE1269" s="121"/>
      <c r="ZF1269" s="121"/>
      <c r="ZG1269" s="121"/>
      <c r="ZH1269" s="121"/>
      <c r="ZI1269" s="121"/>
      <c r="ZJ1269" s="121"/>
      <c r="ZK1269" s="121"/>
      <c r="ZL1269" s="121"/>
      <c r="ZM1269" s="121"/>
      <c r="ZN1269" s="121"/>
      <c r="ZO1269" s="121"/>
      <c r="ZP1269" s="121"/>
      <c r="ZQ1269" s="121"/>
      <c r="ZR1269" s="121"/>
      <c r="ZS1269" s="121"/>
      <c r="ZT1269" s="121"/>
      <c r="ZU1269" s="121"/>
      <c r="ZV1269" s="121"/>
      <c r="ZW1269" s="121"/>
      <c r="ZX1269" s="121"/>
      <c r="ZY1269" s="121"/>
      <c r="ZZ1269" s="121"/>
      <c r="AAA1269" s="121"/>
      <c r="AAB1269" s="121"/>
      <c r="AAC1269" s="121"/>
      <c r="AAD1269" s="121"/>
      <c r="AAE1269" s="121"/>
      <c r="AAF1269" s="121"/>
      <c r="AAG1269" s="121"/>
      <c r="AAH1269" s="121"/>
      <c r="AAI1269" s="121"/>
      <c r="AAJ1269" s="121"/>
      <c r="AAK1269" s="121"/>
      <c r="AAL1269" s="121"/>
      <c r="AAM1269" s="121"/>
      <c r="AAN1269" s="121"/>
      <c r="AAO1269" s="121"/>
      <c r="AAP1269" s="121"/>
      <c r="AAQ1269" s="121"/>
      <c r="AAR1269" s="121"/>
      <c r="AAS1269" s="121"/>
      <c r="AAT1269" s="121"/>
      <c r="AAU1269" s="121"/>
      <c r="AAV1269" s="121"/>
      <c r="AAW1269" s="121"/>
      <c r="AAX1269" s="121"/>
      <c r="AAY1269" s="121"/>
      <c r="AAZ1269" s="121"/>
      <c r="ABA1269" s="121"/>
      <c r="ABB1269" s="121"/>
      <c r="ABC1269" s="121"/>
      <c r="ABD1269" s="121"/>
      <c r="ABE1269" s="121"/>
      <c r="ABF1269" s="121"/>
      <c r="ABG1269" s="121"/>
      <c r="ABH1269" s="121"/>
      <c r="ABI1269" s="121"/>
      <c r="ABJ1269" s="121"/>
      <c r="ABK1269" s="121"/>
      <c r="ABL1269" s="121"/>
      <c r="ABM1269" s="121"/>
      <c r="ABN1269" s="121"/>
      <c r="ABO1269" s="121"/>
      <c r="ABP1269" s="121"/>
      <c r="ABQ1269" s="121"/>
      <c r="ABR1269" s="121"/>
      <c r="ABS1269" s="121"/>
      <c r="ABT1269" s="121"/>
      <c r="ABU1269" s="121"/>
      <c r="ABV1269" s="121"/>
      <c r="ABW1269" s="121"/>
      <c r="ABX1269" s="121"/>
      <c r="ABY1269" s="121"/>
      <c r="ABZ1269" s="121"/>
      <c r="ACA1269" s="121"/>
      <c r="ACB1269" s="121"/>
      <c r="ACC1269" s="121"/>
      <c r="ACD1269" s="121"/>
      <c r="ACE1269" s="121"/>
      <c r="ACF1269" s="121"/>
      <c r="ACG1269" s="121"/>
      <c r="ACH1269" s="121"/>
      <c r="ACI1269" s="121"/>
      <c r="ACJ1269" s="121"/>
      <c r="ACK1269" s="121"/>
      <c r="ACL1269" s="121"/>
      <c r="ACM1269" s="121"/>
      <c r="ACN1269" s="121"/>
      <c r="ACO1269" s="121"/>
      <c r="ACP1269" s="121"/>
      <c r="ACQ1269" s="121"/>
      <c r="ACR1269" s="121"/>
      <c r="ACS1269" s="121"/>
      <c r="ACT1269" s="121"/>
      <c r="ACU1269" s="121"/>
      <c r="ACV1269" s="121"/>
      <c r="ACW1269" s="121"/>
      <c r="ACX1269" s="121"/>
      <c r="ACY1269" s="121"/>
      <c r="ACZ1269" s="121"/>
      <c r="ADA1269" s="121"/>
      <c r="ADB1269" s="121"/>
      <c r="ADC1269" s="121"/>
      <c r="ADD1269" s="121"/>
      <c r="ADE1269" s="121"/>
      <c r="ADF1269" s="121"/>
      <c r="ADG1269" s="121"/>
      <c r="ADH1269" s="121"/>
      <c r="ADI1269" s="121"/>
      <c r="ADJ1269" s="121"/>
      <c r="ADK1269" s="121"/>
      <c r="ADL1269" s="121"/>
      <c r="ADM1269" s="121"/>
      <c r="ADN1269" s="121"/>
      <c r="ADO1269" s="121"/>
      <c r="ADP1269" s="121"/>
      <c r="ADQ1269" s="121"/>
      <c r="ADR1269" s="121"/>
      <c r="ADS1269" s="121"/>
      <c r="ADT1269" s="121"/>
      <c r="ADU1269" s="121"/>
      <c r="ADV1269" s="121"/>
      <c r="ADW1269" s="121"/>
      <c r="ADX1269" s="121"/>
      <c r="ADY1269" s="121"/>
      <c r="ADZ1269" s="121"/>
      <c r="AEA1269" s="121"/>
      <c r="AEB1269" s="121"/>
      <c r="AEC1269" s="121"/>
      <c r="AED1269" s="121"/>
      <c r="AEE1269" s="121"/>
      <c r="AEF1269" s="121"/>
      <c r="AEG1269" s="121"/>
      <c r="AEH1269" s="121"/>
      <c r="AEI1269" s="121"/>
      <c r="AEJ1269" s="121"/>
      <c r="AEK1269" s="121"/>
      <c r="AEL1269" s="121"/>
      <c r="AEM1269" s="121"/>
      <c r="AEN1269" s="121"/>
      <c r="AEO1269" s="121"/>
      <c r="AEP1269" s="121"/>
      <c r="AEQ1269" s="121"/>
      <c r="AER1269" s="121"/>
      <c r="AES1269" s="121"/>
      <c r="AET1269" s="121"/>
      <c r="AEU1269" s="121"/>
      <c r="AEV1269" s="121"/>
      <c r="AEW1269" s="121"/>
      <c r="AEX1269" s="121"/>
      <c r="AEY1269" s="121"/>
      <c r="AEZ1269" s="121"/>
      <c r="AFA1269" s="121"/>
      <c r="AFB1269" s="121"/>
      <c r="AFC1269" s="121"/>
      <c r="AFD1269" s="121"/>
      <c r="AFE1269" s="121"/>
      <c r="AFF1269" s="121"/>
      <c r="AFG1269" s="121"/>
      <c r="AFH1269" s="121"/>
      <c r="AFI1269" s="121"/>
      <c r="AFJ1269" s="121"/>
      <c r="AFK1269" s="121"/>
      <c r="AFL1269" s="121"/>
      <c r="AFM1269" s="121"/>
      <c r="AFN1269" s="121"/>
      <c r="AFO1269" s="121"/>
      <c r="AFP1269" s="121"/>
      <c r="AFQ1269" s="121"/>
      <c r="AFR1269" s="121"/>
      <c r="AFS1269" s="121"/>
      <c r="AFT1269" s="121"/>
      <c r="AFU1269" s="121"/>
      <c r="AFV1269" s="121"/>
      <c r="AFW1269" s="121"/>
      <c r="AFX1269" s="121"/>
      <c r="AFY1269" s="121"/>
      <c r="AFZ1269" s="121"/>
      <c r="AGA1269" s="121"/>
      <c r="AGB1269" s="121"/>
      <c r="AGC1269" s="121"/>
      <c r="AGD1269" s="121"/>
      <c r="AGE1269" s="121"/>
      <c r="AGF1269" s="121"/>
      <c r="AGG1269" s="121"/>
      <c r="AGH1269" s="121"/>
      <c r="AGI1269" s="121"/>
      <c r="AGJ1269" s="121"/>
      <c r="AGK1269" s="121"/>
      <c r="AGL1269" s="121"/>
      <c r="AGM1269" s="121"/>
      <c r="AGN1269" s="121"/>
      <c r="AGO1269" s="121"/>
      <c r="AGP1269" s="121"/>
      <c r="AGQ1269" s="121"/>
      <c r="AGR1269" s="121"/>
      <c r="AGS1269" s="121"/>
      <c r="AGT1269" s="121"/>
      <c r="AGU1269" s="121"/>
      <c r="AGV1269" s="121"/>
      <c r="AGW1269" s="121"/>
      <c r="AGX1269" s="121"/>
      <c r="AGY1269" s="121"/>
      <c r="AGZ1269" s="121"/>
      <c r="AHA1269" s="121"/>
      <c r="AHB1269" s="121"/>
      <c r="AHC1269" s="121"/>
      <c r="AHD1269" s="121"/>
      <c r="AHE1269" s="121"/>
      <c r="AHF1269" s="121"/>
      <c r="AHG1269" s="121"/>
      <c r="AHH1269" s="121"/>
      <c r="AHI1269" s="121"/>
      <c r="AHJ1269" s="121"/>
      <c r="AHK1269" s="121"/>
      <c r="AHL1269" s="121"/>
      <c r="AHM1269" s="121"/>
      <c r="AHN1269" s="121"/>
      <c r="AHO1269" s="121"/>
      <c r="AHP1269" s="121"/>
      <c r="AHQ1269" s="121"/>
      <c r="AHR1269" s="121"/>
      <c r="AHS1269" s="121"/>
      <c r="AHT1269" s="121"/>
      <c r="AHU1269" s="121"/>
      <c r="AHV1269" s="121"/>
      <c r="AHW1269" s="121"/>
      <c r="AHX1269" s="121"/>
      <c r="AHY1269" s="121"/>
      <c r="AHZ1269" s="121"/>
      <c r="AIA1269" s="121"/>
      <c r="AIB1269" s="121"/>
      <c r="AIC1269" s="121"/>
      <c r="AID1269" s="121"/>
      <c r="AIE1269" s="121"/>
      <c r="AIF1269" s="121"/>
      <c r="AIG1269" s="121"/>
      <c r="AIH1269" s="121"/>
      <c r="AII1269" s="121"/>
      <c r="AIJ1269" s="121"/>
      <c r="AIK1269" s="121"/>
      <c r="AIL1269" s="121"/>
      <c r="AIM1269" s="121"/>
      <c r="AIN1269" s="121"/>
      <c r="AIO1269" s="121"/>
      <c r="AIP1269" s="121"/>
      <c r="AIQ1269" s="121"/>
      <c r="AIR1269" s="121"/>
      <c r="AIS1269" s="121"/>
      <c r="AIT1269" s="121"/>
      <c r="AIU1269" s="121"/>
      <c r="AIV1269" s="121"/>
      <c r="AIW1269" s="121"/>
      <c r="AIX1269" s="121"/>
      <c r="AIY1269" s="121"/>
      <c r="AIZ1269" s="121"/>
      <c r="AJA1269" s="121"/>
      <c r="AJB1269" s="121"/>
      <c r="AJC1269" s="121"/>
      <c r="AJD1269" s="121"/>
      <c r="AJE1269" s="121"/>
      <c r="AJF1269" s="121"/>
      <c r="AJG1269" s="121"/>
      <c r="AJH1269" s="121"/>
      <c r="AJI1269" s="121"/>
      <c r="AJJ1269" s="121"/>
      <c r="AJK1269" s="121"/>
      <c r="AJL1269" s="121"/>
      <c r="AJM1269" s="121"/>
      <c r="AJN1269" s="121"/>
      <c r="AJO1269" s="121"/>
      <c r="AJP1269" s="121"/>
      <c r="AJQ1269" s="121"/>
      <c r="AJR1269" s="121"/>
      <c r="AJS1269" s="121"/>
      <c r="AJT1269" s="121"/>
      <c r="AJU1269" s="121"/>
      <c r="AJV1269" s="121"/>
      <c r="AJW1269" s="121"/>
      <c r="AJX1269" s="121"/>
      <c r="AJY1269" s="121"/>
      <c r="AJZ1269" s="121"/>
      <c r="AKA1269" s="121"/>
      <c r="AKB1269" s="121"/>
      <c r="AKC1269" s="121"/>
      <c r="AKD1269" s="121"/>
      <c r="AKE1269" s="121"/>
      <c r="AKF1269" s="121"/>
      <c r="AKG1269" s="121"/>
      <c r="AKH1269" s="121"/>
      <c r="AKI1269" s="121"/>
      <c r="AKJ1269" s="121"/>
      <c r="AKK1269" s="121"/>
      <c r="AKL1269" s="121"/>
      <c r="AKM1269" s="121"/>
      <c r="AKN1269" s="121"/>
      <c r="AKO1269" s="121"/>
      <c r="AKP1269" s="121"/>
      <c r="AKQ1269" s="121"/>
      <c r="AKR1269" s="121"/>
      <c r="AKS1269" s="121"/>
      <c r="AKT1269" s="121"/>
      <c r="AKU1269" s="121"/>
      <c r="AKV1269" s="121"/>
      <c r="AKW1269" s="121"/>
      <c r="AKX1269" s="121"/>
      <c r="AKY1269" s="121"/>
      <c r="AKZ1269" s="121"/>
      <c r="ALA1269" s="121"/>
      <c r="ALB1269" s="121"/>
      <c r="ALC1269" s="121"/>
      <c r="ALD1269" s="121"/>
      <c r="ALE1269" s="121"/>
      <c r="ALF1269" s="121"/>
      <c r="ALG1269" s="121"/>
      <c r="ALH1269" s="121"/>
      <c r="ALI1269" s="121"/>
      <c r="ALJ1269" s="121"/>
      <c r="ALK1269" s="121"/>
      <c r="ALL1269" s="121"/>
      <c r="ALM1269" s="121"/>
      <c r="ALN1269" s="121"/>
      <c r="ALO1269" s="121"/>
      <c r="ALP1269" s="121"/>
      <c r="ALQ1269" s="121"/>
      <c r="ALR1269" s="121"/>
      <c r="ALS1269" s="121"/>
      <c r="ALT1269" s="121"/>
      <c r="ALU1269" s="121"/>
      <c r="ALV1269" s="121"/>
      <c r="ALW1269" s="121"/>
      <c r="ALX1269" s="121"/>
      <c r="ALY1269" s="121"/>
      <c r="ALZ1269" s="121"/>
      <c r="AMA1269" s="121"/>
      <c r="AMB1269" s="121"/>
      <c r="AMC1269" s="121"/>
      <c r="AMD1269" s="121"/>
      <c r="AME1269" s="121"/>
      <c r="AMF1269" s="121"/>
      <c r="AMG1269" s="121"/>
      <c r="AMH1269" s="121"/>
      <c r="AMI1269" s="121"/>
      <c r="AMJ1269" s="121"/>
    </row>
    <row r="1270" customFormat="false" ht="15" hidden="false" customHeight="false" outlineLevel="0" collapsed="false">
      <c r="A1270" s="118"/>
      <c r="B1270" s="118"/>
      <c r="C1270" s="49" t="n">
        <f aca="false">IF(F1270=F1269,C1269,IF(F1270=(F1269+10),C1269,(C1269+10)))</f>
        <v>2390</v>
      </c>
      <c r="D1270" s="56" t="s">
        <v>446</v>
      </c>
      <c r="E1270" s="51" t="n">
        <f aca="false">IF(C1269=C1270,IF(AND(L1270&lt;&gt;"M",L1270&lt;&gt;"m-up"),E1269+10,E1269),10)</f>
        <v>10</v>
      </c>
      <c r="F1270" s="79" t="n">
        <f aca="false">R1270+(Q1270*60)+(P1270*3600)</f>
        <v>79041</v>
      </c>
      <c r="G1270" s="79" t="str">
        <f aca="false">CONCATENATE(M1270,N1270,O1270)</f>
        <v>2018123</v>
      </c>
      <c r="H1270" s="79" t="n">
        <v>447</v>
      </c>
      <c r="I1270" s="79"/>
      <c r="J1270" s="79"/>
      <c r="K1270" s="79"/>
      <c r="L1270" s="79" t="s">
        <v>0</v>
      </c>
      <c r="M1270" s="79" t="n">
        <v>2018</v>
      </c>
      <c r="N1270" s="79" t="n">
        <v>1</v>
      </c>
      <c r="O1270" s="79" t="n">
        <v>23</v>
      </c>
      <c r="P1270" s="79" t="n">
        <v>21</v>
      </c>
      <c r="Q1270" s="79" t="n">
        <v>57</v>
      </c>
      <c r="R1270" s="79" t="n">
        <v>21</v>
      </c>
      <c r="S1270" s="79" t="n">
        <v>29</v>
      </c>
      <c r="T1270" s="79" t="n">
        <v>1</v>
      </c>
      <c r="U1270" s="79" t="s">
        <v>1</v>
      </c>
      <c r="V1270" s="79" t="s">
        <v>2</v>
      </c>
      <c r="W1270" s="79"/>
      <c r="X1270" s="131" t="s">
        <v>447</v>
      </c>
      <c r="Y1270" s="130" t="s">
        <v>85</v>
      </c>
      <c r="Z1270" s="130"/>
      <c r="AA1270" s="130"/>
      <c r="WK1270" s="119"/>
      <c r="WL1270" s="119"/>
      <c r="WM1270" s="119"/>
      <c r="WN1270" s="119"/>
      <c r="WO1270" s="119"/>
      <c r="WP1270" s="119"/>
      <c r="WQ1270" s="119"/>
      <c r="WR1270" s="119"/>
      <c r="WS1270" s="119"/>
      <c r="WT1270" s="119"/>
      <c r="WU1270" s="119"/>
      <c r="WV1270" s="119"/>
      <c r="WW1270" s="119"/>
      <c r="WX1270" s="119"/>
      <c r="WY1270" s="119"/>
      <c r="WZ1270" s="119"/>
      <c r="XA1270" s="119"/>
      <c r="XB1270" s="119"/>
      <c r="XC1270" s="119"/>
      <c r="XD1270" s="119"/>
      <c r="XE1270" s="119"/>
      <c r="XF1270" s="119"/>
      <c r="XG1270" s="119"/>
      <c r="XH1270" s="119"/>
      <c r="XI1270" s="119"/>
      <c r="XJ1270" s="119"/>
      <c r="XK1270" s="119"/>
      <c r="XL1270" s="119"/>
      <c r="XM1270" s="119"/>
      <c r="XN1270" s="119"/>
      <c r="XO1270" s="119"/>
      <c r="XP1270" s="119"/>
      <c r="XQ1270" s="119"/>
      <c r="XR1270" s="119"/>
      <c r="XS1270" s="119"/>
      <c r="XT1270" s="119"/>
      <c r="XU1270" s="119"/>
      <c r="XV1270" s="119"/>
      <c r="XW1270" s="119"/>
      <c r="XX1270" s="119"/>
      <c r="XY1270" s="119"/>
      <c r="XZ1270" s="119"/>
      <c r="YA1270" s="119"/>
      <c r="YB1270" s="119"/>
      <c r="YC1270" s="119"/>
      <c r="YD1270" s="119"/>
      <c r="YE1270" s="119"/>
      <c r="YF1270" s="119"/>
      <c r="YG1270" s="119"/>
      <c r="YH1270" s="119"/>
      <c r="YI1270" s="119"/>
      <c r="YJ1270" s="119"/>
      <c r="YK1270" s="119"/>
      <c r="YL1270" s="119"/>
      <c r="YM1270" s="119"/>
      <c r="YN1270" s="119"/>
      <c r="YO1270" s="119"/>
      <c r="YP1270" s="119"/>
      <c r="YQ1270" s="119"/>
      <c r="YR1270" s="119"/>
      <c r="YS1270" s="119"/>
      <c r="YT1270" s="119"/>
      <c r="YU1270" s="119"/>
      <c r="YV1270" s="119"/>
      <c r="YW1270" s="119"/>
      <c r="YX1270" s="119"/>
      <c r="YY1270" s="119"/>
      <c r="YZ1270" s="119"/>
      <c r="ZA1270" s="119"/>
      <c r="ZB1270" s="119"/>
      <c r="ZC1270" s="119"/>
      <c r="ZD1270" s="119"/>
      <c r="ZE1270" s="119"/>
      <c r="ZF1270" s="119"/>
      <c r="ZG1270" s="119"/>
      <c r="ZH1270" s="119"/>
      <c r="ZI1270" s="119"/>
      <c r="ZJ1270" s="119"/>
      <c r="ZK1270" s="119"/>
      <c r="ZL1270" s="119"/>
      <c r="ZM1270" s="119"/>
      <c r="ZN1270" s="119"/>
      <c r="ZO1270" s="119"/>
      <c r="ZP1270" s="119"/>
      <c r="ZQ1270" s="119"/>
      <c r="ZR1270" s="119"/>
      <c r="ZS1270" s="119"/>
      <c r="ZT1270" s="119"/>
      <c r="ZU1270" s="119"/>
      <c r="ZV1270" s="119"/>
      <c r="ZW1270" s="119"/>
      <c r="ZX1270" s="119"/>
      <c r="ZY1270" s="119"/>
      <c r="ZZ1270" s="119"/>
      <c r="AAA1270" s="119"/>
      <c r="AAB1270" s="119"/>
      <c r="AAC1270" s="119"/>
      <c r="AAD1270" s="119"/>
      <c r="AAE1270" s="119"/>
      <c r="AAF1270" s="119"/>
      <c r="AAG1270" s="119"/>
      <c r="AAH1270" s="119"/>
      <c r="AAI1270" s="119"/>
      <c r="AAJ1270" s="119"/>
      <c r="AAK1270" s="119"/>
      <c r="AAL1270" s="119"/>
      <c r="AAM1270" s="119"/>
      <c r="AAN1270" s="119"/>
      <c r="AAO1270" s="119"/>
      <c r="AAP1270" s="119"/>
      <c r="AAQ1270" s="119"/>
      <c r="AAR1270" s="119"/>
      <c r="AAS1270" s="119"/>
      <c r="AAT1270" s="119"/>
      <c r="AAU1270" s="119"/>
      <c r="AAV1270" s="119"/>
      <c r="AAW1270" s="119"/>
      <c r="AAX1270" s="119"/>
      <c r="AAY1270" s="119"/>
      <c r="AAZ1270" s="119"/>
      <c r="ABA1270" s="119"/>
      <c r="ABB1270" s="119"/>
      <c r="ABC1270" s="119"/>
      <c r="ABD1270" s="119"/>
      <c r="ABE1270" s="119"/>
      <c r="ABF1270" s="119"/>
      <c r="ABG1270" s="119"/>
      <c r="ABH1270" s="119"/>
      <c r="ABI1270" s="119"/>
      <c r="ABJ1270" s="119"/>
      <c r="ABK1270" s="119"/>
      <c r="ABL1270" s="119"/>
      <c r="ABM1270" s="119"/>
      <c r="ABN1270" s="119"/>
      <c r="ABO1270" s="119"/>
      <c r="ABP1270" s="119"/>
      <c r="ABQ1270" s="119"/>
      <c r="ABR1270" s="119"/>
      <c r="ABS1270" s="119"/>
      <c r="ABT1270" s="119"/>
      <c r="ABU1270" s="119"/>
      <c r="ABV1270" s="119"/>
      <c r="ABW1270" s="119"/>
      <c r="ABX1270" s="119"/>
      <c r="ABY1270" s="119"/>
      <c r="ABZ1270" s="119"/>
      <c r="ACA1270" s="119"/>
      <c r="ACB1270" s="119"/>
      <c r="ACC1270" s="119"/>
      <c r="ACD1270" s="119"/>
      <c r="ACE1270" s="119"/>
      <c r="ACF1270" s="119"/>
      <c r="ACG1270" s="119"/>
      <c r="ACH1270" s="119"/>
      <c r="ACI1270" s="119"/>
      <c r="ACJ1270" s="119"/>
      <c r="ACK1270" s="119"/>
      <c r="ACL1270" s="119"/>
      <c r="ACM1270" s="119"/>
      <c r="ACN1270" s="119"/>
      <c r="ACO1270" s="119"/>
      <c r="ACP1270" s="119"/>
      <c r="ACQ1270" s="119"/>
      <c r="ACR1270" s="119"/>
      <c r="ACS1270" s="119"/>
      <c r="ACT1270" s="119"/>
      <c r="ACU1270" s="119"/>
      <c r="ACV1270" s="119"/>
      <c r="ACW1270" s="119"/>
      <c r="ACX1270" s="119"/>
      <c r="ACY1270" s="119"/>
      <c r="ACZ1270" s="119"/>
      <c r="ADA1270" s="119"/>
      <c r="ADB1270" s="119"/>
      <c r="ADC1270" s="119"/>
      <c r="ADD1270" s="119"/>
      <c r="ADE1270" s="119"/>
      <c r="ADF1270" s="119"/>
      <c r="ADG1270" s="119"/>
      <c r="ADH1270" s="119"/>
      <c r="ADI1270" s="119"/>
      <c r="ADJ1270" s="119"/>
      <c r="ADK1270" s="119"/>
      <c r="ADL1270" s="119"/>
      <c r="ADM1270" s="119"/>
      <c r="ADN1270" s="119"/>
      <c r="ADO1270" s="119"/>
      <c r="ADP1270" s="119"/>
      <c r="ADQ1270" s="119"/>
      <c r="ADR1270" s="119"/>
      <c r="ADS1270" s="119"/>
      <c r="ADT1270" s="119"/>
      <c r="ADU1270" s="119"/>
      <c r="ADV1270" s="119"/>
      <c r="ADW1270" s="119"/>
      <c r="ADX1270" s="119"/>
      <c r="ADY1270" s="119"/>
      <c r="ADZ1270" s="119"/>
      <c r="AEA1270" s="119"/>
      <c r="AEB1270" s="119"/>
      <c r="AEC1270" s="119"/>
      <c r="AED1270" s="119"/>
      <c r="AEE1270" s="119"/>
      <c r="AEF1270" s="119"/>
      <c r="AEG1270" s="119"/>
      <c r="AEH1270" s="119"/>
      <c r="AEI1270" s="119"/>
      <c r="AEJ1270" s="119"/>
      <c r="AEK1270" s="119"/>
      <c r="AEL1270" s="119"/>
      <c r="AEM1270" s="119"/>
      <c r="AEN1270" s="119"/>
      <c r="AEO1270" s="119"/>
      <c r="AEP1270" s="119"/>
      <c r="AEQ1270" s="119"/>
      <c r="AER1270" s="119"/>
      <c r="AES1270" s="119"/>
      <c r="AET1270" s="119"/>
      <c r="AEU1270" s="119"/>
      <c r="AEV1270" s="119"/>
      <c r="AEW1270" s="119"/>
      <c r="AEX1270" s="119"/>
      <c r="AEY1270" s="119"/>
      <c r="AEZ1270" s="119"/>
      <c r="AFA1270" s="119"/>
      <c r="AFB1270" s="119"/>
      <c r="AFC1270" s="119"/>
      <c r="AFD1270" s="119"/>
      <c r="AFE1270" s="119"/>
      <c r="AFF1270" s="119"/>
      <c r="AFG1270" s="119"/>
      <c r="AFH1270" s="119"/>
      <c r="AFI1270" s="119"/>
      <c r="AFJ1270" s="119"/>
      <c r="AFK1270" s="119"/>
      <c r="AFL1270" s="119"/>
      <c r="AFM1270" s="119"/>
      <c r="AFN1270" s="119"/>
      <c r="AFO1270" s="119"/>
      <c r="AFP1270" s="119"/>
      <c r="AFQ1270" s="119"/>
      <c r="AFR1270" s="119"/>
      <c r="AFS1270" s="119"/>
      <c r="AFT1270" s="119"/>
      <c r="AFU1270" s="119"/>
      <c r="AFV1270" s="119"/>
      <c r="AFW1270" s="119"/>
      <c r="AFX1270" s="119"/>
      <c r="AFY1270" s="119"/>
      <c r="AFZ1270" s="119"/>
      <c r="AGA1270" s="119"/>
      <c r="AGB1270" s="119"/>
      <c r="AGC1270" s="119"/>
      <c r="AGD1270" s="119"/>
      <c r="AGE1270" s="119"/>
      <c r="AGF1270" s="119"/>
      <c r="AGG1270" s="119"/>
      <c r="AGH1270" s="119"/>
      <c r="AGI1270" s="119"/>
      <c r="AGJ1270" s="119"/>
      <c r="AGK1270" s="119"/>
      <c r="AGL1270" s="119"/>
      <c r="AGM1270" s="119"/>
      <c r="AGN1270" s="119"/>
      <c r="AGO1270" s="119"/>
      <c r="AGP1270" s="119"/>
      <c r="AGQ1270" s="119"/>
      <c r="AGR1270" s="119"/>
      <c r="AGS1270" s="119"/>
      <c r="AGT1270" s="119"/>
      <c r="AGU1270" s="119"/>
      <c r="AGV1270" s="119"/>
      <c r="AGW1270" s="119"/>
      <c r="AGX1270" s="119"/>
      <c r="AGY1270" s="119"/>
      <c r="AGZ1270" s="119"/>
      <c r="AHA1270" s="119"/>
      <c r="AHB1270" s="119"/>
      <c r="AHC1270" s="119"/>
      <c r="AHD1270" s="119"/>
      <c r="AHE1270" s="119"/>
      <c r="AHF1270" s="119"/>
      <c r="AHG1270" s="119"/>
      <c r="AHH1270" s="119"/>
      <c r="AHI1270" s="119"/>
      <c r="AHJ1270" s="119"/>
      <c r="AHK1270" s="119"/>
      <c r="AHL1270" s="119"/>
      <c r="AHM1270" s="119"/>
      <c r="AHN1270" s="119"/>
      <c r="AHO1270" s="119"/>
      <c r="AHP1270" s="119"/>
      <c r="AHQ1270" s="119"/>
      <c r="AHR1270" s="119"/>
      <c r="AHS1270" s="119"/>
      <c r="AHT1270" s="119"/>
      <c r="AHU1270" s="119"/>
      <c r="AHV1270" s="119"/>
      <c r="AHW1270" s="119"/>
      <c r="AHX1270" s="119"/>
      <c r="AHY1270" s="119"/>
      <c r="AHZ1270" s="119"/>
      <c r="AIA1270" s="119"/>
      <c r="AIB1270" s="119"/>
      <c r="AIC1270" s="119"/>
      <c r="AID1270" s="119"/>
      <c r="AIE1270" s="119"/>
      <c r="AIF1270" s="119"/>
      <c r="AIG1270" s="119"/>
      <c r="AIH1270" s="119"/>
      <c r="AII1270" s="119"/>
      <c r="AIJ1270" s="119"/>
      <c r="AIK1270" s="119"/>
      <c r="AIL1270" s="119"/>
      <c r="AIM1270" s="119"/>
      <c r="AIN1270" s="119"/>
      <c r="AIO1270" s="119"/>
      <c r="AIP1270" s="119"/>
      <c r="AIQ1270" s="119"/>
      <c r="AIR1270" s="119"/>
      <c r="AIS1270" s="119"/>
      <c r="AIT1270" s="119"/>
      <c r="AIU1270" s="119"/>
      <c r="AIV1270" s="119"/>
      <c r="AIW1270" s="119"/>
      <c r="AIX1270" s="119"/>
      <c r="AIY1270" s="119"/>
      <c r="AIZ1270" s="119"/>
      <c r="AJA1270" s="119"/>
      <c r="AJB1270" s="119"/>
      <c r="AJC1270" s="119"/>
      <c r="AJD1270" s="119"/>
      <c r="AJE1270" s="119"/>
      <c r="AJF1270" s="119"/>
      <c r="AJG1270" s="119"/>
      <c r="AJH1270" s="119"/>
      <c r="AJI1270" s="119"/>
      <c r="AJJ1270" s="119"/>
      <c r="AJK1270" s="119"/>
      <c r="AJL1270" s="119"/>
      <c r="AJM1270" s="119"/>
      <c r="AJN1270" s="119"/>
      <c r="AJO1270" s="119"/>
      <c r="AJP1270" s="119"/>
      <c r="AJQ1270" s="119"/>
      <c r="AJR1270" s="119"/>
      <c r="AJS1270" s="119"/>
      <c r="AJT1270" s="119"/>
      <c r="AJU1270" s="119"/>
      <c r="AJV1270" s="119"/>
      <c r="AJW1270" s="119"/>
      <c r="AJX1270" s="119"/>
      <c r="AJY1270" s="119"/>
      <c r="AJZ1270" s="119"/>
      <c r="AKA1270" s="119"/>
      <c r="AKB1270" s="119"/>
      <c r="AKC1270" s="119"/>
      <c r="AKD1270" s="119"/>
      <c r="AKE1270" s="119"/>
      <c r="AKF1270" s="119"/>
      <c r="AKG1270" s="119"/>
      <c r="AKH1270" s="119"/>
      <c r="AKI1270" s="119"/>
      <c r="AKJ1270" s="119"/>
      <c r="AKK1270" s="119"/>
      <c r="AKL1270" s="119"/>
      <c r="AKM1270" s="119"/>
      <c r="AKN1270" s="119"/>
      <c r="AKO1270" s="119"/>
      <c r="AKP1270" s="119"/>
      <c r="AKQ1270" s="119"/>
      <c r="AKR1270" s="119"/>
      <c r="AKS1270" s="119"/>
      <c r="AKT1270" s="119"/>
      <c r="AKU1270" s="119"/>
      <c r="AKV1270" s="119"/>
      <c r="AKW1270" s="119"/>
      <c r="AKX1270" s="119"/>
      <c r="AKY1270" s="119"/>
      <c r="AKZ1270" s="119"/>
      <c r="ALA1270" s="119"/>
      <c r="ALB1270" s="119"/>
      <c r="ALC1270" s="119"/>
      <c r="ALD1270" s="119"/>
      <c r="ALE1270" s="119"/>
      <c r="ALF1270" s="119"/>
      <c r="ALG1270" s="119"/>
      <c r="ALH1270" s="119"/>
      <c r="ALI1270" s="119"/>
      <c r="ALJ1270" s="119"/>
      <c r="ALK1270" s="119"/>
      <c r="ALL1270" s="119"/>
      <c r="ALM1270" s="119"/>
      <c r="ALN1270" s="119"/>
      <c r="ALO1270" s="119"/>
      <c r="ALP1270" s="119"/>
      <c r="ALQ1270" s="119"/>
      <c r="ALR1270" s="119"/>
      <c r="ALS1270" s="119"/>
      <c r="ALT1270" s="119"/>
      <c r="ALU1270" s="119"/>
      <c r="ALV1270" s="119"/>
      <c r="ALW1270" s="119"/>
      <c r="ALX1270" s="119"/>
      <c r="ALY1270" s="119"/>
      <c r="ALZ1270" s="119"/>
      <c r="AMA1270" s="119"/>
      <c r="AMB1270" s="119"/>
      <c r="AMC1270" s="119"/>
      <c r="AMD1270" s="119"/>
      <c r="AME1270" s="119"/>
      <c r="AMF1270" s="119"/>
      <c r="AMG1270" s="119"/>
      <c r="AMH1270" s="119"/>
      <c r="AMI1270" s="119"/>
      <c r="AMJ1270" s="119"/>
    </row>
    <row r="1271" customFormat="false" ht="15" hidden="false" customHeight="false" outlineLevel="0" collapsed="false">
      <c r="A1271" s="118"/>
      <c r="B1271" s="118"/>
      <c r="C1271" s="49" t="n">
        <f aca="false">IF(F1271=F1270,C1270,IF(F1271=(F1270+10),C1270,(C1270+10)))</f>
        <v>2390</v>
      </c>
      <c r="D1271" s="56" t="s">
        <v>446</v>
      </c>
      <c r="E1271" s="51" t="n">
        <f aca="false">IF(C1270=C1271,IF(AND(L1271&lt;&gt;"M",L1271&lt;&gt;"m-up"),E1270+10,E1270),10)</f>
        <v>10</v>
      </c>
      <c r="F1271" s="79" t="n">
        <f aca="false">R1271+(Q1271*60)+(P1271*3600)</f>
        <v>79041</v>
      </c>
      <c r="G1271" s="79" t="str">
        <f aca="false">CONCATENATE(M1271,N1271,O1271)</f>
        <v>2018123</v>
      </c>
      <c r="H1271" s="79" t="n">
        <v>0</v>
      </c>
      <c r="I1271" s="79"/>
      <c r="J1271" s="79"/>
      <c r="K1271" s="79"/>
      <c r="L1271" s="79" t="s">
        <v>4</v>
      </c>
      <c r="M1271" s="79" t="n">
        <v>2018</v>
      </c>
      <c r="N1271" s="79" t="n">
        <v>1</v>
      </c>
      <c r="O1271" s="79" t="n">
        <v>23</v>
      </c>
      <c r="P1271" s="79" t="n">
        <v>21</v>
      </c>
      <c r="Q1271" s="79" t="n">
        <v>57</v>
      </c>
      <c r="R1271" s="79" t="n">
        <v>21</v>
      </c>
      <c r="S1271" s="79" t="n">
        <v>41</v>
      </c>
      <c r="T1271" s="79" t="n">
        <v>1</v>
      </c>
      <c r="U1271" s="79" t="s">
        <v>1</v>
      </c>
      <c r="V1271" s="79" t="s">
        <v>2</v>
      </c>
      <c r="W1271" s="79"/>
      <c r="X1271" s="130" t="s">
        <v>86</v>
      </c>
      <c r="Y1271" s="130"/>
      <c r="Z1271" s="130"/>
      <c r="AA1271" s="130"/>
      <c r="WK1271" s="119"/>
      <c r="WL1271" s="119"/>
      <c r="WM1271" s="119"/>
      <c r="WN1271" s="119"/>
      <c r="WO1271" s="119"/>
      <c r="WP1271" s="119"/>
      <c r="WQ1271" s="119"/>
      <c r="WR1271" s="119"/>
      <c r="WS1271" s="119"/>
      <c r="WT1271" s="119"/>
      <c r="WU1271" s="119"/>
      <c r="WV1271" s="119"/>
      <c r="WW1271" s="119"/>
      <c r="WX1271" s="119"/>
      <c r="WY1271" s="119"/>
      <c r="WZ1271" s="119"/>
      <c r="XA1271" s="119"/>
      <c r="XB1271" s="119"/>
      <c r="XC1271" s="119"/>
      <c r="XD1271" s="119"/>
      <c r="XE1271" s="119"/>
      <c r="XF1271" s="119"/>
      <c r="XG1271" s="119"/>
      <c r="XH1271" s="119"/>
      <c r="XI1271" s="119"/>
      <c r="XJ1271" s="119"/>
      <c r="XK1271" s="119"/>
      <c r="XL1271" s="119"/>
      <c r="XM1271" s="119"/>
      <c r="XN1271" s="119"/>
      <c r="XO1271" s="119"/>
      <c r="XP1271" s="119"/>
      <c r="XQ1271" s="119"/>
      <c r="XR1271" s="119"/>
      <c r="XS1271" s="119"/>
      <c r="XT1271" s="119"/>
      <c r="XU1271" s="119"/>
      <c r="XV1271" s="119"/>
      <c r="XW1271" s="119"/>
      <c r="XX1271" s="119"/>
      <c r="XY1271" s="119"/>
      <c r="XZ1271" s="119"/>
      <c r="YA1271" s="119"/>
      <c r="YB1271" s="119"/>
      <c r="YC1271" s="119"/>
      <c r="YD1271" s="119"/>
      <c r="YE1271" s="119"/>
      <c r="YF1271" s="119"/>
      <c r="YG1271" s="119"/>
      <c r="YH1271" s="119"/>
      <c r="YI1271" s="119"/>
      <c r="YJ1271" s="119"/>
      <c r="YK1271" s="119"/>
      <c r="YL1271" s="119"/>
      <c r="YM1271" s="119"/>
      <c r="YN1271" s="119"/>
      <c r="YO1271" s="119"/>
      <c r="YP1271" s="119"/>
      <c r="YQ1271" s="119"/>
      <c r="YR1271" s="119"/>
      <c r="YS1271" s="119"/>
      <c r="YT1271" s="119"/>
      <c r="YU1271" s="119"/>
      <c r="YV1271" s="119"/>
      <c r="YW1271" s="119"/>
      <c r="YX1271" s="119"/>
      <c r="YY1271" s="119"/>
      <c r="YZ1271" s="119"/>
      <c r="ZA1271" s="119"/>
      <c r="ZB1271" s="119"/>
      <c r="ZC1271" s="119"/>
      <c r="ZD1271" s="119"/>
      <c r="ZE1271" s="119"/>
      <c r="ZF1271" s="119"/>
      <c r="ZG1271" s="119"/>
      <c r="ZH1271" s="119"/>
      <c r="ZI1271" s="119"/>
      <c r="ZJ1271" s="119"/>
      <c r="ZK1271" s="119"/>
      <c r="ZL1271" s="119"/>
      <c r="ZM1271" s="119"/>
      <c r="ZN1271" s="119"/>
      <c r="ZO1271" s="119"/>
      <c r="ZP1271" s="119"/>
      <c r="ZQ1271" s="119"/>
      <c r="ZR1271" s="119"/>
      <c r="ZS1271" s="119"/>
      <c r="ZT1271" s="119"/>
      <c r="ZU1271" s="119"/>
      <c r="ZV1271" s="119"/>
      <c r="ZW1271" s="119"/>
      <c r="ZX1271" s="119"/>
      <c r="ZY1271" s="119"/>
      <c r="ZZ1271" s="119"/>
      <c r="AAA1271" s="119"/>
      <c r="AAB1271" s="119"/>
      <c r="AAC1271" s="119"/>
      <c r="AAD1271" s="119"/>
      <c r="AAE1271" s="119"/>
      <c r="AAF1271" s="119"/>
      <c r="AAG1271" s="119"/>
      <c r="AAH1271" s="119"/>
      <c r="AAI1271" s="119"/>
      <c r="AAJ1271" s="119"/>
      <c r="AAK1271" s="119"/>
      <c r="AAL1271" s="119"/>
      <c r="AAM1271" s="119"/>
      <c r="AAN1271" s="119"/>
      <c r="AAO1271" s="119"/>
      <c r="AAP1271" s="119"/>
      <c r="AAQ1271" s="119"/>
      <c r="AAR1271" s="119"/>
      <c r="AAS1271" s="119"/>
      <c r="AAT1271" s="119"/>
      <c r="AAU1271" s="119"/>
      <c r="AAV1271" s="119"/>
      <c r="AAW1271" s="119"/>
      <c r="AAX1271" s="119"/>
      <c r="AAY1271" s="119"/>
      <c r="AAZ1271" s="119"/>
      <c r="ABA1271" s="119"/>
      <c r="ABB1271" s="119"/>
      <c r="ABC1271" s="119"/>
      <c r="ABD1271" s="119"/>
      <c r="ABE1271" s="119"/>
      <c r="ABF1271" s="119"/>
      <c r="ABG1271" s="119"/>
      <c r="ABH1271" s="119"/>
      <c r="ABI1271" s="119"/>
      <c r="ABJ1271" s="119"/>
      <c r="ABK1271" s="119"/>
      <c r="ABL1271" s="119"/>
      <c r="ABM1271" s="119"/>
      <c r="ABN1271" s="119"/>
      <c r="ABO1271" s="119"/>
      <c r="ABP1271" s="119"/>
      <c r="ABQ1271" s="119"/>
      <c r="ABR1271" s="119"/>
      <c r="ABS1271" s="119"/>
      <c r="ABT1271" s="119"/>
      <c r="ABU1271" s="119"/>
      <c r="ABV1271" s="119"/>
      <c r="ABW1271" s="119"/>
      <c r="ABX1271" s="119"/>
      <c r="ABY1271" s="119"/>
      <c r="ABZ1271" s="119"/>
      <c r="ACA1271" s="119"/>
      <c r="ACB1271" s="119"/>
      <c r="ACC1271" s="119"/>
      <c r="ACD1271" s="119"/>
      <c r="ACE1271" s="119"/>
      <c r="ACF1271" s="119"/>
      <c r="ACG1271" s="119"/>
      <c r="ACH1271" s="119"/>
      <c r="ACI1271" s="119"/>
      <c r="ACJ1271" s="119"/>
      <c r="ACK1271" s="119"/>
      <c r="ACL1271" s="119"/>
      <c r="ACM1271" s="119"/>
      <c r="ACN1271" s="119"/>
      <c r="ACO1271" s="119"/>
      <c r="ACP1271" s="119"/>
      <c r="ACQ1271" s="119"/>
      <c r="ACR1271" s="119"/>
      <c r="ACS1271" s="119"/>
      <c r="ACT1271" s="119"/>
      <c r="ACU1271" s="119"/>
      <c r="ACV1271" s="119"/>
      <c r="ACW1271" s="119"/>
      <c r="ACX1271" s="119"/>
      <c r="ACY1271" s="119"/>
      <c r="ACZ1271" s="119"/>
      <c r="ADA1271" s="119"/>
      <c r="ADB1271" s="119"/>
      <c r="ADC1271" s="119"/>
      <c r="ADD1271" s="119"/>
      <c r="ADE1271" s="119"/>
      <c r="ADF1271" s="119"/>
      <c r="ADG1271" s="119"/>
      <c r="ADH1271" s="119"/>
      <c r="ADI1271" s="119"/>
      <c r="ADJ1271" s="119"/>
      <c r="ADK1271" s="119"/>
      <c r="ADL1271" s="119"/>
      <c r="ADM1271" s="119"/>
      <c r="ADN1271" s="119"/>
      <c r="ADO1271" s="119"/>
      <c r="ADP1271" s="119"/>
      <c r="ADQ1271" s="119"/>
      <c r="ADR1271" s="119"/>
      <c r="ADS1271" s="119"/>
      <c r="ADT1271" s="119"/>
      <c r="ADU1271" s="119"/>
      <c r="ADV1271" s="119"/>
      <c r="ADW1271" s="119"/>
      <c r="ADX1271" s="119"/>
      <c r="ADY1271" s="119"/>
      <c r="ADZ1271" s="119"/>
      <c r="AEA1271" s="119"/>
      <c r="AEB1271" s="119"/>
      <c r="AEC1271" s="119"/>
      <c r="AED1271" s="119"/>
      <c r="AEE1271" s="119"/>
      <c r="AEF1271" s="119"/>
      <c r="AEG1271" s="119"/>
      <c r="AEH1271" s="119"/>
      <c r="AEI1271" s="119"/>
      <c r="AEJ1271" s="119"/>
      <c r="AEK1271" s="119"/>
      <c r="AEL1271" s="119"/>
      <c r="AEM1271" s="119"/>
      <c r="AEN1271" s="119"/>
      <c r="AEO1271" s="119"/>
      <c r="AEP1271" s="119"/>
      <c r="AEQ1271" s="119"/>
      <c r="AER1271" s="119"/>
      <c r="AES1271" s="119"/>
      <c r="AET1271" s="119"/>
      <c r="AEU1271" s="119"/>
      <c r="AEV1271" s="119"/>
      <c r="AEW1271" s="119"/>
      <c r="AEX1271" s="119"/>
      <c r="AEY1271" s="119"/>
      <c r="AEZ1271" s="119"/>
      <c r="AFA1271" s="119"/>
      <c r="AFB1271" s="119"/>
      <c r="AFC1271" s="119"/>
      <c r="AFD1271" s="119"/>
      <c r="AFE1271" s="119"/>
      <c r="AFF1271" s="119"/>
      <c r="AFG1271" s="119"/>
      <c r="AFH1271" s="119"/>
      <c r="AFI1271" s="119"/>
      <c r="AFJ1271" s="119"/>
      <c r="AFK1271" s="119"/>
      <c r="AFL1271" s="119"/>
      <c r="AFM1271" s="119"/>
      <c r="AFN1271" s="119"/>
      <c r="AFO1271" s="119"/>
      <c r="AFP1271" s="119"/>
      <c r="AFQ1271" s="119"/>
      <c r="AFR1271" s="119"/>
      <c r="AFS1271" s="119"/>
      <c r="AFT1271" s="119"/>
      <c r="AFU1271" s="119"/>
      <c r="AFV1271" s="119"/>
      <c r="AFW1271" s="119"/>
      <c r="AFX1271" s="119"/>
      <c r="AFY1271" s="119"/>
      <c r="AFZ1271" s="119"/>
      <c r="AGA1271" s="119"/>
      <c r="AGB1271" s="119"/>
      <c r="AGC1271" s="119"/>
      <c r="AGD1271" s="119"/>
      <c r="AGE1271" s="119"/>
      <c r="AGF1271" s="119"/>
      <c r="AGG1271" s="119"/>
      <c r="AGH1271" s="119"/>
      <c r="AGI1271" s="119"/>
      <c r="AGJ1271" s="119"/>
      <c r="AGK1271" s="119"/>
      <c r="AGL1271" s="119"/>
      <c r="AGM1271" s="119"/>
      <c r="AGN1271" s="119"/>
      <c r="AGO1271" s="119"/>
      <c r="AGP1271" s="119"/>
      <c r="AGQ1271" s="119"/>
      <c r="AGR1271" s="119"/>
      <c r="AGS1271" s="119"/>
      <c r="AGT1271" s="119"/>
      <c r="AGU1271" s="119"/>
      <c r="AGV1271" s="119"/>
      <c r="AGW1271" s="119"/>
      <c r="AGX1271" s="119"/>
      <c r="AGY1271" s="119"/>
      <c r="AGZ1271" s="119"/>
      <c r="AHA1271" s="119"/>
      <c r="AHB1271" s="119"/>
      <c r="AHC1271" s="119"/>
      <c r="AHD1271" s="119"/>
      <c r="AHE1271" s="119"/>
      <c r="AHF1271" s="119"/>
      <c r="AHG1271" s="119"/>
      <c r="AHH1271" s="119"/>
      <c r="AHI1271" s="119"/>
      <c r="AHJ1271" s="119"/>
      <c r="AHK1271" s="119"/>
      <c r="AHL1271" s="119"/>
      <c r="AHM1271" s="119"/>
      <c r="AHN1271" s="119"/>
      <c r="AHO1271" s="119"/>
      <c r="AHP1271" s="119"/>
      <c r="AHQ1271" s="119"/>
      <c r="AHR1271" s="119"/>
      <c r="AHS1271" s="119"/>
      <c r="AHT1271" s="119"/>
      <c r="AHU1271" s="119"/>
      <c r="AHV1271" s="119"/>
      <c r="AHW1271" s="119"/>
      <c r="AHX1271" s="119"/>
      <c r="AHY1271" s="119"/>
      <c r="AHZ1271" s="119"/>
      <c r="AIA1271" s="119"/>
      <c r="AIB1271" s="119"/>
      <c r="AIC1271" s="119"/>
      <c r="AID1271" s="119"/>
      <c r="AIE1271" s="119"/>
      <c r="AIF1271" s="119"/>
      <c r="AIG1271" s="119"/>
      <c r="AIH1271" s="119"/>
      <c r="AII1271" s="119"/>
      <c r="AIJ1271" s="119"/>
      <c r="AIK1271" s="119"/>
      <c r="AIL1271" s="119"/>
      <c r="AIM1271" s="119"/>
      <c r="AIN1271" s="119"/>
      <c r="AIO1271" s="119"/>
      <c r="AIP1271" s="119"/>
      <c r="AIQ1271" s="119"/>
      <c r="AIR1271" s="119"/>
      <c r="AIS1271" s="119"/>
      <c r="AIT1271" s="119"/>
      <c r="AIU1271" s="119"/>
      <c r="AIV1271" s="119"/>
      <c r="AIW1271" s="119"/>
      <c r="AIX1271" s="119"/>
      <c r="AIY1271" s="119"/>
      <c r="AIZ1271" s="119"/>
      <c r="AJA1271" s="119"/>
      <c r="AJB1271" s="119"/>
      <c r="AJC1271" s="119"/>
      <c r="AJD1271" s="119"/>
      <c r="AJE1271" s="119"/>
      <c r="AJF1271" s="119"/>
      <c r="AJG1271" s="119"/>
      <c r="AJH1271" s="119"/>
      <c r="AJI1271" s="119"/>
      <c r="AJJ1271" s="119"/>
      <c r="AJK1271" s="119"/>
      <c r="AJL1271" s="119"/>
      <c r="AJM1271" s="119"/>
      <c r="AJN1271" s="119"/>
      <c r="AJO1271" s="119"/>
      <c r="AJP1271" s="119"/>
      <c r="AJQ1271" s="119"/>
      <c r="AJR1271" s="119"/>
      <c r="AJS1271" s="119"/>
      <c r="AJT1271" s="119"/>
      <c r="AJU1271" s="119"/>
      <c r="AJV1271" s="119"/>
      <c r="AJW1271" s="119"/>
      <c r="AJX1271" s="119"/>
      <c r="AJY1271" s="119"/>
      <c r="AJZ1271" s="119"/>
      <c r="AKA1271" s="119"/>
      <c r="AKB1271" s="119"/>
      <c r="AKC1271" s="119"/>
      <c r="AKD1271" s="119"/>
      <c r="AKE1271" s="119"/>
      <c r="AKF1271" s="119"/>
      <c r="AKG1271" s="119"/>
      <c r="AKH1271" s="119"/>
      <c r="AKI1271" s="119"/>
      <c r="AKJ1271" s="119"/>
      <c r="AKK1271" s="119"/>
      <c r="AKL1271" s="119"/>
      <c r="AKM1271" s="119"/>
      <c r="AKN1271" s="119"/>
      <c r="AKO1271" s="119"/>
      <c r="AKP1271" s="119"/>
      <c r="AKQ1271" s="119"/>
      <c r="AKR1271" s="119"/>
      <c r="AKS1271" s="119"/>
      <c r="AKT1271" s="119"/>
      <c r="AKU1271" s="119"/>
      <c r="AKV1271" s="119"/>
      <c r="AKW1271" s="119"/>
      <c r="AKX1271" s="119"/>
      <c r="AKY1271" s="119"/>
      <c r="AKZ1271" s="119"/>
      <c r="ALA1271" s="119"/>
      <c r="ALB1271" s="119"/>
      <c r="ALC1271" s="119"/>
      <c r="ALD1271" s="119"/>
      <c r="ALE1271" s="119"/>
      <c r="ALF1271" s="119"/>
      <c r="ALG1271" s="119"/>
      <c r="ALH1271" s="119"/>
      <c r="ALI1271" s="119"/>
      <c r="ALJ1271" s="119"/>
      <c r="ALK1271" s="119"/>
      <c r="ALL1271" s="119"/>
      <c r="ALM1271" s="119"/>
      <c r="ALN1271" s="119"/>
      <c r="ALO1271" s="119"/>
      <c r="ALP1271" s="119"/>
      <c r="ALQ1271" s="119"/>
      <c r="ALR1271" s="119"/>
      <c r="ALS1271" s="119"/>
      <c r="ALT1271" s="119"/>
      <c r="ALU1271" s="119"/>
      <c r="ALV1271" s="119"/>
      <c r="ALW1271" s="119"/>
      <c r="ALX1271" s="119"/>
      <c r="ALY1271" s="119"/>
      <c r="ALZ1271" s="119"/>
      <c r="AMA1271" s="119"/>
      <c r="AMB1271" s="119"/>
      <c r="AMC1271" s="119"/>
      <c r="AMD1271" s="119"/>
      <c r="AME1271" s="119"/>
      <c r="AMF1271" s="119"/>
      <c r="AMG1271" s="119"/>
      <c r="AMH1271" s="119"/>
      <c r="AMI1271" s="119"/>
      <c r="AMJ1271" s="119"/>
    </row>
    <row r="1272" customFormat="false" ht="15" hidden="false" customHeight="false" outlineLevel="0" collapsed="false">
      <c r="A1272" s="69"/>
      <c r="B1272" s="69"/>
      <c r="C1272" s="49" t="n">
        <f aca="false">IF(F1272=F1271,C1271,IF(F1272=(F1271+10),C1271,(C1271+10)))</f>
        <v>2400</v>
      </c>
      <c r="D1272" s="132" t="s">
        <v>448</v>
      </c>
      <c r="E1272" s="51" t="n">
        <f aca="false">IF(C1271=C1272,IF(AND(L1272&lt;&gt;"M",L1272&lt;&gt;"m-up"),E1271+10,E1271),10)</f>
        <v>10</v>
      </c>
      <c r="F1272" s="133" t="n">
        <f aca="false">R1272+(Q1272*60)+(P1272*3600)</f>
        <v>65780</v>
      </c>
      <c r="G1272" s="133" t="str">
        <f aca="false">CONCATENATE(M1272,N1272,O1272)</f>
        <v>2018124</v>
      </c>
      <c r="H1272" s="133" t="n">
        <v>0</v>
      </c>
      <c r="I1272" s="133"/>
      <c r="J1272" s="133"/>
      <c r="K1272" s="133"/>
      <c r="L1272" s="133" t="s">
        <v>87</v>
      </c>
      <c r="M1272" s="133" t="n">
        <v>2018</v>
      </c>
      <c r="N1272" s="133" t="n">
        <v>1</v>
      </c>
      <c r="O1272" s="133" t="n">
        <v>24</v>
      </c>
      <c r="P1272" s="133" t="n">
        <v>18</v>
      </c>
      <c r="Q1272" s="133" t="n">
        <v>16</v>
      </c>
      <c r="R1272" s="133" t="n">
        <v>20</v>
      </c>
      <c r="S1272" s="133" t="n">
        <v>735</v>
      </c>
      <c r="T1272" s="133" t="n">
        <v>0</v>
      </c>
      <c r="U1272" s="133" t="s">
        <v>1</v>
      </c>
      <c r="V1272" s="133" t="s">
        <v>2</v>
      </c>
      <c r="W1272" s="133"/>
      <c r="X1272" s="134" t="s">
        <v>88</v>
      </c>
      <c r="Y1272" s="130"/>
      <c r="Z1272" s="130"/>
      <c r="AA1272" s="130"/>
      <c r="WK1272" s="72"/>
      <c r="WL1272" s="72"/>
      <c r="WM1272" s="72"/>
      <c r="WN1272" s="72"/>
      <c r="WO1272" s="72"/>
      <c r="WP1272" s="72"/>
      <c r="WQ1272" s="72"/>
      <c r="WR1272" s="72"/>
      <c r="WS1272" s="72"/>
      <c r="WT1272" s="72"/>
      <c r="WU1272" s="72"/>
      <c r="WV1272" s="72"/>
      <c r="WW1272" s="72"/>
      <c r="WX1272" s="72"/>
      <c r="WY1272" s="72"/>
      <c r="WZ1272" s="72"/>
      <c r="XA1272" s="72"/>
      <c r="XB1272" s="72"/>
      <c r="XC1272" s="72"/>
      <c r="XD1272" s="72"/>
      <c r="XE1272" s="72"/>
      <c r="XF1272" s="72"/>
      <c r="XG1272" s="72"/>
      <c r="XH1272" s="72"/>
      <c r="XI1272" s="72"/>
      <c r="XJ1272" s="72"/>
      <c r="XK1272" s="72"/>
      <c r="XL1272" s="72"/>
      <c r="XM1272" s="72"/>
      <c r="XN1272" s="72"/>
      <c r="XO1272" s="72"/>
      <c r="XP1272" s="72"/>
      <c r="XQ1272" s="72"/>
      <c r="XR1272" s="72"/>
      <c r="XS1272" s="72"/>
      <c r="XT1272" s="72"/>
      <c r="XU1272" s="72"/>
      <c r="XV1272" s="72"/>
      <c r="XW1272" s="72"/>
      <c r="XX1272" s="72"/>
      <c r="XY1272" s="72"/>
      <c r="XZ1272" s="72"/>
      <c r="YA1272" s="72"/>
      <c r="YB1272" s="72"/>
      <c r="YC1272" s="72"/>
      <c r="YD1272" s="72"/>
      <c r="YE1272" s="72"/>
      <c r="YF1272" s="72"/>
      <c r="YG1272" s="72"/>
      <c r="YH1272" s="72"/>
      <c r="YI1272" s="72"/>
      <c r="YJ1272" s="72"/>
      <c r="YK1272" s="72"/>
      <c r="YL1272" s="72"/>
      <c r="YM1272" s="72"/>
      <c r="YN1272" s="72"/>
      <c r="YO1272" s="72"/>
      <c r="YP1272" s="72"/>
      <c r="YQ1272" s="72"/>
      <c r="YR1272" s="72"/>
      <c r="YS1272" s="72"/>
      <c r="YT1272" s="72"/>
      <c r="YU1272" s="72"/>
      <c r="YV1272" s="72"/>
      <c r="YW1272" s="72"/>
      <c r="YX1272" s="72"/>
      <c r="YY1272" s="72"/>
      <c r="YZ1272" s="72"/>
      <c r="ZA1272" s="72"/>
      <c r="ZB1272" s="72"/>
      <c r="ZC1272" s="72"/>
      <c r="ZD1272" s="72"/>
      <c r="ZE1272" s="72"/>
      <c r="ZF1272" s="72"/>
      <c r="ZG1272" s="72"/>
      <c r="ZH1272" s="72"/>
      <c r="ZI1272" s="72"/>
      <c r="ZJ1272" s="72"/>
      <c r="ZK1272" s="72"/>
      <c r="ZL1272" s="72"/>
      <c r="ZM1272" s="72"/>
      <c r="ZN1272" s="72"/>
      <c r="ZO1272" s="72"/>
      <c r="ZP1272" s="72"/>
      <c r="ZQ1272" s="72"/>
      <c r="ZR1272" s="72"/>
      <c r="ZS1272" s="72"/>
      <c r="ZT1272" s="72"/>
      <c r="ZU1272" s="72"/>
      <c r="ZV1272" s="72"/>
      <c r="ZW1272" s="72"/>
      <c r="ZX1272" s="72"/>
      <c r="ZY1272" s="72"/>
      <c r="ZZ1272" s="72"/>
      <c r="AAA1272" s="72"/>
      <c r="AAB1272" s="72"/>
      <c r="AAC1272" s="72"/>
      <c r="AAD1272" s="72"/>
      <c r="AAE1272" s="72"/>
      <c r="AAF1272" s="72"/>
      <c r="AAG1272" s="72"/>
      <c r="AAH1272" s="72"/>
      <c r="AAI1272" s="72"/>
      <c r="AAJ1272" s="72"/>
      <c r="AAK1272" s="72"/>
      <c r="AAL1272" s="72"/>
      <c r="AAM1272" s="72"/>
      <c r="AAN1272" s="72"/>
      <c r="AAO1272" s="72"/>
      <c r="AAP1272" s="72"/>
      <c r="AAQ1272" s="72"/>
      <c r="AAR1272" s="72"/>
      <c r="AAS1272" s="72"/>
      <c r="AAT1272" s="72"/>
      <c r="AAU1272" s="72"/>
      <c r="AAV1272" s="72"/>
      <c r="AAW1272" s="72"/>
      <c r="AAX1272" s="72"/>
      <c r="AAY1272" s="72"/>
      <c r="AAZ1272" s="72"/>
      <c r="ABA1272" s="72"/>
      <c r="ABB1272" s="72"/>
      <c r="ABC1272" s="72"/>
      <c r="ABD1272" s="72"/>
      <c r="ABE1272" s="72"/>
      <c r="ABF1272" s="72"/>
      <c r="ABG1272" s="72"/>
      <c r="ABH1272" s="72"/>
      <c r="ABI1272" s="72"/>
      <c r="ABJ1272" s="72"/>
      <c r="ABK1272" s="72"/>
      <c r="ABL1272" s="72"/>
      <c r="ABM1272" s="72"/>
      <c r="ABN1272" s="72"/>
      <c r="ABO1272" s="72"/>
      <c r="ABP1272" s="72"/>
      <c r="ABQ1272" s="72"/>
      <c r="ABR1272" s="72"/>
      <c r="ABS1272" s="72"/>
      <c r="ABT1272" s="72"/>
      <c r="ABU1272" s="72"/>
      <c r="ABV1272" s="72"/>
      <c r="ABW1272" s="72"/>
      <c r="ABX1272" s="72"/>
      <c r="ABY1272" s="72"/>
      <c r="ABZ1272" s="72"/>
      <c r="ACA1272" s="72"/>
      <c r="ACB1272" s="72"/>
      <c r="ACC1272" s="72"/>
      <c r="ACD1272" s="72"/>
      <c r="ACE1272" s="72"/>
      <c r="ACF1272" s="72"/>
      <c r="ACG1272" s="72"/>
      <c r="ACH1272" s="72"/>
      <c r="ACI1272" s="72"/>
      <c r="ACJ1272" s="72"/>
      <c r="ACK1272" s="72"/>
      <c r="ACL1272" s="72"/>
      <c r="ACM1272" s="72"/>
      <c r="ACN1272" s="72"/>
      <c r="ACO1272" s="72"/>
      <c r="ACP1272" s="72"/>
      <c r="ACQ1272" s="72"/>
      <c r="ACR1272" s="72"/>
      <c r="ACS1272" s="72"/>
      <c r="ACT1272" s="72"/>
      <c r="ACU1272" s="72"/>
      <c r="ACV1272" s="72"/>
      <c r="ACW1272" s="72"/>
      <c r="ACX1272" s="72"/>
      <c r="ACY1272" s="72"/>
      <c r="ACZ1272" s="72"/>
      <c r="ADA1272" s="72"/>
      <c r="ADB1272" s="72"/>
      <c r="ADC1272" s="72"/>
      <c r="ADD1272" s="72"/>
      <c r="ADE1272" s="72"/>
      <c r="ADF1272" s="72"/>
      <c r="ADG1272" s="72"/>
      <c r="ADH1272" s="72"/>
      <c r="ADI1272" s="72"/>
      <c r="ADJ1272" s="72"/>
      <c r="ADK1272" s="72"/>
      <c r="ADL1272" s="72"/>
      <c r="ADM1272" s="72"/>
      <c r="ADN1272" s="72"/>
      <c r="ADO1272" s="72"/>
      <c r="ADP1272" s="72"/>
      <c r="ADQ1272" s="72"/>
      <c r="ADR1272" s="72"/>
      <c r="ADS1272" s="72"/>
      <c r="ADT1272" s="72"/>
      <c r="ADU1272" s="72"/>
      <c r="ADV1272" s="72"/>
      <c r="ADW1272" s="72"/>
      <c r="ADX1272" s="72"/>
      <c r="ADY1272" s="72"/>
      <c r="ADZ1272" s="72"/>
      <c r="AEA1272" s="72"/>
      <c r="AEB1272" s="72"/>
      <c r="AEC1272" s="72"/>
      <c r="AED1272" s="72"/>
      <c r="AEE1272" s="72"/>
      <c r="AEF1272" s="72"/>
      <c r="AEG1272" s="72"/>
      <c r="AEH1272" s="72"/>
      <c r="AEI1272" s="72"/>
      <c r="AEJ1272" s="72"/>
      <c r="AEK1272" s="72"/>
      <c r="AEL1272" s="72"/>
      <c r="AEM1272" s="72"/>
      <c r="AEN1272" s="72"/>
      <c r="AEO1272" s="72"/>
      <c r="AEP1272" s="72"/>
      <c r="AEQ1272" s="72"/>
      <c r="AER1272" s="72"/>
      <c r="AES1272" s="72"/>
      <c r="AET1272" s="72"/>
      <c r="AEU1272" s="72"/>
      <c r="AEV1272" s="72"/>
      <c r="AEW1272" s="72"/>
      <c r="AEX1272" s="72"/>
      <c r="AEY1272" s="72"/>
      <c r="AEZ1272" s="72"/>
      <c r="AFA1272" s="72"/>
      <c r="AFB1272" s="72"/>
      <c r="AFC1272" s="72"/>
      <c r="AFD1272" s="72"/>
      <c r="AFE1272" s="72"/>
      <c r="AFF1272" s="72"/>
      <c r="AFG1272" s="72"/>
      <c r="AFH1272" s="72"/>
      <c r="AFI1272" s="72"/>
      <c r="AFJ1272" s="72"/>
      <c r="AFK1272" s="72"/>
      <c r="AFL1272" s="72"/>
      <c r="AFM1272" s="72"/>
      <c r="AFN1272" s="72"/>
      <c r="AFO1272" s="72"/>
      <c r="AFP1272" s="72"/>
      <c r="AFQ1272" s="72"/>
      <c r="AFR1272" s="72"/>
      <c r="AFS1272" s="72"/>
      <c r="AFT1272" s="72"/>
      <c r="AFU1272" s="72"/>
      <c r="AFV1272" s="72"/>
      <c r="AFW1272" s="72"/>
      <c r="AFX1272" s="72"/>
      <c r="AFY1272" s="72"/>
      <c r="AFZ1272" s="72"/>
      <c r="AGA1272" s="72"/>
      <c r="AGB1272" s="72"/>
      <c r="AGC1272" s="72"/>
      <c r="AGD1272" s="72"/>
      <c r="AGE1272" s="72"/>
      <c r="AGF1272" s="72"/>
      <c r="AGG1272" s="72"/>
      <c r="AGH1272" s="72"/>
      <c r="AGI1272" s="72"/>
      <c r="AGJ1272" s="72"/>
      <c r="AGK1272" s="72"/>
      <c r="AGL1272" s="72"/>
      <c r="AGM1272" s="72"/>
      <c r="AGN1272" s="72"/>
      <c r="AGO1272" s="72"/>
      <c r="AGP1272" s="72"/>
      <c r="AGQ1272" s="72"/>
      <c r="AGR1272" s="72"/>
      <c r="AGS1272" s="72"/>
      <c r="AGT1272" s="72"/>
      <c r="AGU1272" s="72"/>
      <c r="AGV1272" s="72"/>
      <c r="AGW1272" s="72"/>
      <c r="AGX1272" s="72"/>
      <c r="AGY1272" s="72"/>
      <c r="AGZ1272" s="72"/>
      <c r="AHA1272" s="72"/>
      <c r="AHB1272" s="72"/>
      <c r="AHC1272" s="72"/>
      <c r="AHD1272" s="72"/>
      <c r="AHE1272" s="72"/>
      <c r="AHF1272" s="72"/>
      <c r="AHG1272" s="72"/>
      <c r="AHH1272" s="72"/>
      <c r="AHI1272" s="72"/>
      <c r="AHJ1272" s="72"/>
      <c r="AHK1272" s="72"/>
      <c r="AHL1272" s="72"/>
      <c r="AHM1272" s="72"/>
      <c r="AHN1272" s="72"/>
      <c r="AHO1272" s="72"/>
      <c r="AHP1272" s="72"/>
      <c r="AHQ1272" s="72"/>
      <c r="AHR1272" s="72"/>
      <c r="AHS1272" s="72"/>
      <c r="AHT1272" s="72"/>
      <c r="AHU1272" s="72"/>
      <c r="AHV1272" s="72"/>
      <c r="AHW1272" s="72"/>
      <c r="AHX1272" s="72"/>
      <c r="AHY1272" s="72"/>
      <c r="AHZ1272" s="72"/>
      <c r="AIA1272" s="72"/>
      <c r="AIB1272" s="72"/>
      <c r="AIC1272" s="72"/>
      <c r="AID1272" s="72"/>
      <c r="AIE1272" s="72"/>
      <c r="AIF1272" s="72"/>
      <c r="AIG1272" s="72"/>
      <c r="AIH1272" s="72"/>
      <c r="AII1272" s="72"/>
      <c r="AIJ1272" s="72"/>
      <c r="AIK1272" s="72"/>
      <c r="AIL1272" s="72"/>
      <c r="AIM1272" s="72"/>
      <c r="AIN1272" s="72"/>
      <c r="AIO1272" s="72"/>
      <c r="AIP1272" s="72"/>
      <c r="AIQ1272" s="72"/>
      <c r="AIR1272" s="72"/>
      <c r="AIS1272" s="72"/>
      <c r="AIT1272" s="72"/>
      <c r="AIU1272" s="72"/>
      <c r="AIV1272" s="72"/>
      <c r="AIW1272" s="72"/>
      <c r="AIX1272" s="72"/>
      <c r="AIY1272" s="72"/>
      <c r="AIZ1272" s="72"/>
      <c r="AJA1272" s="72"/>
      <c r="AJB1272" s="72"/>
      <c r="AJC1272" s="72"/>
      <c r="AJD1272" s="72"/>
      <c r="AJE1272" s="72"/>
      <c r="AJF1272" s="72"/>
      <c r="AJG1272" s="72"/>
      <c r="AJH1272" s="72"/>
      <c r="AJI1272" s="72"/>
      <c r="AJJ1272" s="72"/>
      <c r="AJK1272" s="72"/>
      <c r="AJL1272" s="72"/>
      <c r="AJM1272" s="72"/>
      <c r="AJN1272" s="72"/>
      <c r="AJO1272" s="72"/>
      <c r="AJP1272" s="72"/>
      <c r="AJQ1272" s="72"/>
      <c r="AJR1272" s="72"/>
      <c r="AJS1272" s="72"/>
      <c r="AJT1272" s="72"/>
      <c r="AJU1272" s="72"/>
      <c r="AJV1272" s="72"/>
      <c r="AJW1272" s="72"/>
      <c r="AJX1272" s="72"/>
      <c r="AJY1272" s="72"/>
      <c r="AJZ1272" s="72"/>
      <c r="AKA1272" s="72"/>
      <c r="AKB1272" s="72"/>
      <c r="AKC1272" s="72"/>
      <c r="AKD1272" s="72"/>
      <c r="AKE1272" s="72"/>
      <c r="AKF1272" s="72"/>
      <c r="AKG1272" s="72"/>
      <c r="AKH1272" s="72"/>
      <c r="AKI1272" s="72"/>
      <c r="AKJ1272" s="72"/>
      <c r="AKK1272" s="72"/>
      <c r="AKL1272" s="72"/>
      <c r="AKM1272" s="72"/>
      <c r="AKN1272" s="72"/>
      <c r="AKO1272" s="72"/>
      <c r="AKP1272" s="72"/>
      <c r="AKQ1272" s="72"/>
      <c r="AKR1272" s="72"/>
      <c r="AKS1272" s="72"/>
      <c r="AKT1272" s="72"/>
      <c r="AKU1272" s="72"/>
      <c r="AKV1272" s="72"/>
      <c r="AKW1272" s="72"/>
      <c r="AKX1272" s="72"/>
      <c r="AKY1272" s="72"/>
      <c r="AKZ1272" s="72"/>
      <c r="ALA1272" s="72"/>
      <c r="ALB1272" s="72"/>
      <c r="ALC1272" s="72"/>
      <c r="ALD1272" s="72"/>
      <c r="ALE1272" s="72"/>
      <c r="ALF1272" s="72"/>
      <c r="ALG1272" s="72"/>
      <c r="ALH1272" s="72"/>
      <c r="ALI1272" s="72"/>
      <c r="ALJ1272" s="72"/>
      <c r="ALK1272" s="72"/>
      <c r="ALL1272" s="72"/>
      <c r="ALM1272" s="72"/>
      <c r="ALN1272" s="72"/>
      <c r="ALO1272" s="72"/>
      <c r="ALP1272" s="72"/>
      <c r="ALQ1272" s="72"/>
      <c r="ALR1272" s="72"/>
      <c r="ALS1272" s="72"/>
      <c r="ALT1272" s="72"/>
      <c r="ALU1272" s="72"/>
      <c r="ALV1272" s="72"/>
      <c r="ALW1272" s="72"/>
      <c r="ALX1272" s="72"/>
      <c r="ALY1272" s="72"/>
      <c r="ALZ1272" s="72"/>
      <c r="AMA1272" s="72"/>
      <c r="AMB1272" s="72"/>
      <c r="AMC1272" s="72"/>
      <c r="AMD1272" s="72"/>
      <c r="AME1272" s="72"/>
      <c r="AMF1272" s="72"/>
      <c r="AMG1272" s="72"/>
      <c r="AMH1272" s="72"/>
      <c r="AMI1272" s="72"/>
      <c r="AMJ1272" s="72"/>
    </row>
    <row r="1273" customFormat="false" ht="15" hidden="false" customHeight="false" outlineLevel="0" collapsed="false">
      <c r="C1273" s="49" t="n">
        <f aca="false">IF(F1273=F1272,C1272,IF(F1273=(F1272+10),C1272,(C1272+10)))</f>
        <v>2400</v>
      </c>
      <c r="D1273" s="56" t="s">
        <v>448</v>
      </c>
      <c r="E1273" s="51" t="n">
        <f aca="false">IF(C1272=C1273,IF(AND(L1273&lt;&gt;"M",L1273&lt;&gt;"m-up"),E1272+10,E1272),10)</f>
        <v>20</v>
      </c>
      <c r="F1273" s="79" t="n">
        <f aca="false">R1273+(Q1273*60)+(P1273*3600)</f>
        <v>65780</v>
      </c>
      <c r="G1273" s="79" t="str">
        <f aca="false">CONCATENATE(M1273,N1273,O1273)</f>
        <v>2018124</v>
      </c>
      <c r="H1273" s="79" t="n">
        <v>0</v>
      </c>
      <c r="I1273" s="79"/>
      <c r="J1273" s="79"/>
      <c r="K1273" s="79"/>
      <c r="L1273" s="79" t="s">
        <v>87</v>
      </c>
      <c r="M1273" s="79" t="n">
        <v>2018</v>
      </c>
      <c r="N1273" s="79" t="n">
        <v>1</v>
      </c>
      <c r="O1273" s="79" t="n">
        <v>24</v>
      </c>
      <c r="P1273" s="79" t="n">
        <v>18</v>
      </c>
      <c r="Q1273" s="79" t="n">
        <v>16</v>
      </c>
      <c r="R1273" s="79" t="n">
        <v>20</v>
      </c>
      <c r="S1273" s="79" t="n">
        <v>979</v>
      </c>
      <c r="T1273" s="79" t="n">
        <v>0</v>
      </c>
      <c r="U1273" s="79" t="s">
        <v>1</v>
      </c>
      <c r="V1273" s="79" t="s">
        <v>2</v>
      </c>
      <c r="W1273" s="79"/>
      <c r="X1273" s="130" t="s">
        <v>89</v>
      </c>
      <c r="Y1273" s="130" t="s">
        <v>90</v>
      </c>
      <c r="Z1273" s="130"/>
      <c r="AA1273" s="130"/>
    </row>
    <row r="1274" customFormat="false" ht="15" hidden="false" customHeight="false" outlineLevel="0" collapsed="false">
      <c r="C1274" s="49" t="n">
        <f aca="false">IF(F1274=F1273,C1273,IF(F1274=(F1273+10),C1273,(C1273+10)))</f>
        <v>2410</v>
      </c>
      <c r="D1274" s="56" t="s">
        <v>448</v>
      </c>
      <c r="E1274" s="51" t="n">
        <f aca="false">IF(C1273=C1274,IF(AND(L1274&lt;&gt;"M",L1274&lt;&gt;"m-up"),E1273+10,E1273),10)</f>
        <v>10</v>
      </c>
      <c r="F1274" s="79" t="n">
        <f aca="false">R1274+(Q1274*60)+(P1274*3600)</f>
        <v>65781</v>
      </c>
      <c r="G1274" s="79" t="str">
        <f aca="false">CONCATENATE(M1274,N1274,O1274)</f>
        <v>2018124</v>
      </c>
      <c r="H1274" s="79"/>
      <c r="I1274" s="79"/>
      <c r="J1274" s="79"/>
      <c r="K1274" s="79"/>
      <c r="L1274" s="79" t="s">
        <v>87</v>
      </c>
      <c r="M1274" s="79" t="n">
        <v>2018</v>
      </c>
      <c r="N1274" s="79" t="n">
        <v>1</v>
      </c>
      <c r="O1274" s="79" t="n">
        <v>24</v>
      </c>
      <c r="P1274" s="79" t="n">
        <v>18</v>
      </c>
      <c r="Q1274" s="79" t="n">
        <v>16</v>
      </c>
      <c r="R1274" s="79" t="n">
        <v>21</v>
      </c>
      <c r="S1274" s="79" t="n">
        <v>50</v>
      </c>
      <c r="T1274" s="79" t="n">
        <v>0</v>
      </c>
      <c r="U1274" s="79" t="s">
        <v>1</v>
      </c>
      <c r="V1274" s="79" t="s">
        <v>2</v>
      </c>
      <c r="W1274" s="79"/>
      <c r="X1274" s="130" t="s">
        <v>91</v>
      </c>
      <c r="Y1274" s="130"/>
      <c r="Z1274" s="130"/>
      <c r="AA1274" s="130"/>
    </row>
    <row r="1275" customFormat="false" ht="15" hidden="false" customHeight="false" outlineLevel="0" collapsed="false">
      <c r="A1275" s="118"/>
      <c r="B1275" s="118"/>
      <c r="C1275" s="49" t="n">
        <f aca="false">IF(F1275=F1274,C1274,IF(F1275=(F1274+10),C1274,(C1274+10)))</f>
        <v>2420</v>
      </c>
      <c r="D1275" s="58" t="s">
        <v>449</v>
      </c>
      <c r="E1275" s="51" t="n">
        <f aca="false">IF(C1274=C1275,IF(AND(L1275&lt;&gt;"M",L1275&lt;&gt;"m-up"),E1274+10,E1274),10)</f>
        <v>10</v>
      </c>
      <c r="F1275" s="81" t="n">
        <f aca="false">R1275+(Q1275*60)+(P1275*3600)</f>
        <v>65903</v>
      </c>
      <c r="G1275" s="81" t="str">
        <f aca="false">CONCATENATE(M1275,N1275,O1275)</f>
        <v>2018124</v>
      </c>
      <c r="H1275" s="81" t="n">
        <v>36</v>
      </c>
      <c r="I1275" s="81"/>
      <c r="J1275" s="81"/>
      <c r="K1275" s="81"/>
      <c r="L1275" s="81" t="s">
        <v>0</v>
      </c>
      <c r="M1275" s="81" t="n">
        <v>2018</v>
      </c>
      <c r="N1275" s="81" t="n">
        <v>1</v>
      </c>
      <c r="O1275" s="81" t="n">
        <v>24</v>
      </c>
      <c r="P1275" s="81" t="n">
        <v>18</v>
      </c>
      <c r="Q1275" s="81" t="n">
        <v>18</v>
      </c>
      <c r="R1275" s="81" t="n">
        <v>23</v>
      </c>
      <c r="S1275" s="81" t="n">
        <v>843</v>
      </c>
      <c r="T1275" s="81" t="n">
        <v>1</v>
      </c>
      <c r="U1275" s="81" t="s">
        <v>1</v>
      </c>
      <c r="V1275" s="81" t="s">
        <v>2</v>
      </c>
      <c r="W1275" s="81"/>
      <c r="X1275" s="129" t="s">
        <v>92</v>
      </c>
      <c r="Y1275" s="130"/>
      <c r="Z1275" s="130"/>
      <c r="AA1275" s="130"/>
      <c r="WK1275" s="119"/>
      <c r="WL1275" s="119"/>
      <c r="WM1275" s="119"/>
      <c r="WN1275" s="119"/>
      <c r="WO1275" s="119"/>
      <c r="WP1275" s="119"/>
      <c r="WQ1275" s="119"/>
      <c r="WR1275" s="119"/>
      <c r="WS1275" s="119"/>
      <c r="WT1275" s="119"/>
      <c r="WU1275" s="119"/>
      <c r="WV1275" s="119"/>
      <c r="WW1275" s="119"/>
      <c r="WX1275" s="119"/>
      <c r="WY1275" s="119"/>
      <c r="WZ1275" s="119"/>
      <c r="XA1275" s="119"/>
      <c r="XB1275" s="119"/>
      <c r="XC1275" s="119"/>
      <c r="XD1275" s="119"/>
      <c r="XE1275" s="119"/>
      <c r="XF1275" s="119"/>
      <c r="XG1275" s="119"/>
      <c r="XH1275" s="119"/>
      <c r="XI1275" s="119"/>
      <c r="XJ1275" s="119"/>
      <c r="XK1275" s="119"/>
      <c r="XL1275" s="119"/>
      <c r="XM1275" s="119"/>
      <c r="XN1275" s="119"/>
      <c r="XO1275" s="119"/>
      <c r="XP1275" s="119"/>
      <c r="XQ1275" s="119"/>
      <c r="XR1275" s="119"/>
      <c r="XS1275" s="119"/>
      <c r="XT1275" s="119"/>
      <c r="XU1275" s="119"/>
      <c r="XV1275" s="119"/>
      <c r="XW1275" s="119"/>
      <c r="XX1275" s="119"/>
      <c r="XY1275" s="119"/>
      <c r="XZ1275" s="119"/>
      <c r="YA1275" s="119"/>
      <c r="YB1275" s="119"/>
      <c r="YC1275" s="119"/>
      <c r="YD1275" s="119"/>
      <c r="YE1275" s="119"/>
      <c r="YF1275" s="119"/>
      <c r="YG1275" s="119"/>
      <c r="YH1275" s="119"/>
      <c r="YI1275" s="119"/>
      <c r="YJ1275" s="119"/>
      <c r="YK1275" s="119"/>
      <c r="YL1275" s="119"/>
      <c r="YM1275" s="119"/>
      <c r="YN1275" s="119"/>
      <c r="YO1275" s="119"/>
      <c r="YP1275" s="119"/>
      <c r="YQ1275" s="119"/>
      <c r="YR1275" s="119"/>
      <c r="YS1275" s="119"/>
      <c r="YT1275" s="119"/>
      <c r="YU1275" s="119"/>
      <c r="YV1275" s="119"/>
      <c r="YW1275" s="119"/>
      <c r="YX1275" s="119"/>
      <c r="YY1275" s="119"/>
      <c r="YZ1275" s="119"/>
      <c r="ZA1275" s="119"/>
      <c r="ZB1275" s="119"/>
      <c r="ZC1275" s="119"/>
      <c r="ZD1275" s="119"/>
      <c r="ZE1275" s="119"/>
      <c r="ZF1275" s="119"/>
      <c r="ZG1275" s="119"/>
      <c r="ZH1275" s="119"/>
      <c r="ZI1275" s="119"/>
      <c r="ZJ1275" s="119"/>
      <c r="ZK1275" s="119"/>
      <c r="ZL1275" s="119"/>
      <c r="ZM1275" s="119"/>
      <c r="ZN1275" s="119"/>
      <c r="ZO1275" s="119"/>
      <c r="ZP1275" s="119"/>
      <c r="ZQ1275" s="119"/>
      <c r="ZR1275" s="119"/>
      <c r="ZS1275" s="119"/>
      <c r="ZT1275" s="119"/>
      <c r="ZU1275" s="119"/>
      <c r="ZV1275" s="119"/>
      <c r="ZW1275" s="119"/>
      <c r="ZX1275" s="119"/>
      <c r="ZY1275" s="119"/>
      <c r="ZZ1275" s="119"/>
      <c r="AAA1275" s="119"/>
      <c r="AAB1275" s="119"/>
      <c r="AAC1275" s="119"/>
      <c r="AAD1275" s="119"/>
      <c r="AAE1275" s="119"/>
      <c r="AAF1275" s="119"/>
      <c r="AAG1275" s="119"/>
      <c r="AAH1275" s="119"/>
      <c r="AAI1275" s="119"/>
      <c r="AAJ1275" s="119"/>
      <c r="AAK1275" s="119"/>
      <c r="AAL1275" s="119"/>
      <c r="AAM1275" s="119"/>
      <c r="AAN1275" s="119"/>
      <c r="AAO1275" s="119"/>
      <c r="AAP1275" s="119"/>
      <c r="AAQ1275" s="119"/>
      <c r="AAR1275" s="119"/>
      <c r="AAS1275" s="119"/>
      <c r="AAT1275" s="119"/>
      <c r="AAU1275" s="119"/>
      <c r="AAV1275" s="119"/>
      <c r="AAW1275" s="119"/>
      <c r="AAX1275" s="119"/>
      <c r="AAY1275" s="119"/>
      <c r="AAZ1275" s="119"/>
      <c r="ABA1275" s="119"/>
      <c r="ABB1275" s="119"/>
      <c r="ABC1275" s="119"/>
      <c r="ABD1275" s="119"/>
      <c r="ABE1275" s="119"/>
      <c r="ABF1275" s="119"/>
      <c r="ABG1275" s="119"/>
      <c r="ABH1275" s="119"/>
      <c r="ABI1275" s="119"/>
      <c r="ABJ1275" s="119"/>
      <c r="ABK1275" s="119"/>
      <c r="ABL1275" s="119"/>
      <c r="ABM1275" s="119"/>
      <c r="ABN1275" s="119"/>
      <c r="ABO1275" s="119"/>
      <c r="ABP1275" s="119"/>
      <c r="ABQ1275" s="119"/>
      <c r="ABR1275" s="119"/>
      <c r="ABS1275" s="119"/>
      <c r="ABT1275" s="119"/>
      <c r="ABU1275" s="119"/>
      <c r="ABV1275" s="119"/>
      <c r="ABW1275" s="119"/>
      <c r="ABX1275" s="119"/>
      <c r="ABY1275" s="119"/>
      <c r="ABZ1275" s="119"/>
      <c r="ACA1275" s="119"/>
      <c r="ACB1275" s="119"/>
      <c r="ACC1275" s="119"/>
      <c r="ACD1275" s="119"/>
      <c r="ACE1275" s="119"/>
      <c r="ACF1275" s="119"/>
      <c r="ACG1275" s="119"/>
      <c r="ACH1275" s="119"/>
      <c r="ACI1275" s="119"/>
      <c r="ACJ1275" s="119"/>
      <c r="ACK1275" s="119"/>
      <c r="ACL1275" s="119"/>
      <c r="ACM1275" s="119"/>
      <c r="ACN1275" s="119"/>
      <c r="ACO1275" s="119"/>
      <c r="ACP1275" s="119"/>
      <c r="ACQ1275" s="119"/>
      <c r="ACR1275" s="119"/>
      <c r="ACS1275" s="119"/>
      <c r="ACT1275" s="119"/>
      <c r="ACU1275" s="119"/>
      <c r="ACV1275" s="119"/>
      <c r="ACW1275" s="119"/>
      <c r="ACX1275" s="119"/>
      <c r="ACY1275" s="119"/>
      <c r="ACZ1275" s="119"/>
      <c r="ADA1275" s="119"/>
      <c r="ADB1275" s="119"/>
      <c r="ADC1275" s="119"/>
      <c r="ADD1275" s="119"/>
      <c r="ADE1275" s="119"/>
      <c r="ADF1275" s="119"/>
      <c r="ADG1275" s="119"/>
      <c r="ADH1275" s="119"/>
      <c r="ADI1275" s="119"/>
      <c r="ADJ1275" s="119"/>
      <c r="ADK1275" s="119"/>
      <c r="ADL1275" s="119"/>
      <c r="ADM1275" s="119"/>
      <c r="ADN1275" s="119"/>
      <c r="ADO1275" s="119"/>
      <c r="ADP1275" s="119"/>
      <c r="ADQ1275" s="119"/>
      <c r="ADR1275" s="119"/>
      <c r="ADS1275" s="119"/>
      <c r="ADT1275" s="119"/>
      <c r="ADU1275" s="119"/>
      <c r="ADV1275" s="119"/>
      <c r="ADW1275" s="119"/>
      <c r="ADX1275" s="119"/>
      <c r="ADY1275" s="119"/>
      <c r="ADZ1275" s="119"/>
      <c r="AEA1275" s="119"/>
      <c r="AEB1275" s="119"/>
      <c r="AEC1275" s="119"/>
      <c r="AED1275" s="119"/>
      <c r="AEE1275" s="119"/>
      <c r="AEF1275" s="119"/>
      <c r="AEG1275" s="119"/>
      <c r="AEH1275" s="119"/>
      <c r="AEI1275" s="119"/>
      <c r="AEJ1275" s="119"/>
      <c r="AEK1275" s="119"/>
      <c r="AEL1275" s="119"/>
      <c r="AEM1275" s="119"/>
      <c r="AEN1275" s="119"/>
      <c r="AEO1275" s="119"/>
      <c r="AEP1275" s="119"/>
      <c r="AEQ1275" s="119"/>
      <c r="AER1275" s="119"/>
      <c r="AES1275" s="119"/>
      <c r="AET1275" s="119"/>
      <c r="AEU1275" s="119"/>
      <c r="AEV1275" s="119"/>
      <c r="AEW1275" s="119"/>
      <c r="AEX1275" s="119"/>
      <c r="AEY1275" s="119"/>
      <c r="AEZ1275" s="119"/>
      <c r="AFA1275" s="119"/>
      <c r="AFB1275" s="119"/>
      <c r="AFC1275" s="119"/>
      <c r="AFD1275" s="119"/>
      <c r="AFE1275" s="119"/>
      <c r="AFF1275" s="119"/>
      <c r="AFG1275" s="119"/>
      <c r="AFH1275" s="119"/>
      <c r="AFI1275" s="119"/>
      <c r="AFJ1275" s="119"/>
      <c r="AFK1275" s="119"/>
      <c r="AFL1275" s="119"/>
      <c r="AFM1275" s="119"/>
      <c r="AFN1275" s="119"/>
      <c r="AFO1275" s="119"/>
      <c r="AFP1275" s="119"/>
      <c r="AFQ1275" s="119"/>
      <c r="AFR1275" s="119"/>
      <c r="AFS1275" s="119"/>
      <c r="AFT1275" s="119"/>
      <c r="AFU1275" s="119"/>
      <c r="AFV1275" s="119"/>
      <c r="AFW1275" s="119"/>
      <c r="AFX1275" s="119"/>
      <c r="AFY1275" s="119"/>
      <c r="AFZ1275" s="119"/>
      <c r="AGA1275" s="119"/>
      <c r="AGB1275" s="119"/>
      <c r="AGC1275" s="119"/>
      <c r="AGD1275" s="119"/>
      <c r="AGE1275" s="119"/>
      <c r="AGF1275" s="119"/>
      <c r="AGG1275" s="119"/>
      <c r="AGH1275" s="119"/>
      <c r="AGI1275" s="119"/>
      <c r="AGJ1275" s="119"/>
      <c r="AGK1275" s="119"/>
      <c r="AGL1275" s="119"/>
      <c r="AGM1275" s="119"/>
      <c r="AGN1275" s="119"/>
      <c r="AGO1275" s="119"/>
      <c r="AGP1275" s="119"/>
      <c r="AGQ1275" s="119"/>
      <c r="AGR1275" s="119"/>
      <c r="AGS1275" s="119"/>
      <c r="AGT1275" s="119"/>
      <c r="AGU1275" s="119"/>
      <c r="AGV1275" s="119"/>
      <c r="AGW1275" s="119"/>
      <c r="AGX1275" s="119"/>
      <c r="AGY1275" s="119"/>
      <c r="AGZ1275" s="119"/>
      <c r="AHA1275" s="119"/>
      <c r="AHB1275" s="119"/>
      <c r="AHC1275" s="119"/>
      <c r="AHD1275" s="119"/>
      <c r="AHE1275" s="119"/>
      <c r="AHF1275" s="119"/>
      <c r="AHG1275" s="119"/>
      <c r="AHH1275" s="119"/>
      <c r="AHI1275" s="119"/>
      <c r="AHJ1275" s="119"/>
      <c r="AHK1275" s="119"/>
      <c r="AHL1275" s="119"/>
      <c r="AHM1275" s="119"/>
      <c r="AHN1275" s="119"/>
      <c r="AHO1275" s="119"/>
      <c r="AHP1275" s="119"/>
      <c r="AHQ1275" s="119"/>
      <c r="AHR1275" s="119"/>
      <c r="AHS1275" s="119"/>
      <c r="AHT1275" s="119"/>
      <c r="AHU1275" s="119"/>
      <c r="AHV1275" s="119"/>
      <c r="AHW1275" s="119"/>
      <c r="AHX1275" s="119"/>
      <c r="AHY1275" s="119"/>
      <c r="AHZ1275" s="119"/>
      <c r="AIA1275" s="119"/>
      <c r="AIB1275" s="119"/>
      <c r="AIC1275" s="119"/>
      <c r="AID1275" s="119"/>
      <c r="AIE1275" s="119"/>
      <c r="AIF1275" s="119"/>
      <c r="AIG1275" s="119"/>
      <c r="AIH1275" s="119"/>
      <c r="AII1275" s="119"/>
      <c r="AIJ1275" s="119"/>
      <c r="AIK1275" s="119"/>
      <c r="AIL1275" s="119"/>
      <c r="AIM1275" s="119"/>
      <c r="AIN1275" s="119"/>
      <c r="AIO1275" s="119"/>
      <c r="AIP1275" s="119"/>
      <c r="AIQ1275" s="119"/>
      <c r="AIR1275" s="119"/>
      <c r="AIS1275" s="119"/>
      <c r="AIT1275" s="119"/>
      <c r="AIU1275" s="119"/>
      <c r="AIV1275" s="119"/>
      <c r="AIW1275" s="119"/>
      <c r="AIX1275" s="119"/>
      <c r="AIY1275" s="119"/>
      <c r="AIZ1275" s="119"/>
      <c r="AJA1275" s="119"/>
      <c r="AJB1275" s="119"/>
      <c r="AJC1275" s="119"/>
      <c r="AJD1275" s="119"/>
      <c r="AJE1275" s="119"/>
      <c r="AJF1275" s="119"/>
      <c r="AJG1275" s="119"/>
      <c r="AJH1275" s="119"/>
      <c r="AJI1275" s="119"/>
      <c r="AJJ1275" s="119"/>
      <c r="AJK1275" s="119"/>
      <c r="AJL1275" s="119"/>
      <c r="AJM1275" s="119"/>
      <c r="AJN1275" s="119"/>
      <c r="AJO1275" s="119"/>
      <c r="AJP1275" s="119"/>
      <c r="AJQ1275" s="119"/>
      <c r="AJR1275" s="119"/>
      <c r="AJS1275" s="119"/>
      <c r="AJT1275" s="119"/>
      <c r="AJU1275" s="119"/>
      <c r="AJV1275" s="119"/>
      <c r="AJW1275" s="119"/>
      <c r="AJX1275" s="119"/>
      <c r="AJY1275" s="119"/>
      <c r="AJZ1275" s="119"/>
      <c r="AKA1275" s="119"/>
      <c r="AKB1275" s="119"/>
      <c r="AKC1275" s="119"/>
      <c r="AKD1275" s="119"/>
      <c r="AKE1275" s="119"/>
      <c r="AKF1275" s="119"/>
      <c r="AKG1275" s="119"/>
      <c r="AKH1275" s="119"/>
      <c r="AKI1275" s="119"/>
      <c r="AKJ1275" s="119"/>
      <c r="AKK1275" s="119"/>
      <c r="AKL1275" s="119"/>
      <c r="AKM1275" s="119"/>
      <c r="AKN1275" s="119"/>
      <c r="AKO1275" s="119"/>
      <c r="AKP1275" s="119"/>
      <c r="AKQ1275" s="119"/>
      <c r="AKR1275" s="119"/>
      <c r="AKS1275" s="119"/>
      <c r="AKT1275" s="119"/>
      <c r="AKU1275" s="119"/>
      <c r="AKV1275" s="119"/>
      <c r="AKW1275" s="119"/>
      <c r="AKX1275" s="119"/>
      <c r="AKY1275" s="119"/>
      <c r="AKZ1275" s="119"/>
      <c r="ALA1275" s="119"/>
      <c r="ALB1275" s="119"/>
      <c r="ALC1275" s="119"/>
      <c r="ALD1275" s="119"/>
      <c r="ALE1275" s="119"/>
      <c r="ALF1275" s="119"/>
      <c r="ALG1275" s="119"/>
      <c r="ALH1275" s="119"/>
      <c r="ALI1275" s="119"/>
      <c r="ALJ1275" s="119"/>
      <c r="ALK1275" s="119"/>
      <c r="ALL1275" s="119"/>
      <c r="ALM1275" s="119"/>
      <c r="ALN1275" s="119"/>
      <c r="ALO1275" s="119"/>
      <c r="ALP1275" s="119"/>
      <c r="ALQ1275" s="119"/>
      <c r="ALR1275" s="119"/>
      <c r="ALS1275" s="119"/>
      <c r="ALT1275" s="119"/>
      <c r="ALU1275" s="119"/>
      <c r="ALV1275" s="119"/>
      <c r="ALW1275" s="119"/>
      <c r="ALX1275" s="119"/>
      <c r="ALY1275" s="119"/>
      <c r="ALZ1275" s="119"/>
      <c r="AMA1275" s="119"/>
      <c r="AMB1275" s="119"/>
      <c r="AMC1275" s="119"/>
      <c r="AMD1275" s="119"/>
      <c r="AME1275" s="119"/>
      <c r="AMF1275" s="119"/>
      <c r="AMG1275" s="119"/>
      <c r="AMH1275" s="119"/>
      <c r="AMI1275" s="119"/>
      <c r="AMJ1275" s="119"/>
    </row>
    <row r="1276" customFormat="false" ht="15" hidden="false" customHeight="false" outlineLevel="0" collapsed="false">
      <c r="A1276" s="118"/>
      <c r="B1276" s="118"/>
      <c r="C1276" s="49" t="n">
        <f aca="false">IF(F1276=F1275,C1275,IF(F1276=(F1275+10),C1275,(C1275+10)))</f>
        <v>2420</v>
      </c>
      <c r="D1276" s="56" t="s">
        <v>449</v>
      </c>
      <c r="E1276" s="51" t="n">
        <f aca="false">IF(C1275=C1276,IF(AND(L1276&lt;&gt;"M",L1276&lt;&gt;"m-up"),E1275+10,E1275),10)</f>
        <v>20</v>
      </c>
      <c r="F1276" s="79" t="n">
        <f aca="false">R1276+(Q1276*60)+(P1276*3600)</f>
        <v>65903</v>
      </c>
      <c r="G1276" s="79" t="str">
        <f aca="false">CONCATENATE(M1276,N1276,O1276)</f>
        <v>2018124</v>
      </c>
      <c r="H1276" s="79"/>
      <c r="I1276" s="79"/>
      <c r="J1276" s="79"/>
      <c r="K1276" s="79"/>
      <c r="L1276" s="79" t="s">
        <v>0</v>
      </c>
      <c r="M1276" s="79" t="n">
        <v>2018</v>
      </c>
      <c r="N1276" s="79" t="n">
        <v>1</v>
      </c>
      <c r="O1276" s="79" t="n">
        <v>24</v>
      </c>
      <c r="P1276" s="79" t="n">
        <v>18</v>
      </c>
      <c r="Q1276" s="79" t="n">
        <v>18</v>
      </c>
      <c r="R1276" s="79" t="n">
        <v>23</v>
      </c>
      <c r="S1276" s="79" t="n">
        <v>927</v>
      </c>
      <c r="T1276" s="79" t="n">
        <v>2</v>
      </c>
      <c r="U1276" s="79" t="s">
        <v>62</v>
      </c>
      <c r="V1276" s="79" t="s">
        <v>3</v>
      </c>
      <c r="W1276" s="79"/>
      <c r="X1276" s="130" t="s">
        <v>83</v>
      </c>
      <c r="Y1276" s="130"/>
      <c r="Z1276" s="130"/>
      <c r="AA1276" s="130"/>
      <c r="WK1276" s="119"/>
      <c r="WL1276" s="119"/>
      <c r="WM1276" s="119"/>
      <c r="WN1276" s="119"/>
      <c r="WO1276" s="119"/>
      <c r="WP1276" s="119"/>
      <c r="WQ1276" s="119"/>
      <c r="WR1276" s="119"/>
      <c r="WS1276" s="119"/>
      <c r="WT1276" s="119"/>
      <c r="WU1276" s="119"/>
      <c r="WV1276" s="119"/>
      <c r="WW1276" s="119"/>
      <c r="WX1276" s="119"/>
      <c r="WY1276" s="119"/>
      <c r="WZ1276" s="119"/>
      <c r="XA1276" s="119"/>
      <c r="XB1276" s="119"/>
      <c r="XC1276" s="119"/>
      <c r="XD1276" s="119"/>
      <c r="XE1276" s="119"/>
      <c r="XF1276" s="119"/>
      <c r="XG1276" s="119"/>
      <c r="XH1276" s="119"/>
      <c r="XI1276" s="119"/>
      <c r="XJ1276" s="119"/>
      <c r="XK1276" s="119"/>
      <c r="XL1276" s="119"/>
      <c r="XM1276" s="119"/>
      <c r="XN1276" s="119"/>
      <c r="XO1276" s="119"/>
      <c r="XP1276" s="119"/>
      <c r="XQ1276" s="119"/>
      <c r="XR1276" s="119"/>
      <c r="XS1276" s="119"/>
      <c r="XT1276" s="119"/>
      <c r="XU1276" s="119"/>
      <c r="XV1276" s="119"/>
      <c r="XW1276" s="119"/>
      <c r="XX1276" s="119"/>
      <c r="XY1276" s="119"/>
      <c r="XZ1276" s="119"/>
      <c r="YA1276" s="119"/>
      <c r="YB1276" s="119"/>
      <c r="YC1276" s="119"/>
      <c r="YD1276" s="119"/>
      <c r="YE1276" s="119"/>
      <c r="YF1276" s="119"/>
      <c r="YG1276" s="119"/>
      <c r="YH1276" s="119"/>
      <c r="YI1276" s="119"/>
      <c r="YJ1276" s="119"/>
      <c r="YK1276" s="119"/>
      <c r="YL1276" s="119"/>
      <c r="YM1276" s="119"/>
      <c r="YN1276" s="119"/>
      <c r="YO1276" s="119"/>
      <c r="YP1276" s="119"/>
      <c r="YQ1276" s="119"/>
      <c r="YR1276" s="119"/>
      <c r="YS1276" s="119"/>
      <c r="YT1276" s="119"/>
      <c r="YU1276" s="119"/>
      <c r="YV1276" s="119"/>
      <c r="YW1276" s="119"/>
      <c r="YX1276" s="119"/>
      <c r="YY1276" s="119"/>
      <c r="YZ1276" s="119"/>
      <c r="ZA1276" s="119"/>
      <c r="ZB1276" s="119"/>
      <c r="ZC1276" s="119"/>
      <c r="ZD1276" s="119"/>
      <c r="ZE1276" s="119"/>
      <c r="ZF1276" s="119"/>
      <c r="ZG1276" s="119"/>
      <c r="ZH1276" s="119"/>
      <c r="ZI1276" s="119"/>
      <c r="ZJ1276" s="119"/>
      <c r="ZK1276" s="119"/>
      <c r="ZL1276" s="119"/>
      <c r="ZM1276" s="119"/>
      <c r="ZN1276" s="119"/>
      <c r="ZO1276" s="119"/>
      <c r="ZP1276" s="119"/>
      <c r="ZQ1276" s="119"/>
      <c r="ZR1276" s="119"/>
      <c r="ZS1276" s="119"/>
      <c r="ZT1276" s="119"/>
      <c r="ZU1276" s="119"/>
      <c r="ZV1276" s="119"/>
      <c r="ZW1276" s="119"/>
      <c r="ZX1276" s="119"/>
      <c r="ZY1276" s="119"/>
      <c r="ZZ1276" s="119"/>
      <c r="AAA1276" s="119"/>
      <c r="AAB1276" s="119"/>
      <c r="AAC1276" s="119"/>
      <c r="AAD1276" s="119"/>
      <c r="AAE1276" s="119"/>
      <c r="AAF1276" s="119"/>
      <c r="AAG1276" s="119"/>
      <c r="AAH1276" s="119"/>
      <c r="AAI1276" s="119"/>
      <c r="AAJ1276" s="119"/>
      <c r="AAK1276" s="119"/>
      <c r="AAL1276" s="119"/>
      <c r="AAM1276" s="119"/>
      <c r="AAN1276" s="119"/>
      <c r="AAO1276" s="119"/>
      <c r="AAP1276" s="119"/>
      <c r="AAQ1276" s="119"/>
      <c r="AAR1276" s="119"/>
      <c r="AAS1276" s="119"/>
      <c r="AAT1276" s="119"/>
      <c r="AAU1276" s="119"/>
      <c r="AAV1276" s="119"/>
      <c r="AAW1276" s="119"/>
      <c r="AAX1276" s="119"/>
      <c r="AAY1276" s="119"/>
      <c r="AAZ1276" s="119"/>
      <c r="ABA1276" s="119"/>
      <c r="ABB1276" s="119"/>
      <c r="ABC1276" s="119"/>
      <c r="ABD1276" s="119"/>
      <c r="ABE1276" s="119"/>
      <c r="ABF1276" s="119"/>
      <c r="ABG1276" s="119"/>
      <c r="ABH1276" s="119"/>
      <c r="ABI1276" s="119"/>
      <c r="ABJ1276" s="119"/>
      <c r="ABK1276" s="119"/>
      <c r="ABL1276" s="119"/>
      <c r="ABM1276" s="119"/>
      <c r="ABN1276" s="119"/>
      <c r="ABO1276" s="119"/>
      <c r="ABP1276" s="119"/>
      <c r="ABQ1276" s="119"/>
      <c r="ABR1276" s="119"/>
      <c r="ABS1276" s="119"/>
      <c r="ABT1276" s="119"/>
      <c r="ABU1276" s="119"/>
      <c r="ABV1276" s="119"/>
      <c r="ABW1276" s="119"/>
      <c r="ABX1276" s="119"/>
      <c r="ABY1276" s="119"/>
      <c r="ABZ1276" s="119"/>
      <c r="ACA1276" s="119"/>
      <c r="ACB1276" s="119"/>
      <c r="ACC1276" s="119"/>
      <c r="ACD1276" s="119"/>
      <c r="ACE1276" s="119"/>
      <c r="ACF1276" s="119"/>
      <c r="ACG1276" s="119"/>
      <c r="ACH1276" s="119"/>
      <c r="ACI1276" s="119"/>
      <c r="ACJ1276" s="119"/>
      <c r="ACK1276" s="119"/>
      <c r="ACL1276" s="119"/>
      <c r="ACM1276" s="119"/>
      <c r="ACN1276" s="119"/>
      <c r="ACO1276" s="119"/>
      <c r="ACP1276" s="119"/>
      <c r="ACQ1276" s="119"/>
      <c r="ACR1276" s="119"/>
      <c r="ACS1276" s="119"/>
      <c r="ACT1276" s="119"/>
      <c r="ACU1276" s="119"/>
      <c r="ACV1276" s="119"/>
      <c r="ACW1276" s="119"/>
      <c r="ACX1276" s="119"/>
      <c r="ACY1276" s="119"/>
      <c r="ACZ1276" s="119"/>
      <c r="ADA1276" s="119"/>
      <c r="ADB1276" s="119"/>
      <c r="ADC1276" s="119"/>
      <c r="ADD1276" s="119"/>
      <c r="ADE1276" s="119"/>
      <c r="ADF1276" s="119"/>
      <c r="ADG1276" s="119"/>
      <c r="ADH1276" s="119"/>
      <c r="ADI1276" s="119"/>
      <c r="ADJ1276" s="119"/>
      <c r="ADK1276" s="119"/>
      <c r="ADL1276" s="119"/>
      <c r="ADM1276" s="119"/>
      <c r="ADN1276" s="119"/>
      <c r="ADO1276" s="119"/>
      <c r="ADP1276" s="119"/>
      <c r="ADQ1276" s="119"/>
      <c r="ADR1276" s="119"/>
      <c r="ADS1276" s="119"/>
      <c r="ADT1276" s="119"/>
      <c r="ADU1276" s="119"/>
      <c r="ADV1276" s="119"/>
      <c r="ADW1276" s="119"/>
      <c r="ADX1276" s="119"/>
      <c r="ADY1276" s="119"/>
      <c r="ADZ1276" s="119"/>
      <c r="AEA1276" s="119"/>
      <c r="AEB1276" s="119"/>
      <c r="AEC1276" s="119"/>
      <c r="AED1276" s="119"/>
      <c r="AEE1276" s="119"/>
      <c r="AEF1276" s="119"/>
      <c r="AEG1276" s="119"/>
      <c r="AEH1276" s="119"/>
      <c r="AEI1276" s="119"/>
      <c r="AEJ1276" s="119"/>
      <c r="AEK1276" s="119"/>
      <c r="AEL1276" s="119"/>
      <c r="AEM1276" s="119"/>
      <c r="AEN1276" s="119"/>
      <c r="AEO1276" s="119"/>
      <c r="AEP1276" s="119"/>
      <c r="AEQ1276" s="119"/>
      <c r="AER1276" s="119"/>
      <c r="AES1276" s="119"/>
      <c r="AET1276" s="119"/>
      <c r="AEU1276" s="119"/>
      <c r="AEV1276" s="119"/>
      <c r="AEW1276" s="119"/>
      <c r="AEX1276" s="119"/>
      <c r="AEY1276" s="119"/>
      <c r="AEZ1276" s="119"/>
      <c r="AFA1276" s="119"/>
      <c r="AFB1276" s="119"/>
      <c r="AFC1276" s="119"/>
      <c r="AFD1276" s="119"/>
      <c r="AFE1276" s="119"/>
      <c r="AFF1276" s="119"/>
      <c r="AFG1276" s="119"/>
      <c r="AFH1276" s="119"/>
      <c r="AFI1276" s="119"/>
      <c r="AFJ1276" s="119"/>
      <c r="AFK1276" s="119"/>
      <c r="AFL1276" s="119"/>
      <c r="AFM1276" s="119"/>
      <c r="AFN1276" s="119"/>
      <c r="AFO1276" s="119"/>
      <c r="AFP1276" s="119"/>
      <c r="AFQ1276" s="119"/>
      <c r="AFR1276" s="119"/>
      <c r="AFS1276" s="119"/>
      <c r="AFT1276" s="119"/>
      <c r="AFU1276" s="119"/>
      <c r="AFV1276" s="119"/>
      <c r="AFW1276" s="119"/>
      <c r="AFX1276" s="119"/>
      <c r="AFY1276" s="119"/>
      <c r="AFZ1276" s="119"/>
      <c r="AGA1276" s="119"/>
      <c r="AGB1276" s="119"/>
      <c r="AGC1276" s="119"/>
      <c r="AGD1276" s="119"/>
      <c r="AGE1276" s="119"/>
      <c r="AGF1276" s="119"/>
      <c r="AGG1276" s="119"/>
      <c r="AGH1276" s="119"/>
      <c r="AGI1276" s="119"/>
      <c r="AGJ1276" s="119"/>
      <c r="AGK1276" s="119"/>
      <c r="AGL1276" s="119"/>
      <c r="AGM1276" s="119"/>
      <c r="AGN1276" s="119"/>
      <c r="AGO1276" s="119"/>
      <c r="AGP1276" s="119"/>
      <c r="AGQ1276" s="119"/>
      <c r="AGR1276" s="119"/>
      <c r="AGS1276" s="119"/>
      <c r="AGT1276" s="119"/>
      <c r="AGU1276" s="119"/>
      <c r="AGV1276" s="119"/>
      <c r="AGW1276" s="119"/>
      <c r="AGX1276" s="119"/>
      <c r="AGY1276" s="119"/>
      <c r="AGZ1276" s="119"/>
      <c r="AHA1276" s="119"/>
      <c r="AHB1276" s="119"/>
      <c r="AHC1276" s="119"/>
      <c r="AHD1276" s="119"/>
      <c r="AHE1276" s="119"/>
      <c r="AHF1276" s="119"/>
      <c r="AHG1276" s="119"/>
      <c r="AHH1276" s="119"/>
      <c r="AHI1276" s="119"/>
      <c r="AHJ1276" s="119"/>
      <c r="AHK1276" s="119"/>
      <c r="AHL1276" s="119"/>
      <c r="AHM1276" s="119"/>
      <c r="AHN1276" s="119"/>
      <c r="AHO1276" s="119"/>
      <c r="AHP1276" s="119"/>
      <c r="AHQ1276" s="119"/>
      <c r="AHR1276" s="119"/>
      <c r="AHS1276" s="119"/>
      <c r="AHT1276" s="119"/>
      <c r="AHU1276" s="119"/>
      <c r="AHV1276" s="119"/>
      <c r="AHW1276" s="119"/>
      <c r="AHX1276" s="119"/>
      <c r="AHY1276" s="119"/>
      <c r="AHZ1276" s="119"/>
      <c r="AIA1276" s="119"/>
      <c r="AIB1276" s="119"/>
      <c r="AIC1276" s="119"/>
      <c r="AID1276" s="119"/>
      <c r="AIE1276" s="119"/>
      <c r="AIF1276" s="119"/>
      <c r="AIG1276" s="119"/>
      <c r="AIH1276" s="119"/>
      <c r="AII1276" s="119"/>
      <c r="AIJ1276" s="119"/>
      <c r="AIK1276" s="119"/>
      <c r="AIL1276" s="119"/>
      <c r="AIM1276" s="119"/>
      <c r="AIN1276" s="119"/>
      <c r="AIO1276" s="119"/>
      <c r="AIP1276" s="119"/>
      <c r="AIQ1276" s="119"/>
      <c r="AIR1276" s="119"/>
      <c r="AIS1276" s="119"/>
      <c r="AIT1276" s="119"/>
      <c r="AIU1276" s="119"/>
      <c r="AIV1276" s="119"/>
      <c r="AIW1276" s="119"/>
      <c r="AIX1276" s="119"/>
      <c r="AIY1276" s="119"/>
      <c r="AIZ1276" s="119"/>
      <c r="AJA1276" s="119"/>
      <c r="AJB1276" s="119"/>
      <c r="AJC1276" s="119"/>
      <c r="AJD1276" s="119"/>
      <c r="AJE1276" s="119"/>
      <c r="AJF1276" s="119"/>
      <c r="AJG1276" s="119"/>
      <c r="AJH1276" s="119"/>
      <c r="AJI1276" s="119"/>
      <c r="AJJ1276" s="119"/>
      <c r="AJK1276" s="119"/>
      <c r="AJL1276" s="119"/>
      <c r="AJM1276" s="119"/>
      <c r="AJN1276" s="119"/>
      <c r="AJO1276" s="119"/>
      <c r="AJP1276" s="119"/>
      <c r="AJQ1276" s="119"/>
      <c r="AJR1276" s="119"/>
      <c r="AJS1276" s="119"/>
      <c r="AJT1276" s="119"/>
      <c r="AJU1276" s="119"/>
      <c r="AJV1276" s="119"/>
      <c r="AJW1276" s="119"/>
      <c r="AJX1276" s="119"/>
      <c r="AJY1276" s="119"/>
      <c r="AJZ1276" s="119"/>
      <c r="AKA1276" s="119"/>
      <c r="AKB1276" s="119"/>
      <c r="AKC1276" s="119"/>
      <c r="AKD1276" s="119"/>
      <c r="AKE1276" s="119"/>
      <c r="AKF1276" s="119"/>
      <c r="AKG1276" s="119"/>
      <c r="AKH1276" s="119"/>
      <c r="AKI1276" s="119"/>
      <c r="AKJ1276" s="119"/>
      <c r="AKK1276" s="119"/>
      <c r="AKL1276" s="119"/>
      <c r="AKM1276" s="119"/>
      <c r="AKN1276" s="119"/>
      <c r="AKO1276" s="119"/>
      <c r="AKP1276" s="119"/>
      <c r="AKQ1276" s="119"/>
      <c r="AKR1276" s="119"/>
      <c r="AKS1276" s="119"/>
      <c r="AKT1276" s="119"/>
      <c r="AKU1276" s="119"/>
      <c r="AKV1276" s="119"/>
      <c r="AKW1276" s="119"/>
      <c r="AKX1276" s="119"/>
      <c r="AKY1276" s="119"/>
      <c r="AKZ1276" s="119"/>
      <c r="ALA1276" s="119"/>
      <c r="ALB1276" s="119"/>
      <c r="ALC1276" s="119"/>
      <c r="ALD1276" s="119"/>
      <c r="ALE1276" s="119"/>
      <c r="ALF1276" s="119"/>
      <c r="ALG1276" s="119"/>
      <c r="ALH1276" s="119"/>
      <c r="ALI1276" s="119"/>
      <c r="ALJ1276" s="119"/>
      <c r="ALK1276" s="119"/>
      <c r="ALL1276" s="119"/>
      <c r="ALM1276" s="119"/>
      <c r="ALN1276" s="119"/>
      <c r="ALO1276" s="119"/>
      <c r="ALP1276" s="119"/>
      <c r="ALQ1276" s="119"/>
      <c r="ALR1276" s="119"/>
      <c r="ALS1276" s="119"/>
      <c r="ALT1276" s="119"/>
      <c r="ALU1276" s="119"/>
      <c r="ALV1276" s="119"/>
      <c r="ALW1276" s="119"/>
      <c r="ALX1276" s="119"/>
      <c r="ALY1276" s="119"/>
      <c r="ALZ1276" s="119"/>
      <c r="AMA1276" s="119"/>
      <c r="AMB1276" s="119"/>
      <c r="AMC1276" s="119"/>
      <c r="AMD1276" s="119"/>
      <c r="AME1276" s="119"/>
      <c r="AMF1276" s="119"/>
      <c r="AMG1276" s="119"/>
      <c r="AMH1276" s="119"/>
      <c r="AMI1276" s="119"/>
      <c r="AMJ1276" s="119"/>
    </row>
    <row r="1277" customFormat="false" ht="15" hidden="false" customHeight="false" outlineLevel="0" collapsed="false">
      <c r="A1277" s="118"/>
      <c r="B1277" s="118"/>
      <c r="C1277" s="49" t="n">
        <f aca="false">IF(F1277=F1276,C1276,IF(F1277=(F1276+10),C1276,(C1276+10)))</f>
        <v>2420</v>
      </c>
      <c r="D1277" s="56" t="s">
        <v>449</v>
      </c>
      <c r="E1277" s="51" t="n">
        <f aca="false">IF(C1276=C1277,IF(AND(L1277&lt;&gt;"M",L1277&lt;&gt;"m-up"),E1276+10,E1276),10)</f>
        <v>30</v>
      </c>
      <c r="F1277" s="79" t="n">
        <f aca="false">R1277+(Q1277*60)+(P1277*3600)</f>
        <v>65903</v>
      </c>
      <c r="G1277" s="79" t="str">
        <f aca="false">CONCATENATE(M1277,N1277,O1277)</f>
        <v>2018124</v>
      </c>
      <c r="H1277" s="79" t="n">
        <v>0</v>
      </c>
      <c r="I1277" s="79"/>
      <c r="J1277" s="79"/>
      <c r="K1277" s="79"/>
      <c r="L1277" s="79" t="s">
        <v>290</v>
      </c>
      <c r="M1277" s="79" t="n">
        <v>2018</v>
      </c>
      <c r="N1277" s="79" t="n">
        <v>1</v>
      </c>
      <c r="O1277" s="79" t="n">
        <v>24</v>
      </c>
      <c r="P1277" s="79" t="n">
        <v>18</v>
      </c>
      <c r="Q1277" s="79" t="n">
        <v>18</v>
      </c>
      <c r="R1277" s="79" t="n">
        <v>23</v>
      </c>
      <c r="S1277" s="79" t="n">
        <v>953</v>
      </c>
      <c r="T1277" s="79" t="n">
        <v>0</v>
      </c>
      <c r="U1277" s="79" t="s">
        <v>62</v>
      </c>
      <c r="V1277" s="79" t="s">
        <v>3</v>
      </c>
      <c r="W1277" s="79"/>
      <c r="X1277" s="130" t="s">
        <v>93</v>
      </c>
      <c r="Y1277" s="130"/>
      <c r="Z1277" s="130"/>
      <c r="AA1277" s="130"/>
      <c r="WK1277" s="119"/>
      <c r="WL1277" s="119"/>
      <c r="WM1277" s="119"/>
      <c r="WN1277" s="119"/>
      <c r="WO1277" s="119"/>
      <c r="WP1277" s="119"/>
      <c r="WQ1277" s="119"/>
      <c r="WR1277" s="119"/>
      <c r="WS1277" s="119"/>
      <c r="WT1277" s="119"/>
      <c r="WU1277" s="119"/>
      <c r="WV1277" s="119"/>
      <c r="WW1277" s="119"/>
      <c r="WX1277" s="119"/>
      <c r="WY1277" s="119"/>
      <c r="WZ1277" s="119"/>
      <c r="XA1277" s="119"/>
      <c r="XB1277" s="119"/>
      <c r="XC1277" s="119"/>
      <c r="XD1277" s="119"/>
      <c r="XE1277" s="119"/>
      <c r="XF1277" s="119"/>
      <c r="XG1277" s="119"/>
      <c r="XH1277" s="119"/>
      <c r="XI1277" s="119"/>
      <c r="XJ1277" s="119"/>
      <c r="XK1277" s="119"/>
      <c r="XL1277" s="119"/>
      <c r="XM1277" s="119"/>
      <c r="XN1277" s="119"/>
      <c r="XO1277" s="119"/>
      <c r="XP1277" s="119"/>
      <c r="XQ1277" s="119"/>
      <c r="XR1277" s="119"/>
      <c r="XS1277" s="119"/>
      <c r="XT1277" s="119"/>
      <c r="XU1277" s="119"/>
      <c r="XV1277" s="119"/>
      <c r="XW1277" s="119"/>
      <c r="XX1277" s="119"/>
      <c r="XY1277" s="119"/>
      <c r="XZ1277" s="119"/>
      <c r="YA1277" s="119"/>
      <c r="YB1277" s="119"/>
      <c r="YC1277" s="119"/>
      <c r="YD1277" s="119"/>
      <c r="YE1277" s="119"/>
      <c r="YF1277" s="119"/>
      <c r="YG1277" s="119"/>
      <c r="YH1277" s="119"/>
      <c r="YI1277" s="119"/>
      <c r="YJ1277" s="119"/>
      <c r="YK1277" s="119"/>
      <c r="YL1277" s="119"/>
      <c r="YM1277" s="119"/>
      <c r="YN1277" s="119"/>
      <c r="YO1277" s="119"/>
      <c r="YP1277" s="119"/>
      <c r="YQ1277" s="119"/>
      <c r="YR1277" s="119"/>
      <c r="YS1277" s="119"/>
      <c r="YT1277" s="119"/>
      <c r="YU1277" s="119"/>
      <c r="YV1277" s="119"/>
      <c r="YW1277" s="119"/>
      <c r="YX1277" s="119"/>
      <c r="YY1277" s="119"/>
      <c r="YZ1277" s="119"/>
      <c r="ZA1277" s="119"/>
      <c r="ZB1277" s="119"/>
      <c r="ZC1277" s="119"/>
      <c r="ZD1277" s="119"/>
      <c r="ZE1277" s="119"/>
      <c r="ZF1277" s="119"/>
      <c r="ZG1277" s="119"/>
      <c r="ZH1277" s="119"/>
      <c r="ZI1277" s="119"/>
      <c r="ZJ1277" s="119"/>
      <c r="ZK1277" s="119"/>
      <c r="ZL1277" s="119"/>
      <c r="ZM1277" s="119"/>
      <c r="ZN1277" s="119"/>
      <c r="ZO1277" s="119"/>
      <c r="ZP1277" s="119"/>
      <c r="ZQ1277" s="119"/>
      <c r="ZR1277" s="119"/>
      <c r="ZS1277" s="119"/>
      <c r="ZT1277" s="119"/>
      <c r="ZU1277" s="119"/>
      <c r="ZV1277" s="119"/>
      <c r="ZW1277" s="119"/>
      <c r="ZX1277" s="119"/>
      <c r="ZY1277" s="119"/>
      <c r="ZZ1277" s="119"/>
      <c r="AAA1277" s="119"/>
      <c r="AAB1277" s="119"/>
      <c r="AAC1277" s="119"/>
      <c r="AAD1277" s="119"/>
      <c r="AAE1277" s="119"/>
      <c r="AAF1277" s="119"/>
      <c r="AAG1277" s="119"/>
      <c r="AAH1277" s="119"/>
      <c r="AAI1277" s="119"/>
      <c r="AAJ1277" s="119"/>
      <c r="AAK1277" s="119"/>
      <c r="AAL1277" s="119"/>
      <c r="AAM1277" s="119"/>
      <c r="AAN1277" s="119"/>
      <c r="AAO1277" s="119"/>
      <c r="AAP1277" s="119"/>
      <c r="AAQ1277" s="119"/>
      <c r="AAR1277" s="119"/>
      <c r="AAS1277" s="119"/>
      <c r="AAT1277" s="119"/>
      <c r="AAU1277" s="119"/>
      <c r="AAV1277" s="119"/>
      <c r="AAW1277" s="119"/>
      <c r="AAX1277" s="119"/>
      <c r="AAY1277" s="119"/>
      <c r="AAZ1277" s="119"/>
      <c r="ABA1277" s="119"/>
      <c r="ABB1277" s="119"/>
      <c r="ABC1277" s="119"/>
      <c r="ABD1277" s="119"/>
      <c r="ABE1277" s="119"/>
      <c r="ABF1277" s="119"/>
      <c r="ABG1277" s="119"/>
      <c r="ABH1277" s="119"/>
      <c r="ABI1277" s="119"/>
      <c r="ABJ1277" s="119"/>
      <c r="ABK1277" s="119"/>
      <c r="ABL1277" s="119"/>
      <c r="ABM1277" s="119"/>
      <c r="ABN1277" s="119"/>
      <c r="ABO1277" s="119"/>
      <c r="ABP1277" s="119"/>
      <c r="ABQ1277" s="119"/>
      <c r="ABR1277" s="119"/>
      <c r="ABS1277" s="119"/>
      <c r="ABT1277" s="119"/>
      <c r="ABU1277" s="119"/>
      <c r="ABV1277" s="119"/>
      <c r="ABW1277" s="119"/>
      <c r="ABX1277" s="119"/>
      <c r="ABY1277" s="119"/>
      <c r="ABZ1277" s="119"/>
      <c r="ACA1277" s="119"/>
      <c r="ACB1277" s="119"/>
      <c r="ACC1277" s="119"/>
      <c r="ACD1277" s="119"/>
      <c r="ACE1277" s="119"/>
      <c r="ACF1277" s="119"/>
      <c r="ACG1277" s="119"/>
      <c r="ACH1277" s="119"/>
      <c r="ACI1277" s="119"/>
      <c r="ACJ1277" s="119"/>
      <c r="ACK1277" s="119"/>
      <c r="ACL1277" s="119"/>
      <c r="ACM1277" s="119"/>
      <c r="ACN1277" s="119"/>
      <c r="ACO1277" s="119"/>
      <c r="ACP1277" s="119"/>
      <c r="ACQ1277" s="119"/>
      <c r="ACR1277" s="119"/>
      <c r="ACS1277" s="119"/>
      <c r="ACT1277" s="119"/>
      <c r="ACU1277" s="119"/>
      <c r="ACV1277" s="119"/>
      <c r="ACW1277" s="119"/>
      <c r="ACX1277" s="119"/>
      <c r="ACY1277" s="119"/>
      <c r="ACZ1277" s="119"/>
      <c r="ADA1277" s="119"/>
      <c r="ADB1277" s="119"/>
      <c r="ADC1277" s="119"/>
      <c r="ADD1277" s="119"/>
      <c r="ADE1277" s="119"/>
      <c r="ADF1277" s="119"/>
      <c r="ADG1277" s="119"/>
      <c r="ADH1277" s="119"/>
      <c r="ADI1277" s="119"/>
      <c r="ADJ1277" s="119"/>
      <c r="ADK1277" s="119"/>
      <c r="ADL1277" s="119"/>
      <c r="ADM1277" s="119"/>
      <c r="ADN1277" s="119"/>
      <c r="ADO1277" s="119"/>
      <c r="ADP1277" s="119"/>
      <c r="ADQ1277" s="119"/>
      <c r="ADR1277" s="119"/>
      <c r="ADS1277" s="119"/>
      <c r="ADT1277" s="119"/>
      <c r="ADU1277" s="119"/>
      <c r="ADV1277" s="119"/>
      <c r="ADW1277" s="119"/>
      <c r="ADX1277" s="119"/>
      <c r="ADY1277" s="119"/>
      <c r="ADZ1277" s="119"/>
      <c r="AEA1277" s="119"/>
      <c r="AEB1277" s="119"/>
      <c r="AEC1277" s="119"/>
      <c r="AED1277" s="119"/>
      <c r="AEE1277" s="119"/>
      <c r="AEF1277" s="119"/>
      <c r="AEG1277" s="119"/>
      <c r="AEH1277" s="119"/>
      <c r="AEI1277" s="119"/>
      <c r="AEJ1277" s="119"/>
      <c r="AEK1277" s="119"/>
      <c r="AEL1277" s="119"/>
      <c r="AEM1277" s="119"/>
      <c r="AEN1277" s="119"/>
      <c r="AEO1277" s="119"/>
      <c r="AEP1277" s="119"/>
      <c r="AEQ1277" s="119"/>
      <c r="AER1277" s="119"/>
      <c r="AES1277" s="119"/>
      <c r="AET1277" s="119"/>
      <c r="AEU1277" s="119"/>
      <c r="AEV1277" s="119"/>
      <c r="AEW1277" s="119"/>
      <c r="AEX1277" s="119"/>
      <c r="AEY1277" s="119"/>
      <c r="AEZ1277" s="119"/>
      <c r="AFA1277" s="119"/>
      <c r="AFB1277" s="119"/>
      <c r="AFC1277" s="119"/>
      <c r="AFD1277" s="119"/>
      <c r="AFE1277" s="119"/>
      <c r="AFF1277" s="119"/>
      <c r="AFG1277" s="119"/>
      <c r="AFH1277" s="119"/>
      <c r="AFI1277" s="119"/>
      <c r="AFJ1277" s="119"/>
      <c r="AFK1277" s="119"/>
      <c r="AFL1277" s="119"/>
      <c r="AFM1277" s="119"/>
      <c r="AFN1277" s="119"/>
      <c r="AFO1277" s="119"/>
      <c r="AFP1277" s="119"/>
      <c r="AFQ1277" s="119"/>
      <c r="AFR1277" s="119"/>
      <c r="AFS1277" s="119"/>
      <c r="AFT1277" s="119"/>
      <c r="AFU1277" s="119"/>
      <c r="AFV1277" s="119"/>
      <c r="AFW1277" s="119"/>
      <c r="AFX1277" s="119"/>
      <c r="AFY1277" s="119"/>
      <c r="AFZ1277" s="119"/>
      <c r="AGA1277" s="119"/>
      <c r="AGB1277" s="119"/>
      <c r="AGC1277" s="119"/>
      <c r="AGD1277" s="119"/>
      <c r="AGE1277" s="119"/>
      <c r="AGF1277" s="119"/>
      <c r="AGG1277" s="119"/>
      <c r="AGH1277" s="119"/>
      <c r="AGI1277" s="119"/>
      <c r="AGJ1277" s="119"/>
      <c r="AGK1277" s="119"/>
      <c r="AGL1277" s="119"/>
      <c r="AGM1277" s="119"/>
      <c r="AGN1277" s="119"/>
      <c r="AGO1277" s="119"/>
      <c r="AGP1277" s="119"/>
      <c r="AGQ1277" s="119"/>
      <c r="AGR1277" s="119"/>
      <c r="AGS1277" s="119"/>
      <c r="AGT1277" s="119"/>
      <c r="AGU1277" s="119"/>
      <c r="AGV1277" s="119"/>
      <c r="AGW1277" s="119"/>
      <c r="AGX1277" s="119"/>
      <c r="AGY1277" s="119"/>
      <c r="AGZ1277" s="119"/>
      <c r="AHA1277" s="119"/>
      <c r="AHB1277" s="119"/>
      <c r="AHC1277" s="119"/>
      <c r="AHD1277" s="119"/>
      <c r="AHE1277" s="119"/>
      <c r="AHF1277" s="119"/>
      <c r="AHG1277" s="119"/>
      <c r="AHH1277" s="119"/>
      <c r="AHI1277" s="119"/>
      <c r="AHJ1277" s="119"/>
      <c r="AHK1277" s="119"/>
      <c r="AHL1277" s="119"/>
      <c r="AHM1277" s="119"/>
      <c r="AHN1277" s="119"/>
      <c r="AHO1277" s="119"/>
      <c r="AHP1277" s="119"/>
      <c r="AHQ1277" s="119"/>
      <c r="AHR1277" s="119"/>
      <c r="AHS1277" s="119"/>
      <c r="AHT1277" s="119"/>
      <c r="AHU1277" s="119"/>
      <c r="AHV1277" s="119"/>
      <c r="AHW1277" s="119"/>
      <c r="AHX1277" s="119"/>
      <c r="AHY1277" s="119"/>
      <c r="AHZ1277" s="119"/>
      <c r="AIA1277" s="119"/>
      <c r="AIB1277" s="119"/>
      <c r="AIC1277" s="119"/>
      <c r="AID1277" s="119"/>
      <c r="AIE1277" s="119"/>
      <c r="AIF1277" s="119"/>
      <c r="AIG1277" s="119"/>
      <c r="AIH1277" s="119"/>
      <c r="AII1277" s="119"/>
      <c r="AIJ1277" s="119"/>
      <c r="AIK1277" s="119"/>
      <c r="AIL1277" s="119"/>
      <c r="AIM1277" s="119"/>
      <c r="AIN1277" s="119"/>
      <c r="AIO1277" s="119"/>
      <c r="AIP1277" s="119"/>
      <c r="AIQ1277" s="119"/>
      <c r="AIR1277" s="119"/>
      <c r="AIS1277" s="119"/>
      <c r="AIT1277" s="119"/>
      <c r="AIU1277" s="119"/>
      <c r="AIV1277" s="119"/>
      <c r="AIW1277" s="119"/>
      <c r="AIX1277" s="119"/>
      <c r="AIY1277" s="119"/>
      <c r="AIZ1277" s="119"/>
      <c r="AJA1277" s="119"/>
      <c r="AJB1277" s="119"/>
      <c r="AJC1277" s="119"/>
      <c r="AJD1277" s="119"/>
      <c r="AJE1277" s="119"/>
      <c r="AJF1277" s="119"/>
      <c r="AJG1277" s="119"/>
      <c r="AJH1277" s="119"/>
      <c r="AJI1277" s="119"/>
      <c r="AJJ1277" s="119"/>
      <c r="AJK1277" s="119"/>
      <c r="AJL1277" s="119"/>
      <c r="AJM1277" s="119"/>
      <c r="AJN1277" s="119"/>
      <c r="AJO1277" s="119"/>
      <c r="AJP1277" s="119"/>
      <c r="AJQ1277" s="119"/>
      <c r="AJR1277" s="119"/>
      <c r="AJS1277" s="119"/>
      <c r="AJT1277" s="119"/>
      <c r="AJU1277" s="119"/>
      <c r="AJV1277" s="119"/>
      <c r="AJW1277" s="119"/>
      <c r="AJX1277" s="119"/>
      <c r="AJY1277" s="119"/>
      <c r="AJZ1277" s="119"/>
      <c r="AKA1277" s="119"/>
      <c r="AKB1277" s="119"/>
      <c r="AKC1277" s="119"/>
      <c r="AKD1277" s="119"/>
      <c r="AKE1277" s="119"/>
      <c r="AKF1277" s="119"/>
      <c r="AKG1277" s="119"/>
      <c r="AKH1277" s="119"/>
      <c r="AKI1277" s="119"/>
      <c r="AKJ1277" s="119"/>
      <c r="AKK1277" s="119"/>
      <c r="AKL1277" s="119"/>
      <c r="AKM1277" s="119"/>
      <c r="AKN1277" s="119"/>
      <c r="AKO1277" s="119"/>
      <c r="AKP1277" s="119"/>
      <c r="AKQ1277" s="119"/>
      <c r="AKR1277" s="119"/>
      <c r="AKS1277" s="119"/>
      <c r="AKT1277" s="119"/>
      <c r="AKU1277" s="119"/>
      <c r="AKV1277" s="119"/>
      <c r="AKW1277" s="119"/>
      <c r="AKX1277" s="119"/>
      <c r="AKY1277" s="119"/>
      <c r="AKZ1277" s="119"/>
      <c r="ALA1277" s="119"/>
      <c r="ALB1277" s="119"/>
      <c r="ALC1277" s="119"/>
      <c r="ALD1277" s="119"/>
      <c r="ALE1277" s="119"/>
      <c r="ALF1277" s="119"/>
      <c r="ALG1277" s="119"/>
      <c r="ALH1277" s="119"/>
      <c r="ALI1277" s="119"/>
      <c r="ALJ1277" s="119"/>
      <c r="ALK1277" s="119"/>
      <c r="ALL1277" s="119"/>
      <c r="ALM1277" s="119"/>
      <c r="ALN1277" s="119"/>
      <c r="ALO1277" s="119"/>
      <c r="ALP1277" s="119"/>
      <c r="ALQ1277" s="119"/>
      <c r="ALR1277" s="119"/>
      <c r="ALS1277" s="119"/>
      <c r="ALT1277" s="119"/>
      <c r="ALU1277" s="119"/>
      <c r="ALV1277" s="119"/>
      <c r="ALW1277" s="119"/>
      <c r="ALX1277" s="119"/>
      <c r="ALY1277" s="119"/>
      <c r="ALZ1277" s="119"/>
      <c r="AMA1277" s="119"/>
      <c r="AMB1277" s="119"/>
      <c r="AMC1277" s="119"/>
      <c r="AMD1277" s="119"/>
      <c r="AME1277" s="119"/>
      <c r="AMF1277" s="119"/>
      <c r="AMG1277" s="119"/>
      <c r="AMH1277" s="119"/>
      <c r="AMI1277" s="119"/>
      <c r="AMJ1277" s="119"/>
    </row>
    <row r="1278" customFormat="false" ht="15" hidden="false" customHeight="false" outlineLevel="0" collapsed="false">
      <c r="A1278" s="118"/>
      <c r="B1278" s="118"/>
      <c r="C1278" s="49" t="n">
        <f aca="false">IF(F1278=F1277,C1277,IF(F1278=(F1277+10),C1277,(C1277+10)))</f>
        <v>2430</v>
      </c>
      <c r="D1278" s="56" t="s">
        <v>449</v>
      </c>
      <c r="E1278" s="51" t="n">
        <f aca="false">IF(C1277=C1278,IF(AND(L1278&lt;&gt;"M",L1278&lt;&gt;"m-up"),E1277+10,E1277),10)</f>
        <v>10</v>
      </c>
      <c r="F1278" s="79" t="n">
        <f aca="false">R1278+(Q1278*60)+(P1278*3600)</f>
        <v>65904</v>
      </c>
      <c r="G1278" s="79" t="str">
        <f aca="false">CONCATENATE(M1278,N1278,O1278)</f>
        <v>2018124</v>
      </c>
      <c r="H1278" s="79" t="n">
        <v>0</v>
      </c>
      <c r="I1278" s="79"/>
      <c r="J1278" s="79"/>
      <c r="K1278" s="79"/>
      <c r="L1278" s="79" t="s">
        <v>290</v>
      </c>
      <c r="M1278" s="79" t="n">
        <v>2018</v>
      </c>
      <c r="N1278" s="79" t="n">
        <v>1</v>
      </c>
      <c r="O1278" s="79" t="n">
        <v>24</v>
      </c>
      <c r="P1278" s="79" t="n">
        <v>18</v>
      </c>
      <c r="Q1278" s="79" t="n">
        <v>18</v>
      </c>
      <c r="R1278" s="79" t="n">
        <v>24</v>
      </c>
      <c r="S1278" s="79" t="n">
        <v>16</v>
      </c>
      <c r="T1278" s="79" t="n">
        <v>0</v>
      </c>
      <c r="U1278" s="79" t="s">
        <v>62</v>
      </c>
      <c r="V1278" s="79" t="s">
        <v>3</v>
      </c>
      <c r="W1278" s="79"/>
      <c r="X1278" s="130" t="s">
        <v>93</v>
      </c>
      <c r="Y1278" s="130"/>
      <c r="Z1278" s="130"/>
      <c r="AA1278" s="130"/>
      <c r="WK1278" s="119"/>
      <c r="WL1278" s="119"/>
      <c r="WM1278" s="119"/>
      <c r="WN1278" s="119"/>
      <c r="WO1278" s="119"/>
      <c r="WP1278" s="119"/>
      <c r="WQ1278" s="119"/>
      <c r="WR1278" s="119"/>
      <c r="WS1278" s="119"/>
      <c r="WT1278" s="119"/>
      <c r="WU1278" s="119"/>
      <c r="WV1278" s="119"/>
      <c r="WW1278" s="119"/>
      <c r="WX1278" s="119"/>
      <c r="WY1278" s="119"/>
      <c r="WZ1278" s="119"/>
      <c r="XA1278" s="119"/>
      <c r="XB1278" s="119"/>
      <c r="XC1278" s="119"/>
      <c r="XD1278" s="119"/>
      <c r="XE1278" s="119"/>
      <c r="XF1278" s="119"/>
      <c r="XG1278" s="119"/>
      <c r="XH1278" s="119"/>
      <c r="XI1278" s="119"/>
      <c r="XJ1278" s="119"/>
      <c r="XK1278" s="119"/>
      <c r="XL1278" s="119"/>
      <c r="XM1278" s="119"/>
      <c r="XN1278" s="119"/>
      <c r="XO1278" s="119"/>
      <c r="XP1278" s="119"/>
      <c r="XQ1278" s="119"/>
      <c r="XR1278" s="119"/>
      <c r="XS1278" s="119"/>
      <c r="XT1278" s="119"/>
      <c r="XU1278" s="119"/>
      <c r="XV1278" s="119"/>
      <c r="XW1278" s="119"/>
      <c r="XX1278" s="119"/>
      <c r="XY1278" s="119"/>
      <c r="XZ1278" s="119"/>
      <c r="YA1278" s="119"/>
      <c r="YB1278" s="119"/>
      <c r="YC1278" s="119"/>
      <c r="YD1278" s="119"/>
      <c r="YE1278" s="119"/>
      <c r="YF1278" s="119"/>
      <c r="YG1278" s="119"/>
      <c r="YH1278" s="119"/>
      <c r="YI1278" s="119"/>
      <c r="YJ1278" s="119"/>
      <c r="YK1278" s="119"/>
      <c r="YL1278" s="119"/>
      <c r="YM1278" s="119"/>
      <c r="YN1278" s="119"/>
      <c r="YO1278" s="119"/>
      <c r="YP1278" s="119"/>
      <c r="YQ1278" s="119"/>
      <c r="YR1278" s="119"/>
      <c r="YS1278" s="119"/>
      <c r="YT1278" s="119"/>
      <c r="YU1278" s="119"/>
      <c r="YV1278" s="119"/>
      <c r="YW1278" s="119"/>
      <c r="YX1278" s="119"/>
      <c r="YY1278" s="119"/>
      <c r="YZ1278" s="119"/>
      <c r="ZA1278" s="119"/>
      <c r="ZB1278" s="119"/>
      <c r="ZC1278" s="119"/>
      <c r="ZD1278" s="119"/>
      <c r="ZE1278" s="119"/>
      <c r="ZF1278" s="119"/>
      <c r="ZG1278" s="119"/>
      <c r="ZH1278" s="119"/>
      <c r="ZI1278" s="119"/>
      <c r="ZJ1278" s="119"/>
      <c r="ZK1278" s="119"/>
      <c r="ZL1278" s="119"/>
      <c r="ZM1278" s="119"/>
      <c r="ZN1278" s="119"/>
      <c r="ZO1278" s="119"/>
      <c r="ZP1278" s="119"/>
      <c r="ZQ1278" s="119"/>
      <c r="ZR1278" s="119"/>
      <c r="ZS1278" s="119"/>
      <c r="ZT1278" s="119"/>
      <c r="ZU1278" s="119"/>
      <c r="ZV1278" s="119"/>
      <c r="ZW1278" s="119"/>
      <c r="ZX1278" s="119"/>
      <c r="ZY1278" s="119"/>
      <c r="ZZ1278" s="119"/>
      <c r="AAA1278" s="119"/>
      <c r="AAB1278" s="119"/>
      <c r="AAC1278" s="119"/>
      <c r="AAD1278" s="119"/>
      <c r="AAE1278" s="119"/>
      <c r="AAF1278" s="119"/>
      <c r="AAG1278" s="119"/>
      <c r="AAH1278" s="119"/>
      <c r="AAI1278" s="119"/>
      <c r="AAJ1278" s="119"/>
      <c r="AAK1278" s="119"/>
      <c r="AAL1278" s="119"/>
      <c r="AAM1278" s="119"/>
      <c r="AAN1278" s="119"/>
      <c r="AAO1278" s="119"/>
      <c r="AAP1278" s="119"/>
      <c r="AAQ1278" s="119"/>
      <c r="AAR1278" s="119"/>
      <c r="AAS1278" s="119"/>
      <c r="AAT1278" s="119"/>
      <c r="AAU1278" s="119"/>
      <c r="AAV1278" s="119"/>
      <c r="AAW1278" s="119"/>
      <c r="AAX1278" s="119"/>
      <c r="AAY1278" s="119"/>
      <c r="AAZ1278" s="119"/>
      <c r="ABA1278" s="119"/>
      <c r="ABB1278" s="119"/>
      <c r="ABC1278" s="119"/>
      <c r="ABD1278" s="119"/>
      <c r="ABE1278" s="119"/>
      <c r="ABF1278" s="119"/>
      <c r="ABG1278" s="119"/>
      <c r="ABH1278" s="119"/>
      <c r="ABI1278" s="119"/>
      <c r="ABJ1278" s="119"/>
      <c r="ABK1278" s="119"/>
      <c r="ABL1278" s="119"/>
      <c r="ABM1278" s="119"/>
      <c r="ABN1278" s="119"/>
      <c r="ABO1278" s="119"/>
      <c r="ABP1278" s="119"/>
      <c r="ABQ1278" s="119"/>
      <c r="ABR1278" s="119"/>
      <c r="ABS1278" s="119"/>
      <c r="ABT1278" s="119"/>
      <c r="ABU1278" s="119"/>
      <c r="ABV1278" s="119"/>
      <c r="ABW1278" s="119"/>
      <c r="ABX1278" s="119"/>
      <c r="ABY1278" s="119"/>
      <c r="ABZ1278" s="119"/>
      <c r="ACA1278" s="119"/>
      <c r="ACB1278" s="119"/>
      <c r="ACC1278" s="119"/>
      <c r="ACD1278" s="119"/>
      <c r="ACE1278" s="119"/>
      <c r="ACF1278" s="119"/>
      <c r="ACG1278" s="119"/>
      <c r="ACH1278" s="119"/>
      <c r="ACI1278" s="119"/>
      <c r="ACJ1278" s="119"/>
      <c r="ACK1278" s="119"/>
      <c r="ACL1278" s="119"/>
      <c r="ACM1278" s="119"/>
      <c r="ACN1278" s="119"/>
      <c r="ACO1278" s="119"/>
      <c r="ACP1278" s="119"/>
      <c r="ACQ1278" s="119"/>
      <c r="ACR1278" s="119"/>
      <c r="ACS1278" s="119"/>
      <c r="ACT1278" s="119"/>
      <c r="ACU1278" s="119"/>
      <c r="ACV1278" s="119"/>
      <c r="ACW1278" s="119"/>
      <c r="ACX1278" s="119"/>
      <c r="ACY1278" s="119"/>
      <c r="ACZ1278" s="119"/>
      <c r="ADA1278" s="119"/>
      <c r="ADB1278" s="119"/>
      <c r="ADC1278" s="119"/>
      <c r="ADD1278" s="119"/>
      <c r="ADE1278" s="119"/>
      <c r="ADF1278" s="119"/>
      <c r="ADG1278" s="119"/>
      <c r="ADH1278" s="119"/>
      <c r="ADI1278" s="119"/>
      <c r="ADJ1278" s="119"/>
      <c r="ADK1278" s="119"/>
      <c r="ADL1278" s="119"/>
      <c r="ADM1278" s="119"/>
      <c r="ADN1278" s="119"/>
      <c r="ADO1278" s="119"/>
      <c r="ADP1278" s="119"/>
      <c r="ADQ1278" s="119"/>
      <c r="ADR1278" s="119"/>
      <c r="ADS1278" s="119"/>
      <c r="ADT1278" s="119"/>
      <c r="ADU1278" s="119"/>
      <c r="ADV1278" s="119"/>
      <c r="ADW1278" s="119"/>
      <c r="ADX1278" s="119"/>
      <c r="ADY1278" s="119"/>
      <c r="ADZ1278" s="119"/>
      <c r="AEA1278" s="119"/>
      <c r="AEB1278" s="119"/>
      <c r="AEC1278" s="119"/>
      <c r="AED1278" s="119"/>
      <c r="AEE1278" s="119"/>
      <c r="AEF1278" s="119"/>
      <c r="AEG1278" s="119"/>
      <c r="AEH1278" s="119"/>
      <c r="AEI1278" s="119"/>
      <c r="AEJ1278" s="119"/>
      <c r="AEK1278" s="119"/>
      <c r="AEL1278" s="119"/>
      <c r="AEM1278" s="119"/>
      <c r="AEN1278" s="119"/>
      <c r="AEO1278" s="119"/>
      <c r="AEP1278" s="119"/>
      <c r="AEQ1278" s="119"/>
      <c r="AER1278" s="119"/>
      <c r="AES1278" s="119"/>
      <c r="AET1278" s="119"/>
      <c r="AEU1278" s="119"/>
      <c r="AEV1278" s="119"/>
      <c r="AEW1278" s="119"/>
      <c r="AEX1278" s="119"/>
      <c r="AEY1278" s="119"/>
      <c r="AEZ1278" s="119"/>
      <c r="AFA1278" s="119"/>
      <c r="AFB1278" s="119"/>
      <c r="AFC1278" s="119"/>
      <c r="AFD1278" s="119"/>
      <c r="AFE1278" s="119"/>
      <c r="AFF1278" s="119"/>
      <c r="AFG1278" s="119"/>
      <c r="AFH1278" s="119"/>
      <c r="AFI1278" s="119"/>
      <c r="AFJ1278" s="119"/>
      <c r="AFK1278" s="119"/>
      <c r="AFL1278" s="119"/>
      <c r="AFM1278" s="119"/>
      <c r="AFN1278" s="119"/>
      <c r="AFO1278" s="119"/>
      <c r="AFP1278" s="119"/>
      <c r="AFQ1278" s="119"/>
      <c r="AFR1278" s="119"/>
      <c r="AFS1278" s="119"/>
      <c r="AFT1278" s="119"/>
      <c r="AFU1278" s="119"/>
      <c r="AFV1278" s="119"/>
      <c r="AFW1278" s="119"/>
      <c r="AFX1278" s="119"/>
      <c r="AFY1278" s="119"/>
      <c r="AFZ1278" s="119"/>
      <c r="AGA1278" s="119"/>
      <c r="AGB1278" s="119"/>
      <c r="AGC1278" s="119"/>
      <c r="AGD1278" s="119"/>
      <c r="AGE1278" s="119"/>
      <c r="AGF1278" s="119"/>
      <c r="AGG1278" s="119"/>
      <c r="AGH1278" s="119"/>
      <c r="AGI1278" s="119"/>
      <c r="AGJ1278" s="119"/>
      <c r="AGK1278" s="119"/>
      <c r="AGL1278" s="119"/>
      <c r="AGM1278" s="119"/>
      <c r="AGN1278" s="119"/>
      <c r="AGO1278" s="119"/>
      <c r="AGP1278" s="119"/>
      <c r="AGQ1278" s="119"/>
      <c r="AGR1278" s="119"/>
      <c r="AGS1278" s="119"/>
      <c r="AGT1278" s="119"/>
      <c r="AGU1278" s="119"/>
      <c r="AGV1278" s="119"/>
      <c r="AGW1278" s="119"/>
      <c r="AGX1278" s="119"/>
      <c r="AGY1278" s="119"/>
      <c r="AGZ1278" s="119"/>
      <c r="AHA1278" s="119"/>
      <c r="AHB1278" s="119"/>
      <c r="AHC1278" s="119"/>
      <c r="AHD1278" s="119"/>
      <c r="AHE1278" s="119"/>
      <c r="AHF1278" s="119"/>
      <c r="AHG1278" s="119"/>
      <c r="AHH1278" s="119"/>
      <c r="AHI1278" s="119"/>
      <c r="AHJ1278" s="119"/>
      <c r="AHK1278" s="119"/>
      <c r="AHL1278" s="119"/>
      <c r="AHM1278" s="119"/>
      <c r="AHN1278" s="119"/>
      <c r="AHO1278" s="119"/>
      <c r="AHP1278" s="119"/>
      <c r="AHQ1278" s="119"/>
      <c r="AHR1278" s="119"/>
      <c r="AHS1278" s="119"/>
      <c r="AHT1278" s="119"/>
      <c r="AHU1278" s="119"/>
      <c r="AHV1278" s="119"/>
      <c r="AHW1278" s="119"/>
      <c r="AHX1278" s="119"/>
      <c r="AHY1278" s="119"/>
      <c r="AHZ1278" s="119"/>
      <c r="AIA1278" s="119"/>
      <c r="AIB1278" s="119"/>
      <c r="AIC1278" s="119"/>
      <c r="AID1278" s="119"/>
      <c r="AIE1278" s="119"/>
      <c r="AIF1278" s="119"/>
      <c r="AIG1278" s="119"/>
      <c r="AIH1278" s="119"/>
      <c r="AII1278" s="119"/>
      <c r="AIJ1278" s="119"/>
      <c r="AIK1278" s="119"/>
      <c r="AIL1278" s="119"/>
      <c r="AIM1278" s="119"/>
      <c r="AIN1278" s="119"/>
      <c r="AIO1278" s="119"/>
      <c r="AIP1278" s="119"/>
      <c r="AIQ1278" s="119"/>
      <c r="AIR1278" s="119"/>
      <c r="AIS1278" s="119"/>
      <c r="AIT1278" s="119"/>
      <c r="AIU1278" s="119"/>
      <c r="AIV1278" s="119"/>
      <c r="AIW1278" s="119"/>
      <c r="AIX1278" s="119"/>
      <c r="AIY1278" s="119"/>
      <c r="AIZ1278" s="119"/>
      <c r="AJA1278" s="119"/>
      <c r="AJB1278" s="119"/>
      <c r="AJC1278" s="119"/>
      <c r="AJD1278" s="119"/>
      <c r="AJE1278" s="119"/>
      <c r="AJF1278" s="119"/>
      <c r="AJG1278" s="119"/>
      <c r="AJH1278" s="119"/>
      <c r="AJI1278" s="119"/>
      <c r="AJJ1278" s="119"/>
      <c r="AJK1278" s="119"/>
      <c r="AJL1278" s="119"/>
      <c r="AJM1278" s="119"/>
      <c r="AJN1278" s="119"/>
      <c r="AJO1278" s="119"/>
      <c r="AJP1278" s="119"/>
      <c r="AJQ1278" s="119"/>
      <c r="AJR1278" s="119"/>
      <c r="AJS1278" s="119"/>
      <c r="AJT1278" s="119"/>
      <c r="AJU1278" s="119"/>
      <c r="AJV1278" s="119"/>
      <c r="AJW1278" s="119"/>
      <c r="AJX1278" s="119"/>
      <c r="AJY1278" s="119"/>
      <c r="AJZ1278" s="119"/>
      <c r="AKA1278" s="119"/>
      <c r="AKB1278" s="119"/>
      <c r="AKC1278" s="119"/>
      <c r="AKD1278" s="119"/>
      <c r="AKE1278" s="119"/>
      <c r="AKF1278" s="119"/>
      <c r="AKG1278" s="119"/>
      <c r="AKH1278" s="119"/>
      <c r="AKI1278" s="119"/>
      <c r="AKJ1278" s="119"/>
      <c r="AKK1278" s="119"/>
      <c r="AKL1278" s="119"/>
      <c r="AKM1278" s="119"/>
      <c r="AKN1278" s="119"/>
      <c r="AKO1278" s="119"/>
      <c r="AKP1278" s="119"/>
      <c r="AKQ1278" s="119"/>
      <c r="AKR1278" s="119"/>
      <c r="AKS1278" s="119"/>
      <c r="AKT1278" s="119"/>
      <c r="AKU1278" s="119"/>
      <c r="AKV1278" s="119"/>
      <c r="AKW1278" s="119"/>
      <c r="AKX1278" s="119"/>
      <c r="AKY1278" s="119"/>
      <c r="AKZ1278" s="119"/>
      <c r="ALA1278" s="119"/>
      <c r="ALB1278" s="119"/>
      <c r="ALC1278" s="119"/>
      <c r="ALD1278" s="119"/>
      <c r="ALE1278" s="119"/>
      <c r="ALF1278" s="119"/>
      <c r="ALG1278" s="119"/>
      <c r="ALH1278" s="119"/>
      <c r="ALI1278" s="119"/>
      <c r="ALJ1278" s="119"/>
      <c r="ALK1278" s="119"/>
      <c r="ALL1278" s="119"/>
      <c r="ALM1278" s="119"/>
      <c r="ALN1278" s="119"/>
      <c r="ALO1278" s="119"/>
      <c r="ALP1278" s="119"/>
      <c r="ALQ1278" s="119"/>
      <c r="ALR1278" s="119"/>
      <c r="ALS1278" s="119"/>
      <c r="ALT1278" s="119"/>
      <c r="ALU1278" s="119"/>
      <c r="ALV1278" s="119"/>
      <c r="ALW1278" s="119"/>
      <c r="ALX1278" s="119"/>
      <c r="ALY1278" s="119"/>
      <c r="ALZ1278" s="119"/>
      <c r="AMA1278" s="119"/>
      <c r="AMB1278" s="119"/>
      <c r="AMC1278" s="119"/>
      <c r="AMD1278" s="119"/>
      <c r="AME1278" s="119"/>
      <c r="AMF1278" s="119"/>
      <c r="AMG1278" s="119"/>
      <c r="AMH1278" s="119"/>
      <c r="AMI1278" s="119"/>
      <c r="AMJ1278" s="119"/>
    </row>
    <row r="1279" customFormat="false" ht="15" hidden="false" customHeight="false" outlineLevel="0" collapsed="false">
      <c r="A1279" s="118"/>
      <c r="B1279" s="118"/>
      <c r="C1279" s="49" t="n">
        <f aca="false">IF(F1279=F1278,C1278,IF(F1279=(F1278+10),C1278,(C1278+10)))</f>
        <v>2440</v>
      </c>
      <c r="D1279" s="135" t="s">
        <v>450</v>
      </c>
      <c r="E1279" s="51" t="n">
        <f aca="false">IF(C1278=C1279,IF(AND(L1279&lt;&gt;"M",L1279&lt;&gt;"m-up"),E1278+10,E1278),10)</f>
        <v>10</v>
      </c>
      <c r="F1279" s="81" t="n">
        <f aca="false">R1279+(Q1279*60)+(P1279*3600)</f>
        <v>66048</v>
      </c>
      <c r="G1279" s="81" t="str">
        <f aca="false">CONCATENATE(M1279,N1279,O1279)</f>
        <v>2018124</v>
      </c>
      <c r="H1279" s="81" t="n">
        <v>190</v>
      </c>
      <c r="I1279" s="81"/>
      <c r="J1279" s="81"/>
      <c r="K1279" s="81"/>
      <c r="L1279" s="81" t="s">
        <v>17</v>
      </c>
      <c r="M1279" s="81" t="n">
        <v>2018</v>
      </c>
      <c r="N1279" s="81" t="n">
        <v>1</v>
      </c>
      <c r="O1279" s="81" t="n">
        <v>24</v>
      </c>
      <c r="P1279" s="81" t="n">
        <v>18</v>
      </c>
      <c r="Q1279" s="81" t="n">
        <v>20</v>
      </c>
      <c r="R1279" s="81" t="n">
        <v>48</v>
      </c>
      <c r="S1279" s="81" t="n">
        <v>845</v>
      </c>
      <c r="T1279" s="81" t="s">
        <v>69</v>
      </c>
      <c r="U1279" s="81" t="s">
        <v>29</v>
      </c>
      <c r="V1279" s="81" t="s">
        <v>2</v>
      </c>
      <c r="W1279" s="81"/>
      <c r="X1279" s="129" t="s">
        <v>94</v>
      </c>
      <c r="Y1279" s="130" t="s">
        <v>95</v>
      </c>
      <c r="Z1279" s="130"/>
      <c r="AA1279" s="130"/>
      <c r="WK1279" s="119"/>
      <c r="WL1279" s="119"/>
      <c r="WM1279" s="119"/>
      <c r="WN1279" s="119"/>
      <c r="WO1279" s="119"/>
      <c r="WP1279" s="119"/>
      <c r="WQ1279" s="119"/>
      <c r="WR1279" s="119"/>
      <c r="WS1279" s="119"/>
      <c r="WT1279" s="119"/>
      <c r="WU1279" s="119"/>
      <c r="WV1279" s="119"/>
      <c r="WW1279" s="119"/>
      <c r="WX1279" s="119"/>
      <c r="WY1279" s="119"/>
      <c r="WZ1279" s="119"/>
      <c r="XA1279" s="119"/>
      <c r="XB1279" s="119"/>
      <c r="XC1279" s="119"/>
      <c r="XD1279" s="119"/>
      <c r="XE1279" s="119"/>
      <c r="XF1279" s="119"/>
      <c r="XG1279" s="119"/>
      <c r="XH1279" s="119"/>
      <c r="XI1279" s="119"/>
      <c r="XJ1279" s="119"/>
      <c r="XK1279" s="119"/>
      <c r="XL1279" s="119"/>
      <c r="XM1279" s="119"/>
      <c r="XN1279" s="119"/>
      <c r="XO1279" s="119"/>
      <c r="XP1279" s="119"/>
      <c r="XQ1279" s="119"/>
      <c r="XR1279" s="119"/>
      <c r="XS1279" s="119"/>
      <c r="XT1279" s="119"/>
      <c r="XU1279" s="119"/>
      <c r="XV1279" s="119"/>
      <c r="XW1279" s="119"/>
      <c r="XX1279" s="119"/>
      <c r="XY1279" s="119"/>
      <c r="XZ1279" s="119"/>
      <c r="YA1279" s="119"/>
      <c r="YB1279" s="119"/>
      <c r="YC1279" s="119"/>
      <c r="YD1279" s="119"/>
      <c r="YE1279" s="119"/>
      <c r="YF1279" s="119"/>
      <c r="YG1279" s="119"/>
      <c r="YH1279" s="119"/>
      <c r="YI1279" s="119"/>
      <c r="YJ1279" s="119"/>
      <c r="YK1279" s="119"/>
      <c r="YL1279" s="119"/>
      <c r="YM1279" s="119"/>
      <c r="YN1279" s="119"/>
      <c r="YO1279" s="119"/>
      <c r="YP1279" s="119"/>
      <c r="YQ1279" s="119"/>
      <c r="YR1279" s="119"/>
      <c r="YS1279" s="119"/>
      <c r="YT1279" s="119"/>
      <c r="YU1279" s="119"/>
      <c r="YV1279" s="119"/>
      <c r="YW1279" s="119"/>
      <c r="YX1279" s="119"/>
      <c r="YY1279" s="119"/>
      <c r="YZ1279" s="119"/>
      <c r="ZA1279" s="119"/>
      <c r="ZB1279" s="119"/>
      <c r="ZC1279" s="119"/>
      <c r="ZD1279" s="119"/>
      <c r="ZE1279" s="119"/>
      <c r="ZF1279" s="119"/>
      <c r="ZG1279" s="119"/>
      <c r="ZH1279" s="119"/>
      <c r="ZI1279" s="119"/>
      <c r="ZJ1279" s="119"/>
      <c r="ZK1279" s="119"/>
      <c r="ZL1279" s="119"/>
      <c r="ZM1279" s="119"/>
      <c r="ZN1279" s="119"/>
      <c r="ZO1279" s="119"/>
      <c r="ZP1279" s="119"/>
      <c r="ZQ1279" s="119"/>
      <c r="ZR1279" s="119"/>
      <c r="ZS1279" s="119"/>
      <c r="ZT1279" s="119"/>
      <c r="ZU1279" s="119"/>
      <c r="ZV1279" s="119"/>
      <c r="ZW1279" s="119"/>
      <c r="ZX1279" s="119"/>
      <c r="ZY1279" s="119"/>
      <c r="ZZ1279" s="119"/>
      <c r="AAA1279" s="119"/>
      <c r="AAB1279" s="119"/>
      <c r="AAC1279" s="119"/>
      <c r="AAD1279" s="119"/>
      <c r="AAE1279" s="119"/>
      <c r="AAF1279" s="119"/>
      <c r="AAG1279" s="119"/>
      <c r="AAH1279" s="119"/>
      <c r="AAI1279" s="119"/>
      <c r="AAJ1279" s="119"/>
      <c r="AAK1279" s="119"/>
      <c r="AAL1279" s="119"/>
      <c r="AAM1279" s="119"/>
      <c r="AAN1279" s="119"/>
      <c r="AAO1279" s="119"/>
      <c r="AAP1279" s="119"/>
      <c r="AAQ1279" s="119"/>
      <c r="AAR1279" s="119"/>
      <c r="AAS1279" s="119"/>
      <c r="AAT1279" s="119"/>
      <c r="AAU1279" s="119"/>
      <c r="AAV1279" s="119"/>
      <c r="AAW1279" s="119"/>
      <c r="AAX1279" s="119"/>
      <c r="AAY1279" s="119"/>
      <c r="AAZ1279" s="119"/>
      <c r="ABA1279" s="119"/>
      <c r="ABB1279" s="119"/>
      <c r="ABC1279" s="119"/>
      <c r="ABD1279" s="119"/>
      <c r="ABE1279" s="119"/>
      <c r="ABF1279" s="119"/>
      <c r="ABG1279" s="119"/>
      <c r="ABH1279" s="119"/>
      <c r="ABI1279" s="119"/>
      <c r="ABJ1279" s="119"/>
      <c r="ABK1279" s="119"/>
      <c r="ABL1279" s="119"/>
      <c r="ABM1279" s="119"/>
      <c r="ABN1279" s="119"/>
      <c r="ABO1279" s="119"/>
      <c r="ABP1279" s="119"/>
      <c r="ABQ1279" s="119"/>
      <c r="ABR1279" s="119"/>
      <c r="ABS1279" s="119"/>
      <c r="ABT1279" s="119"/>
      <c r="ABU1279" s="119"/>
      <c r="ABV1279" s="119"/>
      <c r="ABW1279" s="119"/>
      <c r="ABX1279" s="119"/>
      <c r="ABY1279" s="119"/>
      <c r="ABZ1279" s="119"/>
      <c r="ACA1279" s="119"/>
      <c r="ACB1279" s="119"/>
      <c r="ACC1279" s="119"/>
      <c r="ACD1279" s="119"/>
      <c r="ACE1279" s="119"/>
      <c r="ACF1279" s="119"/>
      <c r="ACG1279" s="119"/>
      <c r="ACH1279" s="119"/>
      <c r="ACI1279" s="119"/>
      <c r="ACJ1279" s="119"/>
      <c r="ACK1279" s="119"/>
      <c r="ACL1279" s="119"/>
      <c r="ACM1279" s="119"/>
      <c r="ACN1279" s="119"/>
      <c r="ACO1279" s="119"/>
      <c r="ACP1279" s="119"/>
      <c r="ACQ1279" s="119"/>
      <c r="ACR1279" s="119"/>
      <c r="ACS1279" s="119"/>
      <c r="ACT1279" s="119"/>
      <c r="ACU1279" s="119"/>
      <c r="ACV1279" s="119"/>
      <c r="ACW1279" s="119"/>
      <c r="ACX1279" s="119"/>
      <c r="ACY1279" s="119"/>
      <c r="ACZ1279" s="119"/>
      <c r="ADA1279" s="119"/>
      <c r="ADB1279" s="119"/>
      <c r="ADC1279" s="119"/>
      <c r="ADD1279" s="119"/>
      <c r="ADE1279" s="119"/>
      <c r="ADF1279" s="119"/>
      <c r="ADG1279" s="119"/>
      <c r="ADH1279" s="119"/>
      <c r="ADI1279" s="119"/>
      <c r="ADJ1279" s="119"/>
      <c r="ADK1279" s="119"/>
      <c r="ADL1279" s="119"/>
      <c r="ADM1279" s="119"/>
      <c r="ADN1279" s="119"/>
      <c r="ADO1279" s="119"/>
      <c r="ADP1279" s="119"/>
      <c r="ADQ1279" s="119"/>
      <c r="ADR1279" s="119"/>
      <c r="ADS1279" s="119"/>
      <c r="ADT1279" s="119"/>
      <c r="ADU1279" s="119"/>
      <c r="ADV1279" s="119"/>
      <c r="ADW1279" s="119"/>
      <c r="ADX1279" s="119"/>
      <c r="ADY1279" s="119"/>
      <c r="ADZ1279" s="119"/>
      <c r="AEA1279" s="119"/>
      <c r="AEB1279" s="119"/>
      <c r="AEC1279" s="119"/>
      <c r="AED1279" s="119"/>
      <c r="AEE1279" s="119"/>
      <c r="AEF1279" s="119"/>
      <c r="AEG1279" s="119"/>
      <c r="AEH1279" s="119"/>
      <c r="AEI1279" s="119"/>
      <c r="AEJ1279" s="119"/>
      <c r="AEK1279" s="119"/>
      <c r="AEL1279" s="119"/>
      <c r="AEM1279" s="119"/>
      <c r="AEN1279" s="119"/>
      <c r="AEO1279" s="119"/>
      <c r="AEP1279" s="119"/>
      <c r="AEQ1279" s="119"/>
      <c r="AER1279" s="119"/>
      <c r="AES1279" s="119"/>
      <c r="AET1279" s="119"/>
      <c r="AEU1279" s="119"/>
      <c r="AEV1279" s="119"/>
      <c r="AEW1279" s="119"/>
      <c r="AEX1279" s="119"/>
      <c r="AEY1279" s="119"/>
      <c r="AEZ1279" s="119"/>
      <c r="AFA1279" s="119"/>
      <c r="AFB1279" s="119"/>
      <c r="AFC1279" s="119"/>
      <c r="AFD1279" s="119"/>
      <c r="AFE1279" s="119"/>
      <c r="AFF1279" s="119"/>
      <c r="AFG1279" s="119"/>
      <c r="AFH1279" s="119"/>
      <c r="AFI1279" s="119"/>
      <c r="AFJ1279" s="119"/>
      <c r="AFK1279" s="119"/>
      <c r="AFL1279" s="119"/>
      <c r="AFM1279" s="119"/>
      <c r="AFN1279" s="119"/>
      <c r="AFO1279" s="119"/>
      <c r="AFP1279" s="119"/>
      <c r="AFQ1279" s="119"/>
      <c r="AFR1279" s="119"/>
      <c r="AFS1279" s="119"/>
      <c r="AFT1279" s="119"/>
      <c r="AFU1279" s="119"/>
      <c r="AFV1279" s="119"/>
      <c r="AFW1279" s="119"/>
      <c r="AFX1279" s="119"/>
      <c r="AFY1279" s="119"/>
      <c r="AFZ1279" s="119"/>
      <c r="AGA1279" s="119"/>
      <c r="AGB1279" s="119"/>
      <c r="AGC1279" s="119"/>
      <c r="AGD1279" s="119"/>
      <c r="AGE1279" s="119"/>
      <c r="AGF1279" s="119"/>
      <c r="AGG1279" s="119"/>
      <c r="AGH1279" s="119"/>
      <c r="AGI1279" s="119"/>
      <c r="AGJ1279" s="119"/>
      <c r="AGK1279" s="119"/>
      <c r="AGL1279" s="119"/>
      <c r="AGM1279" s="119"/>
      <c r="AGN1279" s="119"/>
      <c r="AGO1279" s="119"/>
      <c r="AGP1279" s="119"/>
      <c r="AGQ1279" s="119"/>
      <c r="AGR1279" s="119"/>
      <c r="AGS1279" s="119"/>
      <c r="AGT1279" s="119"/>
      <c r="AGU1279" s="119"/>
      <c r="AGV1279" s="119"/>
      <c r="AGW1279" s="119"/>
      <c r="AGX1279" s="119"/>
      <c r="AGY1279" s="119"/>
      <c r="AGZ1279" s="119"/>
      <c r="AHA1279" s="119"/>
      <c r="AHB1279" s="119"/>
      <c r="AHC1279" s="119"/>
      <c r="AHD1279" s="119"/>
      <c r="AHE1279" s="119"/>
      <c r="AHF1279" s="119"/>
      <c r="AHG1279" s="119"/>
      <c r="AHH1279" s="119"/>
      <c r="AHI1279" s="119"/>
      <c r="AHJ1279" s="119"/>
      <c r="AHK1279" s="119"/>
      <c r="AHL1279" s="119"/>
      <c r="AHM1279" s="119"/>
      <c r="AHN1279" s="119"/>
      <c r="AHO1279" s="119"/>
      <c r="AHP1279" s="119"/>
      <c r="AHQ1279" s="119"/>
      <c r="AHR1279" s="119"/>
      <c r="AHS1279" s="119"/>
      <c r="AHT1279" s="119"/>
      <c r="AHU1279" s="119"/>
      <c r="AHV1279" s="119"/>
      <c r="AHW1279" s="119"/>
      <c r="AHX1279" s="119"/>
      <c r="AHY1279" s="119"/>
      <c r="AHZ1279" s="119"/>
      <c r="AIA1279" s="119"/>
      <c r="AIB1279" s="119"/>
      <c r="AIC1279" s="119"/>
      <c r="AID1279" s="119"/>
      <c r="AIE1279" s="119"/>
      <c r="AIF1279" s="119"/>
      <c r="AIG1279" s="119"/>
      <c r="AIH1279" s="119"/>
      <c r="AII1279" s="119"/>
      <c r="AIJ1279" s="119"/>
      <c r="AIK1279" s="119"/>
      <c r="AIL1279" s="119"/>
      <c r="AIM1279" s="119"/>
      <c r="AIN1279" s="119"/>
      <c r="AIO1279" s="119"/>
      <c r="AIP1279" s="119"/>
      <c r="AIQ1279" s="119"/>
      <c r="AIR1279" s="119"/>
      <c r="AIS1279" s="119"/>
      <c r="AIT1279" s="119"/>
      <c r="AIU1279" s="119"/>
      <c r="AIV1279" s="119"/>
      <c r="AIW1279" s="119"/>
      <c r="AIX1279" s="119"/>
      <c r="AIY1279" s="119"/>
      <c r="AIZ1279" s="119"/>
      <c r="AJA1279" s="119"/>
      <c r="AJB1279" s="119"/>
      <c r="AJC1279" s="119"/>
      <c r="AJD1279" s="119"/>
      <c r="AJE1279" s="119"/>
      <c r="AJF1279" s="119"/>
      <c r="AJG1279" s="119"/>
      <c r="AJH1279" s="119"/>
      <c r="AJI1279" s="119"/>
      <c r="AJJ1279" s="119"/>
      <c r="AJK1279" s="119"/>
      <c r="AJL1279" s="119"/>
      <c r="AJM1279" s="119"/>
      <c r="AJN1279" s="119"/>
      <c r="AJO1279" s="119"/>
      <c r="AJP1279" s="119"/>
      <c r="AJQ1279" s="119"/>
      <c r="AJR1279" s="119"/>
      <c r="AJS1279" s="119"/>
      <c r="AJT1279" s="119"/>
      <c r="AJU1279" s="119"/>
      <c r="AJV1279" s="119"/>
      <c r="AJW1279" s="119"/>
      <c r="AJX1279" s="119"/>
      <c r="AJY1279" s="119"/>
      <c r="AJZ1279" s="119"/>
      <c r="AKA1279" s="119"/>
      <c r="AKB1279" s="119"/>
      <c r="AKC1279" s="119"/>
      <c r="AKD1279" s="119"/>
      <c r="AKE1279" s="119"/>
      <c r="AKF1279" s="119"/>
      <c r="AKG1279" s="119"/>
      <c r="AKH1279" s="119"/>
      <c r="AKI1279" s="119"/>
      <c r="AKJ1279" s="119"/>
      <c r="AKK1279" s="119"/>
      <c r="AKL1279" s="119"/>
      <c r="AKM1279" s="119"/>
      <c r="AKN1279" s="119"/>
      <c r="AKO1279" s="119"/>
      <c r="AKP1279" s="119"/>
      <c r="AKQ1279" s="119"/>
      <c r="AKR1279" s="119"/>
      <c r="AKS1279" s="119"/>
      <c r="AKT1279" s="119"/>
      <c r="AKU1279" s="119"/>
      <c r="AKV1279" s="119"/>
      <c r="AKW1279" s="119"/>
      <c r="AKX1279" s="119"/>
      <c r="AKY1279" s="119"/>
      <c r="AKZ1279" s="119"/>
      <c r="ALA1279" s="119"/>
      <c r="ALB1279" s="119"/>
      <c r="ALC1279" s="119"/>
      <c r="ALD1279" s="119"/>
      <c r="ALE1279" s="119"/>
      <c r="ALF1279" s="119"/>
      <c r="ALG1279" s="119"/>
      <c r="ALH1279" s="119"/>
      <c r="ALI1279" s="119"/>
      <c r="ALJ1279" s="119"/>
      <c r="ALK1279" s="119"/>
      <c r="ALL1279" s="119"/>
      <c r="ALM1279" s="119"/>
      <c r="ALN1279" s="119"/>
      <c r="ALO1279" s="119"/>
      <c r="ALP1279" s="119"/>
      <c r="ALQ1279" s="119"/>
      <c r="ALR1279" s="119"/>
      <c r="ALS1279" s="119"/>
      <c r="ALT1279" s="119"/>
      <c r="ALU1279" s="119"/>
      <c r="ALV1279" s="119"/>
      <c r="ALW1279" s="119"/>
      <c r="ALX1279" s="119"/>
      <c r="ALY1279" s="119"/>
      <c r="ALZ1279" s="119"/>
      <c r="AMA1279" s="119"/>
      <c r="AMB1279" s="119"/>
      <c r="AMC1279" s="119"/>
      <c r="AMD1279" s="119"/>
      <c r="AME1279" s="119"/>
      <c r="AMF1279" s="119"/>
      <c r="AMG1279" s="119"/>
      <c r="AMH1279" s="119"/>
      <c r="AMI1279" s="119"/>
      <c r="AMJ1279" s="119"/>
    </row>
    <row r="1280" customFormat="false" ht="15" hidden="false" customHeight="false" outlineLevel="0" collapsed="false">
      <c r="A1280" s="118"/>
      <c r="B1280" s="118"/>
      <c r="C1280" s="49" t="n">
        <f aca="false">IF(F1280=F1279,C1279,IF(F1280=(F1279+10),C1279,(C1279+10)))</f>
        <v>2440</v>
      </c>
      <c r="D1280" s="56" t="s">
        <v>450</v>
      </c>
      <c r="E1280" s="51" t="n">
        <f aca="false">IF(C1279=C1280,IF(AND(L1280&lt;&gt;"M",L1280&lt;&gt;"m-up"),E1279+10,E1279),10)</f>
        <v>10</v>
      </c>
      <c r="F1280" s="79" t="n">
        <f aca="false">R1280+(Q1280*60)+(P1280*3600)</f>
        <v>66048</v>
      </c>
      <c r="G1280" s="79" t="str">
        <f aca="false">CONCATENATE(M1280,N1280,O1280)</f>
        <v>2018124</v>
      </c>
      <c r="H1280" s="79" t="n">
        <v>0</v>
      </c>
      <c r="I1280" s="79"/>
      <c r="J1280" s="79"/>
      <c r="K1280" s="79"/>
      <c r="L1280" s="136" t="s">
        <v>21</v>
      </c>
      <c r="M1280" s="79" t="n">
        <v>2018</v>
      </c>
      <c r="N1280" s="79" t="n">
        <v>1</v>
      </c>
      <c r="O1280" s="79" t="n">
        <v>24</v>
      </c>
      <c r="P1280" s="79" t="n">
        <v>18</v>
      </c>
      <c r="Q1280" s="79" t="n">
        <v>20</v>
      </c>
      <c r="R1280" s="79" t="n">
        <v>48</v>
      </c>
      <c r="S1280" s="79" t="n">
        <v>891</v>
      </c>
      <c r="T1280" s="79" t="s">
        <v>69</v>
      </c>
      <c r="U1280" s="79" t="s">
        <v>29</v>
      </c>
      <c r="V1280" s="79" t="s">
        <v>2</v>
      </c>
      <c r="W1280" s="79"/>
      <c r="X1280" s="130" t="s">
        <v>96</v>
      </c>
      <c r="Y1280" s="130"/>
      <c r="Z1280" s="130"/>
      <c r="AA1280" s="130"/>
      <c r="WK1280" s="119"/>
      <c r="WL1280" s="119"/>
      <c r="WM1280" s="119"/>
      <c r="WN1280" s="119"/>
      <c r="WO1280" s="119"/>
      <c r="WP1280" s="119"/>
      <c r="WQ1280" s="119"/>
      <c r="WR1280" s="119"/>
      <c r="WS1280" s="119"/>
      <c r="WT1280" s="119"/>
      <c r="WU1280" s="119"/>
      <c r="WV1280" s="119"/>
      <c r="WW1280" s="119"/>
      <c r="WX1280" s="119"/>
      <c r="WY1280" s="119"/>
      <c r="WZ1280" s="119"/>
      <c r="XA1280" s="119"/>
      <c r="XB1280" s="119"/>
      <c r="XC1280" s="119"/>
      <c r="XD1280" s="119"/>
      <c r="XE1280" s="119"/>
      <c r="XF1280" s="119"/>
      <c r="XG1280" s="119"/>
      <c r="XH1280" s="119"/>
      <c r="XI1280" s="119"/>
      <c r="XJ1280" s="119"/>
      <c r="XK1280" s="119"/>
      <c r="XL1280" s="119"/>
      <c r="XM1280" s="119"/>
      <c r="XN1280" s="119"/>
      <c r="XO1280" s="119"/>
      <c r="XP1280" s="119"/>
      <c r="XQ1280" s="119"/>
      <c r="XR1280" s="119"/>
      <c r="XS1280" s="119"/>
      <c r="XT1280" s="119"/>
      <c r="XU1280" s="119"/>
      <c r="XV1280" s="119"/>
      <c r="XW1280" s="119"/>
      <c r="XX1280" s="119"/>
      <c r="XY1280" s="119"/>
      <c r="XZ1280" s="119"/>
      <c r="YA1280" s="119"/>
      <c r="YB1280" s="119"/>
      <c r="YC1280" s="119"/>
      <c r="YD1280" s="119"/>
      <c r="YE1280" s="119"/>
      <c r="YF1280" s="119"/>
      <c r="YG1280" s="119"/>
      <c r="YH1280" s="119"/>
      <c r="YI1280" s="119"/>
      <c r="YJ1280" s="119"/>
      <c r="YK1280" s="119"/>
      <c r="YL1280" s="119"/>
      <c r="YM1280" s="119"/>
      <c r="YN1280" s="119"/>
      <c r="YO1280" s="119"/>
      <c r="YP1280" s="119"/>
      <c r="YQ1280" s="119"/>
      <c r="YR1280" s="119"/>
      <c r="YS1280" s="119"/>
      <c r="YT1280" s="119"/>
      <c r="YU1280" s="119"/>
      <c r="YV1280" s="119"/>
      <c r="YW1280" s="119"/>
      <c r="YX1280" s="119"/>
      <c r="YY1280" s="119"/>
      <c r="YZ1280" s="119"/>
      <c r="ZA1280" s="119"/>
      <c r="ZB1280" s="119"/>
      <c r="ZC1280" s="119"/>
      <c r="ZD1280" s="119"/>
      <c r="ZE1280" s="119"/>
      <c r="ZF1280" s="119"/>
      <c r="ZG1280" s="119"/>
      <c r="ZH1280" s="119"/>
      <c r="ZI1280" s="119"/>
      <c r="ZJ1280" s="119"/>
      <c r="ZK1280" s="119"/>
      <c r="ZL1280" s="119"/>
      <c r="ZM1280" s="119"/>
      <c r="ZN1280" s="119"/>
      <c r="ZO1280" s="119"/>
      <c r="ZP1280" s="119"/>
      <c r="ZQ1280" s="119"/>
      <c r="ZR1280" s="119"/>
      <c r="ZS1280" s="119"/>
      <c r="ZT1280" s="119"/>
      <c r="ZU1280" s="119"/>
      <c r="ZV1280" s="119"/>
      <c r="ZW1280" s="119"/>
      <c r="ZX1280" s="119"/>
      <c r="ZY1280" s="119"/>
      <c r="ZZ1280" s="119"/>
      <c r="AAA1280" s="119"/>
      <c r="AAB1280" s="119"/>
      <c r="AAC1280" s="119"/>
      <c r="AAD1280" s="119"/>
      <c r="AAE1280" s="119"/>
      <c r="AAF1280" s="119"/>
      <c r="AAG1280" s="119"/>
      <c r="AAH1280" s="119"/>
      <c r="AAI1280" s="119"/>
      <c r="AAJ1280" s="119"/>
      <c r="AAK1280" s="119"/>
      <c r="AAL1280" s="119"/>
      <c r="AAM1280" s="119"/>
      <c r="AAN1280" s="119"/>
      <c r="AAO1280" s="119"/>
      <c r="AAP1280" s="119"/>
      <c r="AAQ1280" s="119"/>
      <c r="AAR1280" s="119"/>
      <c r="AAS1280" s="119"/>
      <c r="AAT1280" s="119"/>
      <c r="AAU1280" s="119"/>
      <c r="AAV1280" s="119"/>
      <c r="AAW1280" s="119"/>
      <c r="AAX1280" s="119"/>
      <c r="AAY1280" s="119"/>
      <c r="AAZ1280" s="119"/>
      <c r="ABA1280" s="119"/>
      <c r="ABB1280" s="119"/>
      <c r="ABC1280" s="119"/>
      <c r="ABD1280" s="119"/>
      <c r="ABE1280" s="119"/>
      <c r="ABF1280" s="119"/>
      <c r="ABG1280" s="119"/>
      <c r="ABH1280" s="119"/>
      <c r="ABI1280" s="119"/>
      <c r="ABJ1280" s="119"/>
      <c r="ABK1280" s="119"/>
      <c r="ABL1280" s="119"/>
      <c r="ABM1280" s="119"/>
      <c r="ABN1280" s="119"/>
      <c r="ABO1280" s="119"/>
      <c r="ABP1280" s="119"/>
      <c r="ABQ1280" s="119"/>
      <c r="ABR1280" s="119"/>
      <c r="ABS1280" s="119"/>
      <c r="ABT1280" s="119"/>
      <c r="ABU1280" s="119"/>
      <c r="ABV1280" s="119"/>
      <c r="ABW1280" s="119"/>
      <c r="ABX1280" s="119"/>
      <c r="ABY1280" s="119"/>
      <c r="ABZ1280" s="119"/>
      <c r="ACA1280" s="119"/>
      <c r="ACB1280" s="119"/>
      <c r="ACC1280" s="119"/>
      <c r="ACD1280" s="119"/>
      <c r="ACE1280" s="119"/>
      <c r="ACF1280" s="119"/>
      <c r="ACG1280" s="119"/>
      <c r="ACH1280" s="119"/>
      <c r="ACI1280" s="119"/>
      <c r="ACJ1280" s="119"/>
      <c r="ACK1280" s="119"/>
      <c r="ACL1280" s="119"/>
      <c r="ACM1280" s="119"/>
      <c r="ACN1280" s="119"/>
      <c r="ACO1280" s="119"/>
      <c r="ACP1280" s="119"/>
      <c r="ACQ1280" s="119"/>
      <c r="ACR1280" s="119"/>
      <c r="ACS1280" s="119"/>
      <c r="ACT1280" s="119"/>
      <c r="ACU1280" s="119"/>
      <c r="ACV1280" s="119"/>
      <c r="ACW1280" s="119"/>
      <c r="ACX1280" s="119"/>
      <c r="ACY1280" s="119"/>
      <c r="ACZ1280" s="119"/>
      <c r="ADA1280" s="119"/>
      <c r="ADB1280" s="119"/>
      <c r="ADC1280" s="119"/>
      <c r="ADD1280" s="119"/>
      <c r="ADE1280" s="119"/>
      <c r="ADF1280" s="119"/>
      <c r="ADG1280" s="119"/>
      <c r="ADH1280" s="119"/>
      <c r="ADI1280" s="119"/>
      <c r="ADJ1280" s="119"/>
      <c r="ADK1280" s="119"/>
      <c r="ADL1280" s="119"/>
      <c r="ADM1280" s="119"/>
      <c r="ADN1280" s="119"/>
      <c r="ADO1280" s="119"/>
      <c r="ADP1280" s="119"/>
      <c r="ADQ1280" s="119"/>
      <c r="ADR1280" s="119"/>
      <c r="ADS1280" s="119"/>
      <c r="ADT1280" s="119"/>
      <c r="ADU1280" s="119"/>
      <c r="ADV1280" s="119"/>
      <c r="ADW1280" s="119"/>
      <c r="ADX1280" s="119"/>
      <c r="ADY1280" s="119"/>
      <c r="ADZ1280" s="119"/>
      <c r="AEA1280" s="119"/>
      <c r="AEB1280" s="119"/>
      <c r="AEC1280" s="119"/>
      <c r="AED1280" s="119"/>
      <c r="AEE1280" s="119"/>
      <c r="AEF1280" s="119"/>
      <c r="AEG1280" s="119"/>
      <c r="AEH1280" s="119"/>
      <c r="AEI1280" s="119"/>
      <c r="AEJ1280" s="119"/>
      <c r="AEK1280" s="119"/>
      <c r="AEL1280" s="119"/>
      <c r="AEM1280" s="119"/>
      <c r="AEN1280" s="119"/>
      <c r="AEO1280" s="119"/>
      <c r="AEP1280" s="119"/>
      <c r="AEQ1280" s="119"/>
      <c r="AER1280" s="119"/>
      <c r="AES1280" s="119"/>
      <c r="AET1280" s="119"/>
      <c r="AEU1280" s="119"/>
      <c r="AEV1280" s="119"/>
      <c r="AEW1280" s="119"/>
      <c r="AEX1280" s="119"/>
      <c r="AEY1280" s="119"/>
      <c r="AEZ1280" s="119"/>
      <c r="AFA1280" s="119"/>
      <c r="AFB1280" s="119"/>
      <c r="AFC1280" s="119"/>
      <c r="AFD1280" s="119"/>
      <c r="AFE1280" s="119"/>
      <c r="AFF1280" s="119"/>
      <c r="AFG1280" s="119"/>
      <c r="AFH1280" s="119"/>
      <c r="AFI1280" s="119"/>
      <c r="AFJ1280" s="119"/>
      <c r="AFK1280" s="119"/>
      <c r="AFL1280" s="119"/>
      <c r="AFM1280" s="119"/>
      <c r="AFN1280" s="119"/>
      <c r="AFO1280" s="119"/>
      <c r="AFP1280" s="119"/>
      <c r="AFQ1280" s="119"/>
      <c r="AFR1280" s="119"/>
      <c r="AFS1280" s="119"/>
      <c r="AFT1280" s="119"/>
      <c r="AFU1280" s="119"/>
      <c r="AFV1280" s="119"/>
      <c r="AFW1280" s="119"/>
      <c r="AFX1280" s="119"/>
      <c r="AFY1280" s="119"/>
      <c r="AFZ1280" s="119"/>
      <c r="AGA1280" s="119"/>
      <c r="AGB1280" s="119"/>
      <c r="AGC1280" s="119"/>
      <c r="AGD1280" s="119"/>
      <c r="AGE1280" s="119"/>
      <c r="AGF1280" s="119"/>
      <c r="AGG1280" s="119"/>
      <c r="AGH1280" s="119"/>
      <c r="AGI1280" s="119"/>
      <c r="AGJ1280" s="119"/>
      <c r="AGK1280" s="119"/>
      <c r="AGL1280" s="119"/>
      <c r="AGM1280" s="119"/>
      <c r="AGN1280" s="119"/>
      <c r="AGO1280" s="119"/>
      <c r="AGP1280" s="119"/>
      <c r="AGQ1280" s="119"/>
      <c r="AGR1280" s="119"/>
      <c r="AGS1280" s="119"/>
      <c r="AGT1280" s="119"/>
      <c r="AGU1280" s="119"/>
      <c r="AGV1280" s="119"/>
      <c r="AGW1280" s="119"/>
      <c r="AGX1280" s="119"/>
      <c r="AGY1280" s="119"/>
      <c r="AGZ1280" s="119"/>
      <c r="AHA1280" s="119"/>
      <c r="AHB1280" s="119"/>
      <c r="AHC1280" s="119"/>
      <c r="AHD1280" s="119"/>
      <c r="AHE1280" s="119"/>
      <c r="AHF1280" s="119"/>
      <c r="AHG1280" s="119"/>
      <c r="AHH1280" s="119"/>
      <c r="AHI1280" s="119"/>
      <c r="AHJ1280" s="119"/>
      <c r="AHK1280" s="119"/>
      <c r="AHL1280" s="119"/>
      <c r="AHM1280" s="119"/>
      <c r="AHN1280" s="119"/>
      <c r="AHO1280" s="119"/>
      <c r="AHP1280" s="119"/>
      <c r="AHQ1280" s="119"/>
      <c r="AHR1280" s="119"/>
      <c r="AHS1280" s="119"/>
      <c r="AHT1280" s="119"/>
      <c r="AHU1280" s="119"/>
      <c r="AHV1280" s="119"/>
      <c r="AHW1280" s="119"/>
      <c r="AHX1280" s="119"/>
      <c r="AHY1280" s="119"/>
      <c r="AHZ1280" s="119"/>
      <c r="AIA1280" s="119"/>
      <c r="AIB1280" s="119"/>
      <c r="AIC1280" s="119"/>
      <c r="AID1280" s="119"/>
      <c r="AIE1280" s="119"/>
      <c r="AIF1280" s="119"/>
      <c r="AIG1280" s="119"/>
      <c r="AIH1280" s="119"/>
      <c r="AII1280" s="119"/>
      <c r="AIJ1280" s="119"/>
      <c r="AIK1280" s="119"/>
      <c r="AIL1280" s="119"/>
      <c r="AIM1280" s="119"/>
      <c r="AIN1280" s="119"/>
      <c r="AIO1280" s="119"/>
      <c r="AIP1280" s="119"/>
      <c r="AIQ1280" s="119"/>
      <c r="AIR1280" s="119"/>
      <c r="AIS1280" s="119"/>
      <c r="AIT1280" s="119"/>
      <c r="AIU1280" s="119"/>
      <c r="AIV1280" s="119"/>
      <c r="AIW1280" s="119"/>
      <c r="AIX1280" s="119"/>
      <c r="AIY1280" s="119"/>
      <c r="AIZ1280" s="119"/>
      <c r="AJA1280" s="119"/>
      <c r="AJB1280" s="119"/>
      <c r="AJC1280" s="119"/>
      <c r="AJD1280" s="119"/>
      <c r="AJE1280" s="119"/>
      <c r="AJF1280" s="119"/>
      <c r="AJG1280" s="119"/>
      <c r="AJH1280" s="119"/>
      <c r="AJI1280" s="119"/>
      <c r="AJJ1280" s="119"/>
      <c r="AJK1280" s="119"/>
      <c r="AJL1280" s="119"/>
      <c r="AJM1280" s="119"/>
      <c r="AJN1280" s="119"/>
      <c r="AJO1280" s="119"/>
      <c r="AJP1280" s="119"/>
      <c r="AJQ1280" s="119"/>
      <c r="AJR1280" s="119"/>
      <c r="AJS1280" s="119"/>
      <c r="AJT1280" s="119"/>
      <c r="AJU1280" s="119"/>
      <c r="AJV1280" s="119"/>
      <c r="AJW1280" s="119"/>
      <c r="AJX1280" s="119"/>
      <c r="AJY1280" s="119"/>
      <c r="AJZ1280" s="119"/>
      <c r="AKA1280" s="119"/>
      <c r="AKB1280" s="119"/>
      <c r="AKC1280" s="119"/>
      <c r="AKD1280" s="119"/>
      <c r="AKE1280" s="119"/>
      <c r="AKF1280" s="119"/>
      <c r="AKG1280" s="119"/>
      <c r="AKH1280" s="119"/>
      <c r="AKI1280" s="119"/>
      <c r="AKJ1280" s="119"/>
      <c r="AKK1280" s="119"/>
      <c r="AKL1280" s="119"/>
      <c r="AKM1280" s="119"/>
      <c r="AKN1280" s="119"/>
      <c r="AKO1280" s="119"/>
      <c r="AKP1280" s="119"/>
      <c r="AKQ1280" s="119"/>
      <c r="AKR1280" s="119"/>
      <c r="AKS1280" s="119"/>
      <c r="AKT1280" s="119"/>
      <c r="AKU1280" s="119"/>
      <c r="AKV1280" s="119"/>
      <c r="AKW1280" s="119"/>
      <c r="AKX1280" s="119"/>
      <c r="AKY1280" s="119"/>
      <c r="AKZ1280" s="119"/>
      <c r="ALA1280" s="119"/>
      <c r="ALB1280" s="119"/>
      <c r="ALC1280" s="119"/>
      <c r="ALD1280" s="119"/>
      <c r="ALE1280" s="119"/>
      <c r="ALF1280" s="119"/>
      <c r="ALG1280" s="119"/>
      <c r="ALH1280" s="119"/>
      <c r="ALI1280" s="119"/>
      <c r="ALJ1280" s="119"/>
      <c r="ALK1280" s="119"/>
      <c r="ALL1280" s="119"/>
      <c r="ALM1280" s="119"/>
      <c r="ALN1280" s="119"/>
      <c r="ALO1280" s="119"/>
      <c r="ALP1280" s="119"/>
      <c r="ALQ1280" s="119"/>
      <c r="ALR1280" s="119"/>
      <c r="ALS1280" s="119"/>
      <c r="ALT1280" s="119"/>
      <c r="ALU1280" s="119"/>
      <c r="ALV1280" s="119"/>
      <c r="ALW1280" s="119"/>
      <c r="ALX1280" s="119"/>
      <c r="ALY1280" s="119"/>
      <c r="ALZ1280" s="119"/>
      <c r="AMA1280" s="119"/>
      <c r="AMB1280" s="119"/>
      <c r="AMC1280" s="119"/>
      <c r="AMD1280" s="119"/>
      <c r="AME1280" s="119"/>
      <c r="AMF1280" s="119"/>
      <c r="AMG1280" s="119"/>
      <c r="AMH1280" s="119"/>
      <c r="AMI1280" s="119"/>
      <c r="AMJ1280" s="119"/>
    </row>
    <row r="1281" customFormat="false" ht="15" hidden="false" customHeight="false" outlineLevel="0" collapsed="false">
      <c r="A1281" s="118"/>
      <c r="B1281" s="118"/>
      <c r="C1281" s="49" t="n">
        <f aca="false">IF(F1281=F1280,C1280,IF(F1281=(F1280+10),C1280,(C1280+10)))</f>
        <v>2440</v>
      </c>
      <c r="D1281" s="56" t="s">
        <v>450</v>
      </c>
      <c r="E1281" s="51" t="n">
        <f aca="false">IF(C1280=C1281,IF(AND(L1281&lt;&gt;"M",L1281&lt;&gt;"m-up"),E1280+10,E1280),10)</f>
        <v>10</v>
      </c>
      <c r="F1281" s="79" t="n">
        <f aca="false">R1281+(Q1281*60)+(P1281*3600)</f>
        <v>66048</v>
      </c>
      <c r="G1281" s="79" t="str">
        <f aca="false">CONCATENATE(M1281,N1281,O1281)</f>
        <v>2018124</v>
      </c>
      <c r="H1281" s="79" t="n">
        <v>0</v>
      </c>
      <c r="I1281" s="79"/>
      <c r="J1281" s="79"/>
      <c r="K1281" s="79"/>
      <c r="L1281" s="136" t="s">
        <v>21</v>
      </c>
      <c r="M1281" s="79" t="n">
        <v>2018</v>
      </c>
      <c r="N1281" s="79" t="n">
        <v>1</v>
      </c>
      <c r="O1281" s="79" t="n">
        <v>24</v>
      </c>
      <c r="P1281" s="79" t="n">
        <v>18</v>
      </c>
      <c r="Q1281" s="79" t="n">
        <v>20</v>
      </c>
      <c r="R1281" s="79" t="n">
        <v>48</v>
      </c>
      <c r="S1281" s="79" t="n">
        <v>915</v>
      </c>
      <c r="T1281" s="79" t="s">
        <v>69</v>
      </c>
      <c r="U1281" s="79" t="s">
        <v>29</v>
      </c>
      <c r="V1281" s="79" t="s">
        <v>2</v>
      </c>
      <c r="W1281" s="79"/>
      <c r="X1281" s="130" t="s">
        <v>451</v>
      </c>
      <c r="Y1281" s="130"/>
      <c r="Z1281" s="130"/>
      <c r="AA1281" s="130"/>
      <c r="WK1281" s="119"/>
      <c r="WL1281" s="119"/>
      <c r="WM1281" s="119"/>
      <c r="WN1281" s="119"/>
      <c r="WO1281" s="119"/>
      <c r="WP1281" s="119"/>
      <c r="WQ1281" s="119"/>
      <c r="WR1281" s="119"/>
      <c r="WS1281" s="119"/>
      <c r="WT1281" s="119"/>
      <c r="WU1281" s="119"/>
      <c r="WV1281" s="119"/>
      <c r="WW1281" s="119"/>
      <c r="WX1281" s="119"/>
      <c r="WY1281" s="119"/>
      <c r="WZ1281" s="119"/>
      <c r="XA1281" s="119"/>
      <c r="XB1281" s="119"/>
      <c r="XC1281" s="119"/>
      <c r="XD1281" s="119"/>
      <c r="XE1281" s="119"/>
      <c r="XF1281" s="119"/>
      <c r="XG1281" s="119"/>
      <c r="XH1281" s="119"/>
      <c r="XI1281" s="119"/>
      <c r="XJ1281" s="119"/>
      <c r="XK1281" s="119"/>
      <c r="XL1281" s="119"/>
      <c r="XM1281" s="119"/>
      <c r="XN1281" s="119"/>
      <c r="XO1281" s="119"/>
      <c r="XP1281" s="119"/>
      <c r="XQ1281" s="119"/>
      <c r="XR1281" s="119"/>
      <c r="XS1281" s="119"/>
      <c r="XT1281" s="119"/>
      <c r="XU1281" s="119"/>
      <c r="XV1281" s="119"/>
      <c r="XW1281" s="119"/>
      <c r="XX1281" s="119"/>
      <c r="XY1281" s="119"/>
      <c r="XZ1281" s="119"/>
      <c r="YA1281" s="119"/>
      <c r="YB1281" s="119"/>
      <c r="YC1281" s="119"/>
      <c r="YD1281" s="119"/>
      <c r="YE1281" s="119"/>
      <c r="YF1281" s="119"/>
      <c r="YG1281" s="119"/>
      <c r="YH1281" s="119"/>
      <c r="YI1281" s="119"/>
      <c r="YJ1281" s="119"/>
      <c r="YK1281" s="119"/>
      <c r="YL1281" s="119"/>
      <c r="YM1281" s="119"/>
      <c r="YN1281" s="119"/>
      <c r="YO1281" s="119"/>
      <c r="YP1281" s="119"/>
      <c r="YQ1281" s="119"/>
      <c r="YR1281" s="119"/>
      <c r="YS1281" s="119"/>
      <c r="YT1281" s="119"/>
      <c r="YU1281" s="119"/>
      <c r="YV1281" s="119"/>
      <c r="YW1281" s="119"/>
      <c r="YX1281" s="119"/>
      <c r="YY1281" s="119"/>
      <c r="YZ1281" s="119"/>
      <c r="ZA1281" s="119"/>
      <c r="ZB1281" s="119"/>
      <c r="ZC1281" s="119"/>
      <c r="ZD1281" s="119"/>
      <c r="ZE1281" s="119"/>
      <c r="ZF1281" s="119"/>
      <c r="ZG1281" s="119"/>
      <c r="ZH1281" s="119"/>
      <c r="ZI1281" s="119"/>
      <c r="ZJ1281" s="119"/>
      <c r="ZK1281" s="119"/>
      <c r="ZL1281" s="119"/>
      <c r="ZM1281" s="119"/>
      <c r="ZN1281" s="119"/>
      <c r="ZO1281" s="119"/>
      <c r="ZP1281" s="119"/>
      <c r="ZQ1281" s="119"/>
      <c r="ZR1281" s="119"/>
      <c r="ZS1281" s="119"/>
      <c r="ZT1281" s="119"/>
      <c r="ZU1281" s="119"/>
      <c r="ZV1281" s="119"/>
      <c r="ZW1281" s="119"/>
      <c r="ZX1281" s="119"/>
      <c r="ZY1281" s="119"/>
      <c r="ZZ1281" s="119"/>
      <c r="AAA1281" s="119"/>
      <c r="AAB1281" s="119"/>
      <c r="AAC1281" s="119"/>
      <c r="AAD1281" s="119"/>
      <c r="AAE1281" s="119"/>
      <c r="AAF1281" s="119"/>
      <c r="AAG1281" s="119"/>
      <c r="AAH1281" s="119"/>
      <c r="AAI1281" s="119"/>
      <c r="AAJ1281" s="119"/>
      <c r="AAK1281" s="119"/>
      <c r="AAL1281" s="119"/>
      <c r="AAM1281" s="119"/>
      <c r="AAN1281" s="119"/>
      <c r="AAO1281" s="119"/>
      <c r="AAP1281" s="119"/>
      <c r="AAQ1281" s="119"/>
      <c r="AAR1281" s="119"/>
      <c r="AAS1281" s="119"/>
      <c r="AAT1281" s="119"/>
      <c r="AAU1281" s="119"/>
      <c r="AAV1281" s="119"/>
      <c r="AAW1281" s="119"/>
      <c r="AAX1281" s="119"/>
      <c r="AAY1281" s="119"/>
      <c r="AAZ1281" s="119"/>
      <c r="ABA1281" s="119"/>
      <c r="ABB1281" s="119"/>
      <c r="ABC1281" s="119"/>
      <c r="ABD1281" s="119"/>
      <c r="ABE1281" s="119"/>
      <c r="ABF1281" s="119"/>
      <c r="ABG1281" s="119"/>
      <c r="ABH1281" s="119"/>
      <c r="ABI1281" s="119"/>
      <c r="ABJ1281" s="119"/>
      <c r="ABK1281" s="119"/>
      <c r="ABL1281" s="119"/>
      <c r="ABM1281" s="119"/>
      <c r="ABN1281" s="119"/>
      <c r="ABO1281" s="119"/>
      <c r="ABP1281" s="119"/>
      <c r="ABQ1281" s="119"/>
      <c r="ABR1281" s="119"/>
      <c r="ABS1281" s="119"/>
      <c r="ABT1281" s="119"/>
      <c r="ABU1281" s="119"/>
      <c r="ABV1281" s="119"/>
      <c r="ABW1281" s="119"/>
      <c r="ABX1281" s="119"/>
      <c r="ABY1281" s="119"/>
      <c r="ABZ1281" s="119"/>
      <c r="ACA1281" s="119"/>
      <c r="ACB1281" s="119"/>
      <c r="ACC1281" s="119"/>
      <c r="ACD1281" s="119"/>
      <c r="ACE1281" s="119"/>
      <c r="ACF1281" s="119"/>
      <c r="ACG1281" s="119"/>
      <c r="ACH1281" s="119"/>
      <c r="ACI1281" s="119"/>
      <c r="ACJ1281" s="119"/>
      <c r="ACK1281" s="119"/>
      <c r="ACL1281" s="119"/>
      <c r="ACM1281" s="119"/>
      <c r="ACN1281" s="119"/>
      <c r="ACO1281" s="119"/>
      <c r="ACP1281" s="119"/>
      <c r="ACQ1281" s="119"/>
      <c r="ACR1281" s="119"/>
      <c r="ACS1281" s="119"/>
      <c r="ACT1281" s="119"/>
      <c r="ACU1281" s="119"/>
      <c r="ACV1281" s="119"/>
      <c r="ACW1281" s="119"/>
      <c r="ACX1281" s="119"/>
      <c r="ACY1281" s="119"/>
      <c r="ACZ1281" s="119"/>
      <c r="ADA1281" s="119"/>
      <c r="ADB1281" s="119"/>
      <c r="ADC1281" s="119"/>
      <c r="ADD1281" s="119"/>
      <c r="ADE1281" s="119"/>
      <c r="ADF1281" s="119"/>
      <c r="ADG1281" s="119"/>
      <c r="ADH1281" s="119"/>
      <c r="ADI1281" s="119"/>
      <c r="ADJ1281" s="119"/>
      <c r="ADK1281" s="119"/>
      <c r="ADL1281" s="119"/>
      <c r="ADM1281" s="119"/>
      <c r="ADN1281" s="119"/>
      <c r="ADO1281" s="119"/>
      <c r="ADP1281" s="119"/>
      <c r="ADQ1281" s="119"/>
      <c r="ADR1281" s="119"/>
      <c r="ADS1281" s="119"/>
      <c r="ADT1281" s="119"/>
      <c r="ADU1281" s="119"/>
      <c r="ADV1281" s="119"/>
      <c r="ADW1281" s="119"/>
      <c r="ADX1281" s="119"/>
      <c r="ADY1281" s="119"/>
      <c r="ADZ1281" s="119"/>
      <c r="AEA1281" s="119"/>
      <c r="AEB1281" s="119"/>
      <c r="AEC1281" s="119"/>
      <c r="AED1281" s="119"/>
      <c r="AEE1281" s="119"/>
      <c r="AEF1281" s="119"/>
      <c r="AEG1281" s="119"/>
      <c r="AEH1281" s="119"/>
      <c r="AEI1281" s="119"/>
      <c r="AEJ1281" s="119"/>
      <c r="AEK1281" s="119"/>
      <c r="AEL1281" s="119"/>
      <c r="AEM1281" s="119"/>
      <c r="AEN1281" s="119"/>
      <c r="AEO1281" s="119"/>
      <c r="AEP1281" s="119"/>
      <c r="AEQ1281" s="119"/>
      <c r="AER1281" s="119"/>
      <c r="AES1281" s="119"/>
      <c r="AET1281" s="119"/>
      <c r="AEU1281" s="119"/>
      <c r="AEV1281" s="119"/>
      <c r="AEW1281" s="119"/>
      <c r="AEX1281" s="119"/>
      <c r="AEY1281" s="119"/>
      <c r="AEZ1281" s="119"/>
      <c r="AFA1281" s="119"/>
      <c r="AFB1281" s="119"/>
      <c r="AFC1281" s="119"/>
      <c r="AFD1281" s="119"/>
      <c r="AFE1281" s="119"/>
      <c r="AFF1281" s="119"/>
      <c r="AFG1281" s="119"/>
      <c r="AFH1281" s="119"/>
      <c r="AFI1281" s="119"/>
      <c r="AFJ1281" s="119"/>
      <c r="AFK1281" s="119"/>
      <c r="AFL1281" s="119"/>
      <c r="AFM1281" s="119"/>
      <c r="AFN1281" s="119"/>
      <c r="AFO1281" s="119"/>
      <c r="AFP1281" s="119"/>
      <c r="AFQ1281" s="119"/>
      <c r="AFR1281" s="119"/>
      <c r="AFS1281" s="119"/>
      <c r="AFT1281" s="119"/>
      <c r="AFU1281" s="119"/>
      <c r="AFV1281" s="119"/>
      <c r="AFW1281" s="119"/>
      <c r="AFX1281" s="119"/>
      <c r="AFY1281" s="119"/>
      <c r="AFZ1281" s="119"/>
      <c r="AGA1281" s="119"/>
      <c r="AGB1281" s="119"/>
      <c r="AGC1281" s="119"/>
      <c r="AGD1281" s="119"/>
      <c r="AGE1281" s="119"/>
      <c r="AGF1281" s="119"/>
      <c r="AGG1281" s="119"/>
      <c r="AGH1281" s="119"/>
      <c r="AGI1281" s="119"/>
      <c r="AGJ1281" s="119"/>
      <c r="AGK1281" s="119"/>
      <c r="AGL1281" s="119"/>
      <c r="AGM1281" s="119"/>
      <c r="AGN1281" s="119"/>
      <c r="AGO1281" s="119"/>
      <c r="AGP1281" s="119"/>
      <c r="AGQ1281" s="119"/>
      <c r="AGR1281" s="119"/>
      <c r="AGS1281" s="119"/>
      <c r="AGT1281" s="119"/>
      <c r="AGU1281" s="119"/>
      <c r="AGV1281" s="119"/>
      <c r="AGW1281" s="119"/>
      <c r="AGX1281" s="119"/>
      <c r="AGY1281" s="119"/>
      <c r="AGZ1281" s="119"/>
      <c r="AHA1281" s="119"/>
      <c r="AHB1281" s="119"/>
      <c r="AHC1281" s="119"/>
      <c r="AHD1281" s="119"/>
      <c r="AHE1281" s="119"/>
      <c r="AHF1281" s="119"/>
      <c r="AHG1281" s="119"/>
      <c r="AHH1281" s="119"/>
      <c r="AHI1281" s="119"/>
      <c r="AHJ1281" s="119"/>
      <c r="AHK1281" s="119"/>
      <c r="AHL1281" s="119"/>
      <c r="AHM1281" s="119"/>
      <c r="AHN1281" s="119"/>
      <c r="AHO1281" s="119"/>
      <c r="AHP1281" s="119"/>
      <c r="AHQ1281" s="119"/>
      <c r="AHR1281" s="119"/>
      <c r="AHS1281" s="119"/>
      <c r="AHT1281" s="119"/>
      <c r="AHU1281" s="119"/>
      <c r="AHV1281" s="119"/>
      <c r="AHW1281" s="119"/>
      <c r="AHX1281" s="119"/>
      <c r="AHY1281" s="119"/>
      <c r="AHZ1281" s="119"/>
      <c r="AIA1281" s="119"/>
      <c r="AIB1281" s="119"/>
      <c r="AIC1281" s="119"/>
      <c r="AID1281" s="119"/>
      <c r="AIE1281" s="119"/>
      <c r="AIF1281" s="119"/>
      <c r="AIG1281" s="119"/>
      <c r="AIH1281" s="119"/>
      <c r="AII1281" s="119"/>
      <c r="AIJ1281" s="119"/>
      <c r="AIK1281" s="119"/>
      <c r="AIL1281" s="119"/>
      <c r="AIM1281" s="119"/>
      <c r="AIN1281" s="119"/>
      <c r="AIO1281" s="119"/>
      <c r="AIP1281" s="119"/>
      <c r="AIQ1281" s="119"/>
      <c r="AIR1281" s="119"/>
      <c r="AIS1281" s="119"/>
      <c r="AIT1281" s="119"/>
      <c r="AIU1281" s="119"/>
      <c r="AIV1281" s="119"/>
      <c r="AIW1281" s="119"/>
      <c r="AIX1281" s="119"/>
      <c r="AIY1281" s="119"/>
      <c r="AIZ1281" s="119"/>
      <c r="AJA1281" s="119"/>
      <c r="AJB1281" s="119"/>
      <c r="AJC1281" s="119"/>
      <c r="AJD1281" s="119"/>
      <c r="AJE1281" s="119"/>
      <c r="AJF1281" s="119"/>
      <c r="AJG1281" s="119"/>
      <c r="AJH1281" s="119"/>
      <c r="AJI1281" s="119"/>
      <c r="AJJ1281" s="119"/>
      <c r="AJK1281" s="119"/>
      <c r="AJL1281" s="119"/>
      <c r="AJM1281" s="119"/>
      <c r="AJN1281" s="119"/>
      <c r="AJO1281" s="119"/>
      <c r="AJP1281" s="119"/>
      <c r="AJQ1281" s="119"/>
      <c r="AJR1281" s="119"/>
      <c r="AJS1281" s="119"/>
      <c r="AJT1281" s="119"/>
      <c r="AJU1281" s="119"/>
      <c r="AJV1281" s="119"/>
      <c r="AJW1281" s="119"/>
      <c r="AJX1281" s="119"/>
      <c r="AJY1281" s="119"/>
      <c r="AJZ1281" s="119"/>
      <c r="AKA1281" s="119"/>
      <c r="AKB1281" s="119"/>
      <c r="AKC1281" s="119"/>
      <c r="AKD1281" s="119"/>
      <c r="AKE1281" s="119"/>
      <c r="AKF1281" s="119"/>
      <c r="AKG1281" s="119"/>
      <c r="AKH1281" s="119"/>
      <c r="AKI1281" s="119"/>
      <c r="AKJ1281" s="119"/>
      <c r="AKK1281" s="119"/>
      <c r="AKL1281" s="119"/>
      <c r="AKM1281" s="119"/>
      <c r="AKN1281" s="119"/>
      <c r="AKO1281" s="119"/>
      <c r="AKP1281" s="119"/>
      <c r="AKQ1281" s="119"/>
      <c r="AKR1281" s="119"/>
      <c r="AKS1281" s="119"/>
      <c r="AKT1281" s="119"/>
      <c r="AKU1281" s="119"/>
      <c r="AKV1281" s="119"/>
      <c r="AKW1281" s="119"/>
      <c r="AKX1281" s="119"/>
      <c r="AKY1281" s="119"/>
      <c r="AKZ1281" s="119"/>
      <c r="ALA1281" s="119"/>
      <c r="ALB1281" s="119"/>
      <c r="ALC1281" s="119"/>
      <c r="ALD1281" s="119"/>
      <c r="ALE1281" s="119"/>
      <c r="ALF1281" s="119"/>
      <c r="ALG1281" s="119"/>
      <c r="ALH1281" s="119"/>
      <c r="ALI1281" s="119"/>
      <c r="ALJ1281" s="119"/>
      <c r="ALK1281" s="119"/>
      <c r="ALL1281" s="119"/>
      <c r="ALM1281" s="119"/>
      <c r="ALN1281" s="119"/>
      <c r="ALO1281" s="119"/>
      <c r="ALP1281" s="119"/>
      <c r="ALQ1281" s="119"/>
      <c r="ALR1281" s="119"/>
      <c r="ALS1281" s="119"/>
      <c r="ALT1281" s="119"/>
      <c r="ALU1281" s="119"/>
      <c r="ALV1281" s="119"/>
      <c r="ALW1281" s="119"/>
      <c r="ALX1281" s="119"/>
      <c r="ALY1281" s="119"/>
      <c r="ALZ1281" s="119"/>
      <c r="AMA1281" s="119"/>
      <c r="AMB1281" s="119"/>
      <c r="AMC1281" s="119"/>
      <c r="AMD1281" s="119"/>
      <c r="AME1281" s="119"/>
      <c r="AMF1281" s="119"/>
      <c r="AMG1281" s="119"/>
      <c r="AMH1281" s="119"/>
      <c r="AMI1281" s="119"/>
      <c r="AMJ1281" s="119"/>
    </row>
    <row r="1282" customFormat="false" ht="15" hidden="false" customHeight="false" outlineLevel="0" collapsed="false">
      <c r="A1282" s="118"/>
      <c r="B1282" s="118"/>
      <c r="C1282" s="49" t="n">
        <f aca="false">IF(F1282=F1281,C1281,IF(F1282=(F1281+10),C1281,(C1281+10)))</f>
        <v>2450</v>
      </c>
      <c r="D1282" s="56" t="s">
        <v>450</v>
      </c>
      <c r="E1282" s="51" t="n">
        <f aca="false">IF(C1281=C1282,IF(AND(L1282&lt;&gt;"M",L1282&lt;&gt;"m-up"),E1281+10,E1281),10)</f>
        <v>10</v>
      </c>
      <c r="F1282" s="79" t="n">
        <f aca="false">R1282+(Q1282*60)+(P1282*3600)</f>
        <v>66049</v>
      </c>
      <c r="G1282" s="79" t="str">
        <f aca="false">CONCATENATE(M1282,N1282,O1282)</f>
        <v>2018124</v>
      </c>
      <c r="H1282" s="79" t="n">
        <v>0</v>
      </c>
      <c r="I1282" s="79"/>
      <c r="J1282" s="79"/>
      <c r="K1282" s="79"/>
      <c r="L1282" s="79" t="s">
        <v>290</v>
      </c>
      <c r="M1282" s="79" t="n">
        <v>2018</v>
      </c>
      <c r="N1282" s="79" t="n">
        <v>1</v>
      </c>
      <c r="O1282" s="79" t="n">
        <v>24</v>
      </c>
      <c r="P1282" s="79" t="n">
        <v>18</v>
      </c>
      <c r="Q1282" s="79" t="n">
        <v>20</v>
      </c>
      <c r="R1282" s="79" t="n">
        <v>49</v>
      </c>
      <c r="S1282" s="79" t="n">
        <v>63</v>
      </c>
      <c r="T1282" s="79" t="n">
        <v>0</v>
      </c>
      <c r="U1282" s="79" t="s">
        <v>62</v>
      </c>
      <c r="V1282" s="79" t="s">
        <v>3</v>
      </c>
      <c r="W1282" s="79"/>
      <c r="X1282" s="130" t="s">
        <v>97</v>
      </c>
      <c r="Y1282" s="130"/>
      <c r="Z1282" s="130"/>
      <c r="AA1282" s="130"/>
      <c r="WK1282" s="119"/>
      <c r="WL1282" s="119"/>
      <c r="WM1282" s="119"/>
      <c r="WN1282" s="119"/>
      <c r="WO1282" s="119"/>
      <c r="WP1282" s="119"/>
      <c r="WQ1282" s="119"/>
      <c r="WR1282" s="119"/>
      <c r="WS1282" s="119"/>
      <c r="WT1282" s="119"/>
      <c r="WU1282" s="119"/>
      <c r="WV1282" s="119"/>
      <c r="WW1282" s="119"/>
      <c r="WX1282" s="119"/>
      <c r="WY1282" s="119"/>
      <c r="WZ1282" s="119"/>
      <c r="XA1282" s="119"/>
      <c r="XB1282" s="119"/>
      <c r="XC1282" s="119"/>
      <c r="XD1282" s="119"/>
      <c r="XE1282" s="119"/>
      <c r="XF1282" s="119"/>
      <c r="XG1282" s="119"/>
      <c r="XH1282" s="119"/>
      <c r="XI1282" s="119"/>
      <c r="XJ1282" s="119"/>
      <c r="XK1282" s="119"/>
      <c r="XL1282" s="119"/>
      <c r="XM1282" s="119"/>
      <c r="XN1282" s="119"/>
      <c r="XO1282" s="119"/>
      <c r="XP1282" s="119"/>
      <c r="XQ1282" s="119"/>
      <c r="XR1282" s="119"/>
      <c r="XS1282" s="119"/>
      <c r="XT1282" s="119"/>
      <c r="XU1282" s="119"/>
      <c r="XV1282" s="119"/>
      <c r="XW1282" s="119"/>
      <c r="XX1282" s="119"/>
      <c r="XY1282" s="119"/>
      <c r="XZ1282" s="119"/>
      <c r="YA1282" s="119"/>
      <c r="YB1282" s="119"/>
      <c r="YC1282" s="119"/>
      <c r="YD1282" s="119"/>
      <c r="YE1282" s="119"/>
      <c r="YF1282" s="119"/>
      <c r="YG1282" s="119"/>
      <c r="YH1282" s="119"/>
      <c r="YI1282" s="119"/>
      <c r="YJ1282" s="119"/>
      <c r="YK1282" s="119"/>
      <c r="YL1282" s="119"/>
      <c r="YM1282" s="119"/>
      <c r="YN1282" s="119"/>
      <c r="YO1282" s="119"/>
      <c r="YP1282" s="119"/>
      <c r="YQ1282" s="119"/>
      <c r="YR1282" s="119"/>
      <c r="YS1282" s="119"/>
      <c r="YT1282" s="119"/>
      <c r="YU1282" s="119"/>
      <c r="YV1282" s="119"/>
      <c r="YW1282" s="119"/>
      <c r="YX1282" s="119"/>
      <c r="YY1282" s="119"/>
      <c r="YZ1282" s="119"/>
      <c r="ZA1282" s="119"/>
      <c r="ZB1282" s="119"/>
      <c r="ZC1282" s="119"/>
      <c r="ZD1282" s="119"/>
      <c r="ZE1282" s="119"/>
      <c r="ZF1282" s="119"/>
      <c r="ZG1282" s="119"/>
      <c r="ZH1282" s="119"/>
      <c r="ZI1282" s="119"/>
      <c r="ZJ1282" s="119"/>
      <c r="ZK1282" s="119"/>
      <c r="ZL1282" s="119"/>
      <c r="ZM1282" s="119"/>
      <c r="ZN1282" s="119"/>
      <c r="ZO1282" s="119"/>
      <c r="ZP1282" s="119"/>
      <c r="ZQ1282" s="119"/>
      <c r="ZR1282" s="119"/>
      <c r="ZS1282" s="119"/>
      <c r="ZT1282" s="119"/>
      <c r="ZU1282" s="119"/>
      <c r="ZV1282" s="119"/>
      <c r="ZW1282" s="119"/>
      <c r="ZX1282" s="119"/>
      <c r="ZY1282" s="119"/>
      <c r="ZZ1282" s="119"/>
      <c r="AAA1282" s="119"/>
      <c r="AAB1282" s="119"/>
      <c r="AAC1282" s="119"/>
      <c r="AAD1282" s="119"/>
      <c r="AAE1282" s="119"/>
      <c r="AAF1282" s="119"/>
      <c r="AAG1282" s="119"/>
      <c r="AAH1282" s="119"/>
      <c r="AAI1282" s="119"/>
      <c r="AAJ1282" s="119"/>
      <c r="AAK1282" s="119"/>
      <c r="AAL1282" s="119"/>
      <c r="AAM1282" s="119"/>
      <c r="AAN1282" s="119"/>
      <c r="AAO1282" s="119"/>
      <c r="AAP1282" s="119"/>
      <c r="AAQ1282" s="119"/>
      <c r="AAR1282" s="119"/>
      <c r="AAS1282" s="119"/>
      <c r="AAT1282" s="119"/>
      <c r="AAU1282" s="119"/>
      <c r="AAV1282" s="119"/>
      <c r="AAW1282" s="119"/>
      <c r="AAX1282" s="119"/>
      <c r="AAY1282" s="119"/>
      <c r="AAZ1282" s="119"/>
      <c r="ABA1282" s="119"/>
      <c r="ABB1282" s="119"/>
      <c r="ABC1282" s="119"/>
      <c r="ABD1282" s="119"/>
      <c r="ABE1282" s="119"/>
      <c r="ABF1282" s="119"/>
      <c r="ABG1282" s="119"/>
      <c r="ABH1282" s="119"/>
      <c r="ABI1282" s="119"/>
      <c r="ABJ1282" s="119"/>
      <c r="ABK1282" s="119"/>
      <c r="ABL1282" s="119"/>
      <c r="ABM1282" s="119"/>
      <c r="ABN1282" s="119"/>
      <c r="ABO1282" s="119"/>
      <c r="ABP1282" s="119"/>
      <c r="ABQ1282" s="119"/>
      <c r="ABR1282" s="119"/>
      <c r="ABS1282" s="119"/>
      <c r="ABT1282" s="119"/>
      <c r="ABU1282" s="119"/>
      <c r="ABV1282" s="119"/>
      <c r="ABW1282" s="119"/>
      <c r="ABX1282" s="119"/>
      <c r="ABY1282" s="119"/>
      <c r="ABZ1282" s="119"/>
      <c r="ACA1282" s="119"/>
      <c r="ACB1282" s="119"/>
      <c r="ACC1282" s="119"/>
      <c r="ACD1282" s="119"/>
      <c r="ACE1282" s="119"/>
      <c r="ACF1282" s="119"/>
      <c r="ACG1282" s="119"/>
      <c r="ACH1282" s="119"/>
      <c r="ACI1282" s="119"/>
      <c r="ACJ1282" s="119"/>
      <c r="ACK1282" s="119"/>
      <c r="ACL1282" s="119"/>
      <c r="ACM1282" s="119"/>
      <c r="ACN1282" s="119"/>
      <c r="ACO1282" s="119"/>
      <c r="ACP1282" s="119"/>
      <c r="ACQ1282" s="119"/>
      <c r="ACR1282" s="119"/>
      <c r="ACS1282" s="119"/>
      <c r="ACT1282" s="119"/>
      <c r="ACU1282" s="119"/>
      <c r="ACV1282" s="119"/>
      <c r="ACW1282" s="119"/>
      <c r="ACX1282" s="119"/>
      <c r="ACY1282" s="119"/>
      <c r="ACZ1282" s="119"/>
      <c r="ADA1282" s="119"/>
      <c r="ADB1282" s="119"/>
      <c r="ADC1282" s="119"/>
      <c r="ADD1282" s="119"/>
      <c r="ADE1282" s="119"/>
      <c r="ADF1282" s="119"/>
      <c r="ADG1282" s="119"/>
      <c r="ADH1282" s="119"/>
      <c r="ADI1282" s="119"/>
      <c r="ADJ1282" s="119"/>
      <c r="ADK1282" s="119"/>
      <c r="ADL1282" s="119"/>
      <c r="ADM1282" s="119"/>
      <c r="ADN1282" s="119"/>
      <c r="ADO1282" s="119"/>
      <c r="ADP1282" s="119"/>
      <c r="ADQ1282" s="119"/>
      <c r="ADR1282" s="119"/>
      <c r="ADS1282" s="119"/>
      <c r="ADT1282" s="119"/>
      <c r="ADU1282" s="119"/>
      <c r="ADV1282" s="119"/>
      <c r="ADW1282" s="119"/>
      <c r="ADX1282" s="119"/>
      <c r="ADY1282" s="119"/>
      <c r="ADZ1282" s="119"/>
      <c r="AEA1282" s="119"/>
      <c r="AEB1282" s="119"/>
      <c r="AEC1282" s="119"/>
      <c r="AED1282" s="119"/>
      <c r="AEE1282" s="119"/>
      <c r="AEF1282" s="119"/>
      <c r="AEG1282" s="119"/>
      <c r="AEH1282" s="119"/>
      <c r="AEI1282" s="119"/>
      <c r="AEJ1282" s="119"/>
      <c r="AEK1282" s="119"/>
      <c r="AEL1282" s="119"/>
      <c r="AEM1282" s="119"/>
      <c r="AEN1282" s="119"/>
      <c r="AEO1282" s="119"/>
      <c r="AEP1282" s="119"/>
      <c r="AEQ1282" s="119"/>
      <c r="AER1282" s="119"/>
      <c r="AES1282" s="119"/>
      <c r="AET1282" s="119"/>
      <c r="AEU1282" s="119"/>
      <c r="AEV1282" s="119"/>
      <c r="AEW1282" s="119"/>
      <c r="AEX1282" s="119"/>
      <c r="AEY1282" s="119"/>
      <c r="AEZ1282" s="119"/>
      <c r="AFA1282" s="119"/>
      <c r="AFB1282" s="119"/>
      <c r="AFC1282" s="119"/>
      <c r="AFD1282" s="119"/>
      <c r="AFE1282" s="119"/>
      <c r="AFF1282" s="119"/>
      <c r="AFG1282" s="119"/>
      <c r="AFH1282" s="119"/>
      <c r="AFI1282" s="119"/>
      <c r="AFJ1282" s="119"/>
      <c r="AFK1282" s="119"/>
      <c r="AFL1282" s="119"/>
      <c r="AFM1282" s="119"/>
      <c r="AFN1282" s="119"/>
      <c r="AFO1282" s="119"/>
      <c r="AFP1282" s="119"/>
      <c r="AFQ1282" s="119"/>
      <c r="AFR1282" s="119"/>
      <c r="AFS1282" s="119"/>
      <c r="AFT1282" s="119"/>
      <c r="AFU1282" s="119"/>
      <c r="AFV1282" s="119"/>
      <c r="AFW1282" s="119"/>
      <c r="AFX1282" s="119"/>
      <c r="AFY1282" s="119"/>
      <c r="AFZ1282" s="119"/>
      <c r="AGA1282" s="119"/>
      <c r="AGB1282" s="119"/>
      <c r="AGC1282" s="119"/>
      <c r="AGD1282" s="119"/>
      <c r="AGE1282" s="119"/>
      <c r="AGF1282" s="119"/>
      <c r="AGG1282" s="119"/>
      <c r="AGH1282" s="119"/>
      <c r="AGI1282" s="119"/>
      <c r="AGJ1282" s="119"/>
      <c r="AGK1282" s="119"/>
      <c r="AGL1282" s="119"/>
      <c r="AGM1282" s="119"/>
      <c r="AGN1282" s="119"/>
      <c r="AGO1282" s="119"/>
      <c r="AGP1282" s="119"/>
      <c r="AGQ1282" s="119"/>
      <c r="AGR1282" s="119"/>
      <c r="AGS1282" s="119"/>
      <c r="AGT1282" s="119"/>
      <c r="AGU1282" s="119"/>
      <c r="AGV1282" s="119"/>
      <c r="AGW1282" s="119"/>
      <c r="AGX1282" s="119"/>
      <c r="AGY1282" s="119"/>
      <c r="AGZ1282" s="119"/>
      <c r="AHA1282" s="119"/>
      <c r="AHB1282" s="119"/>
      <c r="AHC1282" s="119"/>
      <c r="AHD1282" s="119"/>
      <c r="AHE1282" s="119"/>
      <c r="AHF1282" s="119"/>
      <c r="AHG1282" s="119"/>
      <c r="AHH1282" s="119"/>
      <c r="AHI1282" s="119"/>
      <c r="AHJ1282" s="119"/>
      <c r="AHK1282" s="119"/>
      <c r="AHL1282" s="119"/>
      <c r="AHM1282" s="119"/>
      <c r="AHN1282" s="119"/>
      <c r="AHO1282" s="119"/>
      <c r="AHP1282" s="119"/>
      <c r="AHQ1282" s="119"/>
      <c r="AHR1282" s="119"/>
      <c r="AHS1282" s="119"/>
      <c r="AHT1282" s="119"/>
      <c r="AHU1282" s="119"/>
      <c r="AHV1282" s="119"/>
      <c r="AHW1282" s="119"/>
      <c r="AHX1282" s="119"/>
      <c r="AHY1282" s="119"/>
      <c r="AHZ1282" s="119"/>
      <c r="AIA1282" s="119"/>
      <c r="AIB1282" s="119"/>
      <c r="AIC1282" s="119"/>
      <c r="AID1282" s="119"/>
      <c r="AIE1282" s="119"/>
      <c r="AIF1282" s="119"/>
      <c r="AIG1282" s="119"/>
      <c r="AIH1282" s="119"/>
      <c r="AII1282" s="119"/>
      <c r="AIJ1282" s="119"/>
      <c r="AIK1282" s="119"/>
      <c r="AIL1282" s="119"/>
      <c r="AIM1282" s="119"/>
      <c r="AIN1282" s="119"/>
      <c r="AIO1282" s="119"/>
      <c r="AIP1282" s="119"/>
      <c r="AIQ1282" s="119"/>
      <c r="AIR1282" s="119"/>
      <c r="AIS1282" s="119"/>
      <c r="AIT1282" s="119"/>
      <c r="AIU1282" s="119"/>
      <c r="AIV1282" s="119"/>
      <c r="AIW1282" s="119"/>
      <c r="AIX1282" s="119"/>
      <c r="AIY1282" s="119"/>
      <c r="AIZ1282" s="119"/>
      <c r="AJA1282" s="119"/>
      <c r="AJB1282" s="119"/>
      <c r="AJC1282" s="119"/>
      <c r="AJD1282" s="119"/>
      <c r="AJE1282" s="119"/>
      <c r="AJF1282" s="119"/>
      <c r="AJG1282" s="119"/>
      <c r="AJH1282" s="119"/>
      <c r="AJI1282" s="119"/>
      <c r="AJJ1282" s="119"/>
      <c r="AJK1282" s="119"/>
      <c r="AJL1282" s="119"/>
      <c r="AJM1282" s="119"/>
      <c r="AJN1282" s="119"/>
      <c r="AJO1282" s="119"/>
      <c r="AJP1282" s="119"/>
      <c r="AJQ1282" s="119"/>
      <c r="AJR1282" s="119"/>
      <c r="AJS1282" s="119"/>
      <c r="AJT1282" s="119"/>
      <c r="AJU1282" s="119"/>
      <c r="AJV1282" s="119"/>
      <c r="AJW1282" s="119"/>
      <c r="AJX1282" s="119"/>
      <c r="AJY1282" s="119"/>
      <c r="AJZ1282" s="119"/>
      <c r="AKA1282" s="119"/>
      <c r="AKB1282" s="119"/>
      <c r="AKC1282" s="119"/>
      <c r="AKD1282" s="119"/>
      <c r="AKE1282" s="119"/>
      <c r="AKF1282" s="119"/>
      <c r="AKG1282" s="119"/>
      <c r="AKH1282" s="119"/>
      <c r="AKI1282" s="119"/>
      <c r="AKJ1282" s="119"/>
      <c r="AKK1282" s="119"/>
      <c r="AKL1282" s="119"/>
      <c r="AKM1282" s="119"/>
      <c r="AKN1282" s="119"/>
      <c r="AKO1282" s="119"/>
      <c r="AKP1282" s="119"/>
      <c r="AKQ1282" s="119"/>
      <c r="AKR1282" s="119"/>
      <c r="AKS1282" s="119"/>
      <c r="AKT1282" s="119"/>
      <c r="AKU1282" s="119"/>
      <c r="AKV1282" s="119"/>
      <c r="AKW1282" s="119"/>
      <c r="AKX1282" s="119"/>
      <c r="AKY1282" s="119"/>
      <c r="AKZ1282" s="119"/>
      <c r="ALA1282" s="119"/>
      <c r="ALB1282" s="119"/>
      <c r="ALC1282" s="119"/>
      <c r="ALD1282" s="119"/>
      <c r="ALE1282" s="119"/>
      <c r="ALF1282" s="119"/>
      <c r="ALG1282" s="119"/>
      <c r="ALH1282" s="119"/>
      <c r="ALI1282" s="119"/>
      <c r="ALJ1282" s="119"/>
      <c r="ALK1282" s="119"/>
      <c r="ALL1282" s="119"/>
      <c r="ALM1282" s="119"/>
      <c r="ALN1282" s="119"/>
      <c r="ALO1282" s="119"/>
      <c r="ALP1282" s="119"/>
      <c r="ALQ1282" s="119"/>
      <c r="ALR1282" s="119"/>
      <c r="ALS1282" s="119"/>
      <c r="ALT1282" s="119"/>
      <c r="ALU1282" s="119"/>
      <c r="ALV1282" s="119"/>
      <c r="ALW1282" s="119"/>
      <c r="ALX1282" s="119"/>
      <c r="ALY1282" s="119"/>
      <c r="ALZ1282" s="119"/>
      <c r="AMA1282" s="119"/>
      <c r="AMB1282" s="119"/>
      <c r="AMC1282" s="119"/>
      <c r="AMD1282" s="119"/>
      <c r="AME1282" s="119"/>
      <c r="AMF1282" s="119"/>
      <c r="AMG1282" s="119"/>
      <c r="AMH1282" s="119"/>
      <c r="AMI1282" s="119"/>
      <c r="AMJ1282" s="119"/>
    </row>
    <row r="1283" customFormat="false" ht="15" hidden="false" customHeight="false" outlineLevel="0" collapsed="false">
      <c r="A1283" s="118"/>
      <c r="B1283" s="118"/>
      <c r="C1283" s="49" t="n">
        <f aca="false">IF(F1283=F1282,C1282,IF(F1283=(F1282+10),C1282,(C1282+10)))</f>
        <v>2450</v>
      </c>
      <c r="D1283" s="56" t="s">
        <v>450</v>
      </c>
      <c r="E1283" s="51" t="n">
        <f aca="false">IF(C1282=C1283,IF(AND(L1283&lt;&gt;"M",L1283&lt;&gt;"m-up"),E1282+10,E1282),10)</f>
        <v>20</v>
      </c>
      <c r="F1283" s="79" t="n">
        <f aca="false">R1283+(Q1283*60)+(P1283*3600)</f>
        <v>66049</v>
      </c>
      <c r="G1283" s="79" t="str">
        <f aca="false">CONCATENATE(M1283,N1283,O1283)</f>
        <v>2018124</v>
      </c>
      <c r="H1283" s="79" t="n">
        <v>0</v>
      </c>
      <c r="I1283" s="79"/>
      <c r="J1283" s="79"/>
      <c r="K1283" s="79"/>
      <c r="L1283" s="79" t="s">
        <v>290</v>
      </c>
      <c r="M1283" s="79" t="n">
        <v>2018</v>
      </c>
      <c r="N1283" s="79" t="n">
        <v>1</v>
      </c>
      <c r="O1283" s="79" t="n">
        <v>24</v>
      </c>
      <c r="P1283" s="79" t="n">
        <v>18</v>
      </c>
      <c r="Q1283" s="79" t="n">
        <v>20</v>
      </c>
      <c r="R1283" s="79" t="n">
        <v>49</v>
      </c>
      <c r="S1283" s="79" t="n">
        <v>147</v>
      </c>
      <c r="T1283" s="79" t="n">
        <v>0</v>
      </c>
      <c r="U1283" s="79" t="s">
        <v>62</v>
      </c>
      <c r="V1283" s="79" t="s">
        <v>3</v>
      </c>
      <c r="W1283" s="79"/>
      <c r="X1283" s="130" t="s">
        <v>98</v>
      </c>
      <c r="Y1283" s="130"/>
      <c r="Z1283" s="130"/>
      <c r="AA1283" s="130"/>
      <c r="WK1283" s="119"/>
      <c r="WL1283" s="119"/>
      <c r="WM1283" s="119"/>
      <c r="WN1283" s="119"/>
      <c r="WO1283" s="119"/>
      <c r="WP1283" s="119"/>
      <c r="WQ1283" s="119"/>
      <c r="WR1283" s="119"/>
      <c r="WS1283" s="119"/>
      <c r="WT1283" s="119"/>
      <c r="WU1283" s="119"/>
      <c r="WV1283" s="119"/>
      <c r="WW1283" s="119"/>
      <c r="WX1283" s="119"/>
      <c r="WY1283" s="119"/>
      <c r="WZ1283" s="119"/>
      <c r="XA1283" s="119"/>
      <c r="XB1283" s="119"/>
      <c r="XC1283" s="119"/>
      <c r="XD1283" s="119"/>
      <c r="XE1283" s="119"/>
      <c r="XF1283" s="119"/>
      <c r="XG1283" s="119"/>
      <c r="XH1283" s="119"/>
      <c r="XI1283" s="119"/>
      <c r="XJ1283" s="119"/>
      <c r="XK1283" s="119"/>
      <c r="XL1283" s="119"/>
      <c r="XM1283" s="119"/>
      <c r="XN1283" s="119"/>
      <c r="XO1283" s="119"/>
      <c r="XP1283" s="119"/>
      <c r="XQ1283" s="119"/>
      <c r="XR1283" s="119"/>
      <c r="XS1283" s="119"/>
      <c r="XT1283" s="119"/>
      <c r="XU1283" s="119"/>
      <c r="XV1283" s="119"/>
      <c r="XW1283" s="119"/>
      <c r="XX1283" s="119"/>
      <c r="XY1283" s="119"/>
      <c r="XZ1283" s="119"/>
      <c r="YA1283" s="119"/>
      <c r="YB1283" s="119"/>
      <c r="YC1283" s="119"/>
      <c r="YD1283" s="119"/>
      <c r="YE1283" s="119"/>
      <c r="YF1283" s="119"/>
      <c r="YG1283" s="119"/>
      <c r="YH1283" s="119"/>
      <c r="YI1283" s="119"/>
      <c r="YJ1283" s="119"/>
      <c r="YK1283" s="119"/>
      <c r="YL1283" s="119"/>
      <c r="YM1283" s="119"/>
      <c r="YN1283" s="119"/>
      <c r="YO1283" s="119"/>
      <c r="YP1283" s="119"/>
      <c r="YQ1283" s="119"/>
      <c r="YR1283" s="119"/>
      <c r="YS1283" s="119"/>
      <c r="YT1283" s="119"/>
      <c r="YU1283" s="119"/>
      <c r="YV1283" s="119"/>
      <c r="YW1283" s="119"/>
      <c r="YX1283" s="119"/>
      <c r="YY1283" s="119"/>
      <c r="YZ1283" s="119"/>
      <c r="ZA1283" s="119"/>
      <c r="ZB1283" s="119"/>
      <c r="ZC1283" s="119"/>
      <c r="ZD1283" s="119"/>
      <c r="ZE1283" s="119"/>
      <c r="ZF1283" s="119"/>
      <c r="ZG1283" s="119"/>
      <c r="ZH1283" s="119"/>
      <c r="ZI1283" s="119"/>
      <c r="ZJ1283" s="119"/>
      <c r="ZK1283" s="119"/>
      <c r="ZL1283" s="119"/>
      <c r="ZM1283" s="119"/>
      <c r="ZN1283" s="119"/>
      <c r="ZO1283" s="119"/>
      <c r="ZP1283" s="119"/>
      <c r="ZQ1283" s="119"/>
      <c r="ZR1283" s="119"/>
      <c r="ZS1283" s="119"/>
      <c r="ZT1283" s="119"/>
      <c r="ZU1283" s="119"/>
      <c r="ZV1283" s="119"/>
      <c r="ZW1283" s="119"/>
      <c r="ZX1283" s="119"/>
      <c r="ZY1283" s="119"/>
      <c r="ZZ1283" s="119"/>
      <c r="AAA1283" s="119"/>
      <c r="AAB1283" s="119"/>
      <c r="AAC1283" s="119"/>
      <c r="AAD1283" s="119"/>
      <c r="AAE1283" s="119"/>
      <c r="AAF1283" s="119"/>
      <c r="AAG1283" s="119"/>
      <c r="AAH1283" s="119"/>
      <c r="AAI1283" s="119"/>
      <c r="AAJ1283" s="119"/>
      <c r="AAK1283" s="119"/>
      <c r="AAL1283" s="119"/>
      <c r="AAM1283" s="119"/>
      <c r="AAN1283" s="119"/>
      <c r="AAO1283" s="119"/>
      <c r="AAP1283" s="119"/>
      <c r="AAQ1283" s="119"/>
      <c r="AAR1283" s="119"/>
      <c r="AAS1283" s="119"/>
      <c r="AAT1283" s="119"/>
      <c r="AAU1283" s="119"/>
      <c r="AAV1283" s="119"/>
      <c r="AAW1283" s="119"/>
      <c r="AAX1283" s="119"/>
      <c r="AAY1283" s="119"/>
      <c r="AAZ1283" s="119"/>
      <c r="ABA1283" s="119"/>
      <c r="ABB1283" s="119"/>
      <c r="ABC1283" s="119"/>
      <c r="ABD1283" s="119"/>
      <c r="ABE1283" s="119"/>
      <c r="ABF1283" s="119"/>
      <c r="ABG1283" s="119"/>
      <c r="ABH1283" s="119"/>
      <c r="ABI1283" s="119"/>
      <c r="ABJ1283" s="119"/>
      <c r="ABK1283" s="119"/>
      <c r="ABL1283" s="119"/>
      <c r="ABM1283" s="119"/>
      <c r="ABN1283" s="119"/>
      <c r="ABO1283" s="119"/>
      <c r="ABP1283" s="119"/>
      <c r="ABQ1283" s="119"/>
      <c r="ABR1283" s="119"/>
      <c r="ABS1283" s="119"/>
      <c r="ABT1283" s="119"/>
      <c r="ABU1283" s="119"/>
      <c r="ABV1283" s="119"/>
      <c r="ABW1283" s="119"/>
      <c r="ABX1283" s="119"/>
      <c r="ABY1283" s="119"/>
      <c r="ABZ1283" s="119"/>
      <c r="ACA1283" s="119"/>
      <c r="ACB1283" s="119"/>
      <c r="ACC1283" s="119"/>
      <c r="ACD1283" s="119"/>
      <c r="ACE1283" s="119"/>
      <c r="ACF1283" s="119"/>
      <c r="ACG1283" s="119"/>
      <c r="ACH1283" s="119"/>
      <c r="ACI1283" s="119"/>
      <c r="ACJ1283" s="119"/>
      <c r="ACK1283" s="119"/>
      <c r="ACL1283" s="119"/>
      <c r="ACM1283" s="119"/>
      <c r="ACN1283" s="119"/>
      <c r="ACO1283" s="119"/>
      <c r="ACP1283" s="119"/>
      <c r="ACQ1283" s="119"/>
      <c r="ACR1283" s="119"/>
      <c r="ACS1283" s="119"/>
      <c r="ACT1283" s="119"/>
      <c r="ACU1283" s="119"/>
      <c r="ACV1283" s="119"/>
      <c r="ACW1283" s="119"/>
      <c r="ACX1283" s="119"/>
      <c r="ACY1283" s="119"/>
      <c r="ACZ1283" s="119"/>
      <c r="ADA1283" s="119"/>
      <c r="ADB1283" s="119"/>
      <c r="ADC1283" s="119"/>
      <c r="ADD1283" s="119"/>
      <c r="ADE1283" s="119"/>
      <c r="ADF1283" s="119"/>
      <c r="ADG1283" s="119"/>
      <c r="ADH1283" s="119"/>
      <c r="ADI1283" s="119"/>
      <c r="ADJ1283" s="119"/>
      <c r="ADK1283" s="119"/>
      <c r="ADL1283" s="119"/>
      <c r="ADM1283" s="119"/>
      <c r="ADN1283" s="119"/>
      <c r="ADO1283" s="119"/>
      <c r="ADP1283" s="119"/>
      <c r="ADQ1283" s="119"/>
      <c r="ADR1283" s="119"/>
      <c r="ADS1283" s="119"/>
      <c r="ADT1283" s="119"/>
      <c r="ADU1283" s="119"/>
      <c r="ADV1283" s="119"/>
      <c r="ADW1283" s="119"/>
      <c r="ADX1283" s="119"/>
      <c r="ADY1283" s="119"/>
      <c r="ADZ1283" s="119"/>
      <c r="AEA1283" s="119"/>
      <c r="AEB1283" s="119"/>
      <c r="AEC1283" s="119"/>
      <c r="AED1283" s="119"/>
      <c r="AEE1283" s="119"/>
      <c r="AEF1283" s="119"/>
      <c r="AEG1283" s="119"/>
      <c r="AEH1283" s="119"/>
      <c r="AEI1283" s="119"/>
      <c r="AEJ1283" s="119"/>
      <c r="AEK1283" s="119"/>
      <c r="AEL1283" s="119"/>
      <c r="AEM1283" s="119"/>
      <c r="AEN1283" s="119"/>
      <c r="AEO1283" s="119"/>
      <c r="AEP1283" s="119"/>
      <c r="AEQ1283" s="119"/>
      <c r="AER1283" s="119"/>
      <c r="AES1283" s="119"/>
      <c r="AET1283" s="119"/>
      <c r="AEU1283" s="119"/>
      <c r="AEV1283" s="119"/>
      <c r="AEW1283" s="119"/>
      <c r="AEX1283" s="119"/>
      <c r="AEY1283" s="119"/>
      <c r="AEZ1283" s="119"/>
      <c r="AFA1283" s="119"/>
      <c r="AFB1283" s="119"/>
      <c r="AFC1283" s="119"/>
      <c r="AFD1283" s="119"/>
      <c r="AFE1283" s="119"/>
      <c r="AFF1283" s="119"/>
      <c r="AFG1283" s="119"/>
      <c r="AFH1283" s="119"/>
      <c r="AFI1283" s="119"/>
      <c r="AFJ1283" s="119"/>
      <c r="AFK1283" s="119"/>
      <c r="AFL1283" s="119"/>
      <c r="AFM1283" s="119"/>
      <c r="AFN1283" s="119"/>
      <c r="AFO1283" s="119"/>
      <c r="AFP1283" s="119"/>
      <c r="AFQ1283" s="119"/>
      <c r="AFR1283" s="119"/>
      <c r="AFS1283" s="119"/>
      <c r="AFT1283" s="119"/>
      <c r="AFU1283" s="119"/>
      <c r="AFV1283" s="119"/>
      <c r="AFW1283" s="119"/>
      <c r="AFX1283" s="119"/>
      <c r="AFY1283" s="119"/>
      <c r="AFZ1283" s="119"/>
      <c r="AGA1283" s="119"/>
      <c r="AGB1283" s="119"/>
      <c r="AGC1283" s="119"/>
      <c r="AGD1283" s="119"/>
      <c r="AGE1283" s="119"/>
      <c r="AGF1283" s="119"/>
      <c r="AGG1283" s="119"/>
      <c r="AGH1283" s="119"/>
      <c r="AGI1283" s="119"/>
      <c r="AGJ1283" s="119"/>
      <c r="AGK1283" s="119"/>
      <c r="AGL1283" s="119"/>
      <c r="AGM1283" s="119"/>
      <c r="AGN1283" s="119"/>
      <c r="AGO1283" s="119"/>
      <c r="AGP1283" s="119"/>
      <c r="AGQ1283" s="119"/>
      <c r="AGR1283" s="119"/>
      <c r="AGS1283" s="119"/>
      <c r="AGT1283" s="119"/>
      <c r="AGU1283" s="119"/>
      <c r="AGV1283" s="119"/>
      <c r="AGW1283" s="119"/>
      <c r="AGX1283" s="119"/>
      <c r="AGY1283" s="119"/>
      <c r="AGZ1283" s="119"/>
      <c r="AHA1283" s="119"/>
      <c r="AHB1283" s="119"/>
      <c r="AHC1283" s="119"/>
      <c r="AHD1283" s="119"/>
      <c r="AHE1283" s="119"/>
      <c r="AHF1283" s="119"/>
      <c r="AHG1283" s="119"/>
      <c r="AHH1283" s="119"/>
      <c r="AHI1283" s="119"/>
      <c r="AHJ1283" s="119"/>
      <c r="AHK1283" s="119"/>
      <c r="AHL1283" s="119"/>
      <c r="AHM1283" s="119"/>
      <c r="AHN1283" s="119"/>
      <c r="AHO1283" s="119"/>
      <c r="AHP1283" s="119"/>
      <c r="AHQ1283" s="119"/>
      <c r="AHR1283" s="119"/>
      <c r="AHS1283" s="119"/>
      <c r="AHT1283" s="119"/>
      <c r="AHU1283" s="119"/>
      <c r="AHV1283" s="119"/>
      <c r="AHW1283" s="119"/>
      <c r="AHX1283" s="119"/>
      <c r="AHY1283" s="119"/>
      <c r="AHZ1283" s="119"/>
      <c r="AIA1283" s="119"/>
      <c r="AIB1283" s="119"/>
      <c r="AIC1283" s="119"/>
      <c r="AID1283" s="119"/>
      <c r="AIE1283" s="119"/>
      <c r="AIF1283" s="119"/>
      <c r="AIG1283" s="119"/>
      <c r="AIH1283" s="119"/>
      <c r="AII1283" s="119"/>
      <c r="AIJ1283" s="119"/>
      <c r="AIK1283" s="119"/>
      <c r="AIL1283" s="119"/>
      <c r="AIM1283" s="119"/>
      <c r="AIN1283" s="119"/>
      <c r="AIO1283" s="119"/>
      <c r="AIP1283" s="119"/>
      <c r="AIQ1283" s="119"/>
      <c r="AIR1283" s="119"/>
      <c r="AIS1283" s="119"/>
      <c r="AIT1283" s="119"/>
      <c r="AIU1283" s="119"/>
      <c r="AIV1283" s="119"/>
      <c r="AIW1283" s="119"/>
      <c r="AIX1283" s="119"/>
      <c r="AIY1283" s="119"/>
      <c r="AIZ1283" s="119"/>
      <c r="AJA1283" s="119"/>
      <c r="AJB1283" s="119"/>
      <c r="AJC1283" s="119"/>
      <c r="AJD1283" s="119"/>
      <c r="AJE1283" s="119"/>
      <c r="AJF1283" s="119"/>
      <c r="AJG1283" s="119"/>
      <c r="AJH1283" s="119"/>
      <c r="AJI1283" s="119"/>
      <c r="AJJ1283" s="119"/>
      <c r="AJK1283" s="119"/>
      <c r="AJL1283" s="119"/>
      <c r="AJM1283" s="119"/>
      <c r="AJN1283" s="119"/>
      <c r="AJO1283" s="119"/>
      <c r="AJP1283" s="119"/>
      <c r="AJQ1283" s="119"/>
      <c r="AJR1283" s="119"/>
      <c r="AJS1283" s="119"/>
      <c r="AJT1283" s="119"/>
      <c r="AJU1283" s="119"/>
      <c r="AJV1283" s="119"/>
      <c r="AJW1283" s="119"/>
      <c r="AJX1283" s="119"/>
      <c r="AJY1283" s="119"/>
      <c r="AJZ1283" s="119"/>
      <c r="AKA1283" s="119"/>
      <c r="AKB1283" s="119"/>
      <c r="AKC1283" s="119"/>
      <c r="AKD1283" s="119"/>
      <c r="AKE1283" s="119"/>
      <c r="AKF1283" s="119"/>
      <c r="AKG1283" s="119"/>
      <c r="AKH1283" s="119"/>
      <c r="AKI1283" s="119"/>
      <c r="AKJ1283" s="119"/>
      <c r="AKK1283" s="119"/>
      <c r="AKL1283" s="119"/>
      <c r="AKM1283" s="119"/>
      <c r="AKN1283" s="119"/>
      <c r="AKO1283" s="119"/>
      <c r="AKP1283" s="119"/>
      <c r="AKQ1283" s="119"/>
      <c r="AKR1283" s="119"/>
      <c r="AKS1283" s="119"/>
      <c r="AKT1283" s="119"/>
      <c r="AKU1283" s="119"/>
      <c r="AKV1283" s="119"/>
      <c r="AKW1283" s="119"/>
      <c r="AKX1283" s="119"/>
      <c r="AKY1283" s="119"/>
      <c r="AKZ1283" s="119"/>
      <c r="ALA1283" s="119"/>
      <c r="ALB1283" s="119"/>
      <c r="ALC1283" s="119"/>
      <c r="ALD1283" s="119"/>
      <c r="ALE1283" s="119"/>
      <c r="ALF1283" s="119"/>
      <c r="ALG1283" s="119"/>
      <c r="ALH1283" s="119"/>
      <c r="ALI1283" s="119"/>
      <c r="ALJ1283" s="119"/>
      <c r="ALK1283" s="119"/>
      <c r="ALL1283" s="119"/>
      <c r="ALM1283" s="119"/>
      <c r="ALN1283" s="119"/>
      <c r="ALO1283" s="119"/>
      <c r="ALP1283" s="119"/>
      <c r="ALQ1283" s="119"/>
      <c r="ALR1283" s="119"/>
      <c r="ALS1283" s="119"/>
      <c r="ALT1283" s="119"/>
      <c r="ALU1283" s="119"/>
      <c r="ALV1283" s="119"/>
      <c r="ALW1283" s="119"/>
      <c r="ALX1283" s="119"/>
      <c r="ALY1283" s="119"/>
      <c r="ALZ1283" s="119"/>
      <c r="AMA1283" s="119"/>
      <c r="AMB1283" s="119"/>
      <c r="AMC1283" s="119"/>
      <c r="AMD1283" s="119"/>
      <c r="AME1283" s="119"/>
      <c r="AMF1283" s="119"/>
      <c r="AMG1283" s="119"/>
      <c r="AMH1283" s="119"/>
      <c r="AMI1283" s="119"/>
      <c r="AMJ1283" s="119"/>
    </row>
    <row r="1284" s="94" customFormat="true" ht="15" hidden="false" customHeight="false" outlineLevel="0" collapsed="false">
      <c r="A1284" s="115"/>
      <c r="B1284" s="115"/>
      <c r="C1284" s="49" t="n">
        <f aca="false">IF(F1284=F1283,C1283,IF(F1284=(F1283+10),C1283,(C1283+10)))</f>
        <v>2460</v>
      </c>
      <c r="D1284" s="135" t="s">
        <v>452</v>
      </c>
      <c r="E1284" s="51" t="n">
        <f aca="false">IF(C1283=C1284,IF(AND(L1284&lt;&gt;"M",L1284&lt;&gt;"m-up"),E1283+10,E1283),10)</f>
        <v>10</v>
      </c>
      <c r="F1284" s="77" t="n">
        <f aca="false">R1284+(Q1284*60)+(P1284*3600)</f>
        <v>66768</v>
      </c>
      <c r="G1284" s="77" t="str">
        <f aca="false">CONCATENATE(M1284,N1284,O1284)</f>
        <v>2018124</v>
      </c>
      <c r="H1284" s="77" t="n">
        <v>0</v>
      </c>
      <c r="I1284" s="77"/>
      <c r="J1284" s="77"/>
      <c r="K1284" s="77"/>
      <c r="L1284" s="77" t="s">
        <v>82</v>
      </c>
      <c r="M1284" s="77" t="n">
        <v>2018</v>
      </c>
      <c r="N1284" s="77" t="n">
        <v>1</v>
      </c>
      <c r="O1284" s="77" t="n">
        <v>24</v>
      </c>
      <c r="P1284" s="77" t="n">
        <v>18</v>
      </c>
      <c r="Q1284" s="77" t="n">
        <v>32</v>
      </c>
      <c r="R1284" s="77" t="n">
        <v>48</v>
      </c>
      <c r="S1284" s="77" t="n">
        <v>856</v>
      </c>
      <c r="T1284" s="77" t="n">
        <v>0</v>
      </c>
      <c r="U1284" s="77" t="s">
        <v>29</v>
      </c>
      <c r="V1284" s="77" t="s">
        <v>2</v>
      </c>
      <c r="W1284" s="77"/>
      <c r="X1284" s="137" t="s">
        <v>99</v>
      </c>
      <c r="Y1284" s="130"/>
      <c r="Z1284" s="130"/>
      <c r="AA1284" s="130"/>
      <c r="AB1284" s="40"/>
      <c r="AC1284" s="40"/>
      <c r="AD1284" s="40"/>
      <c r="AE1284" s="40"/>
      <c r="AF1284" s="40"/>
      <c r="AG1284" s="40"/>
      <c r="AH1284" s="40"/>
      <c r="AI1284" s="40"/>
      <c r="AJ1284" s="40"/>
      <c r="AK1284" s="40"/>
      <c r="AL1284" s="40"/>
      <c r="AM1284" s="40"/>
      <c r="AN1284" s="40"/>
      <c r="AO1284" s="40"/>
      <c r="AP1284" s="40"/>
      <c r="AQ1284" s="40"/>
      <c r="AR1284" s="40"/>
      <c r="AS1284" s="40"/>
      <c r="AT1284" s="40"/>
      <c r="AU1284" s="40"/>
      <c r="AV1284" s="40"/>
      <c r="AW1284" s="40"/>
      <c r="AX1284" s="40"/>
      <c r="AY1284" s="40"/>
      <c r="AZ1284" s="40"/>
      <c r="BA1284" s="40"/>
      <c r="BB1284" s="40"/>
      <c r="BC1284" s="40"/>
      <c r="BD1284" s="40"/>
      <c r="BE1284" s="40"/>
      <c r="BF1284" s="40"/>
      <c r="BG1284" s="40"/>
      <c r="BH1284" s="40"/>
      <c r="BI1284" s="40"/>
      <c r="BJ1284" s="40"/>
      <c r="BK1284" s="40"/>
      <c r="BL1284" s="40"/>
      <c r="BM1284" s="40"/>
      <c r="BN1284" s="40"/>
      <c r="BO1284" s="40"/>
      <c r="BP1284" s="40"/>
      <c r="BQ1284" s="40"/>
      <c r="BR1284" s="40"/>
      <c r="BS1284" s="40"/>
      <c r="BT1284" s="40"/>
      <c r="BU1284" s="40"/>
      <c r="BV1284" s="40"/>
      <c r="BW1284" s="40"/>
      <c r="BX1284" s="40"/>
      <c r="BY1284" s="40"/>
      <c r="BZ1284" s="40"/>
      <c r="CA1284" s="40"/>
      <c r="CB1284" s="40"/>
      <c r="CC1284" s="40"/>
      <c r="CD1284" s="40"/>
      <c r="CE1284" s="40"/>
      <c r="CF1284" s="40"/>
      <c r="CG1284" s="40"/>
      <c r="CH1284" s="40"/>
      <c r="CI1284" s="40"/>
      <c r="CJ1284" s="40"/>
      <c r="CK1284" s="40"/>
      <c r="CL1284" s="40"/>
      <c r="CM1284" s="40"/>
      <c r="CN1284" s="40"/>
      <c r="CO1284" s="40"/>
      <c r="CP1284" s="40"/>
      <c r="CQ1284" s="40"/>
      <c r="CR1284" s="40"/>
      <c r="CS1284" s="40"/>
      <c r="CT1284" s="40"/>
      <c r="CU1284" s="40"/>
      <c r="CV1284" s="40"/>
      <c r="CW1284" s="40"/>
      <c r="CX1284" s="40"/>
      <c r="CY1284" s="40"/>
      <c r="CZ1284" s="40"/>
      <c r="DA1284" s="40"/>
      <c r="DB1284" s="40"/>
      <c r="DC1284" s="40"/>
      <c r="DD1284" s="40"/>
      <c r="DE1284" s="40"/>
      <c r="DF1284" s="40"/>
      <c r="DG1284" s="40"/>
      <c r="DH1284" s="40"/>
      <c r="DI1284" s="40"/>
      <c r="DJ1284" s="40"/>
      <c r="DK1284" s="40"/>
      <c r="DL1284" s="40"/>
      <c r="DM1284" s="40"/>
      <c r="DN1284" s="40"/>
      <c r="DO1284" s="40"/>
      <c r="DP1284" s="40"/>
      <c r="DQ1284" s="40"/>
      <c r="DR1284" s="40"/>
      <c r="DS1284" s="40"/>
      <c r="DT1284" s="40"/>
      <c r="DU1284" s="40"/>
      <c r="DV1284" s="40"/>
      <c r="DW1284" s="40"/>
      <c r="DX1284" s="40"/>
      <c r="DY1284" s="40"/>
      <c r="DZ1284" s="40"/>
      <c r="EA1284" s="40"/>
      <c r="EB1284" s="40"/>
      <c r="EC1284" s="40"/>
      <c r="ED1284" s="40"/>
      <c r="EE1284" s="40"/>
      <c r="EF1284" s="40"/>
      <c r="EG1284" s="40"/>
      <c r="EH1284" s="40"/>
      <c r="EI1284" s="40"/>
      <c r="EJ1284" s="40"/>
      <c r="EK1284" s="40"/>
      <c r="EL1284" s="40"/>
      <c r="EM1284" s="40"/>
      <c r="EN1284" s="40"/>
      <c r="EO1284" s="40"/>
      <c r="EP1284" s="40"/>
      <c r="EQ1284" s="40"/>
      <c r="ER1284" s="40"/>
      <c r="ES1284" s="40"/>
      <c r="ET1284" s="40"/>
      <c r="EU1284" s="40"/>
      <c r="EV1284" s="40"/>
      <c r="EW1284" s="40"/>
      <c r="EX1284" s="40"/>
      <c r="EY1284" s="40"/>
      <c r="EZ1284" s="40"/>
      <c r="FA1284" s="40"/>
      <c r="FB1284" s="40"/>
      <c r="FC1284" s="40"/>
      <c r="FD1284" s="40"/>
      <c r="FE1284" s="40"/>
      <c r="FF1284" s="40"/>
      <c r="FG1284" s="40"/>
      <c r="FH1284" s="40"/>
      <c r="FI1284" s="40"/>
      <c r="FJ1284" s="40"/>
      <c r="FK1284" s="40"/>
      <c r="FL1284" s="40"/>
      <c r="FM1284" s="40"/>
      <c r="FN1284" s="40"/>
      <c r="FO1284" s="40"/>
      <c r="FP1284" s="40"/>
      <c r="FQ1284" s="40"/>
      <c r="FR1284" s="40"/>
      <c r="FS1284" s="40"/>
      <c r="FT1284" s="40"/>
      <c r="FU1284" s="40"/>
      <c r="FV1284" s="40"/>
      <c r="FW1284" s="40"/>
      <c r="FX1284" s="40"/>
      <c r="FY1284" s="40"/>
      <c r="FZ1284" s="40"/>
      <c r="GA1284" s="40"/>
      <c r="GB1284" s="40"/>
      <c r="GC1284" s="40"/>
      <c r="GD1284" s="40"/>
      <c r="GE1284" s="40"/>
      <c r="GF1284" s="40"/>
      <c r="GG1284" s="40"/>
      <c r="GH1284" s="40"/>
      <c r="GI1284" s="40"/>
      <c r="GJ1284" s="40"/>
      <c r="GK1284" s="40"/>
      <c r="GL1284" s="40"/>
      <c r="GM1284" s="40"/>
      <c r="GN1284" s="40"/>
      <c r="GO1284" s="40"/>
      <c r="GP1284" s="40"/>
      <c r="GQ1284" s="40"/>
      <c r="GR1284" s="40"/>
      <c r="GS1284" s="40"/>
      <c r="GT1284" s="40"/>
      <c r="GU1284" s="40"/>
      <c r="GV1284" s="40"/>
      <c r="GW1284" s="40"/>
      <c r="GX1284" s="40"/>
      <c r="GY1284" s="40"/>
      <c r="GZ1284" s="40"/>
      <c r="HA1284" s="40"/>
      <c r="HB1284" s="40"/>
      <c r="HC1284" s="40"/>
      <c r="HD1284" s="40"/>
      <c r="HE1284" s="40"/>
      <c r="HF1284" s="40"/>
      <c r="HG1284" s="40"/>
      <c r="HH1284" s="40"/>
      <c r="HI1284" s="40"/>
      <c r="HJ1284" s="40"/>
      <c r="HK1284" s="40"/>
      <c r="HL1284" s="40"/>
      <c r="HM1284" s="40"/>
      <c r="HN1284" s="40"/>
      <c r="HO1284" s="40"/>
      <c r="HP1284" s="40"/>
      <c r="HQ1284" s="40"/>
      <c r="HR1284" s="40"/>
      <c r="HS1284" s="40"/>
      <c r="HT1284" s="40"/>
      <c r="HU1284" s="40"/>
      <c r="HV1284" s="40"/>
      <c r="HW1284" s="40"/>
      <c r="HX1284" s="40"/>
      <c r="HY1284" s="40"/>
      <c r="HZ1284" s="40"/>
      <c r="IA1284" s="40"/>
      <c r="IB1284" s="40"/>
      <c r="IC1284" s="40"/>
      <c r="ID1284" s="40"/>
      <c r="IE1284" s="40"/>
      <c r="IF1284" s="40"/>
      <c r="IG1284" s="40"/>
      <c r="IH1284" s="40"/>
      <c r="II1284" s="40"/>
      <c r="IJ1284" s="40"/>
      <c r="IK1284" s="40"/>
      <c r="IL1284" s="40"/>
      <c r="IM1284" s="40"/>
      <c r="IN1284" s="40"/>
      <c r="IO1284" s="40"/>
      <c r="IP1284" s="40"/>
      <c r="IQ1284" s="40"/>
      <c r="IR1284" s="40"/>
      <c r="IS1284" s="40"/>
      <c r="IT1284" s="40"/>
      <c r="IU1284" s="40"/>
      <c r="IV1284" s="40"/>
      <c r="IW1284" s="40"/>
      <c r="IX1284" s="40"/>
      <c r="IY1284" s="40"/>
      <c r="IZ1284" s="40"/>
      <c r="JA1284" s="40"/>
      <c r="JB1284" s="40"/>
      <c r="JC1284" s="40"/>
      <c r="JD1284" s="40"/>
      <c r="JE1284" s="40"/>
      <c r="JF1284" s="40"/>
      <c r="JG1284" s="40"/>
      <c r="JH1284" s="40"/>
      <c r="JI1284" s="40"/>
      <c r="JJ1284" s="40"/>
      <c r="JK1284" s="40"/>
      <c r="JL1284" s="40"/>
      <c r="JM1284" s="40"/>
      <c r="JN1284" s="40"/>
      <c r="JO1284" s="40"/>
      <c r="JP1284" s="40"/>
      <c r="JQ1284" s="40"/>
      <c r="JR1284" s="40"/>
      <c r="JS1284" s="40"/>
      <c r="JT1284" s="40"/>
      <c r="JU1284" s="40"/>
      <c r="JV1284" s="40"/>
      <c r="JW1284" s="40"/>
      <c r="JX1284" s="40"/>
      <c r="JY1284" s="40"/>
      <c r="JZ1284" s="40"/>
      <c r="KA1284" s="40"/>
      <c r="KB1284" s="40"/>
      <c r="KC1284" s="40"/>
    </row>
    <row r="1285" customFormat="false" ht="15" hidden="false" customHeight="false" outlineLevel="0" collapsed="false">
      <c r="A1285" s="118"/>
      <c r="B1285" s="118"/>
      <c r="C1285" s="49" t="n">
        <f aca="false">IF(F1285=F1284,C1284,IF(F1285=(F1284+10),C1284,(C1284+10)))</f>
        <v>2460</v>
      </c>
      <c r="D1285" s="56" t="s">
        <v>452</v>
      </c>
      <c r="E1285" s="51" t="n">
        <f aca="false">IF(C1284=C1285,IF(AND(L1285&lt;&gt;"M",L1285&lt;&gt;"m-up"),E1284+10,E1284),10)</f>
        <v>20</v>
      </c>
      <c r="F1285" s="79" t="n">
        <f aca="false">R1285+(Q1285*60)+(P1285*3600)</f>
        <v>66768</v>
      </c>
      <c r="G1285" s="79" t="str">
        <f aca="false">CONCATENATE(M1285,N1285,O1285)</f>
        <v>2018124</v>
      </c>
      <c r="H1285" s="79" t="n">
        <v>0</v>
      </c>
      <c r="I1285" s="79"/>
      <c r="J1285" s="79"/>
      <c r="K1285" s="79"/>
      <c r="L1285" s="79" t="s">
        <v>100</v>
      </c>
      <c r="M1285" s="79" t="n">
        <v>2018</v>
      </c>
      <c r="N1285" s="79" t="n">
        <v>1</v>
      </c>
      <c r="O1285" s="79" t="n">
        <v>24</v>
      </c>
      <c r="P1285" s="79" t="n">
        <v>18</v>
      </c>
      <c r="Q1285" s="79" t="n">
        <v>32</v>
      </c>
      <c r="R1285" s="79" t="n">
        <v>48</v>
      </c>
      <c r="S1285" s="79" t="n">
        <v>943</v>
      </c>
      <c r="T1285" s="79" t="n">
        <v>0</v>
      </c>
      <c r="U1285" s="79" t="s">
        <v>62</v>
      </c>
      <c r="V1285" s="79" t="s">
        <v>2</v>
      </c>
      <c r="W1285" s="79"/>
      <c r="X1285" s="130" t="s">
        <v>101</v>
      </c>
      <c r="Y1285" s="130"/>
      <c r="Z1285" s="130"/>
      <c r="AA1285" s="130"/>
      <c r="WK1285" s="119"/>
      <c r="WL1285" s="119"/>
      <c r="WM1285" s="119"/>
      <c r="WN1285" s="119"/>
      <c r="WO1285" s="119"/>
      <c r="WP1285" s="119"/>
      <c r="WQ1285" s="119"/>
      <c r="WR1285" s="119"/>
      <c r="WS1285" s="119"/>
      <c r="WT1285" s="119"/>
      <c r="WU1285" s="119"/>
      <c r="WV1285" s="119"/>
      <c r="WW1285" s="119"/>
      <c r="WX1285" s="119"/>
      <c r="WY1285" s="119"/>
      <c r="WZ1285" s="119"/>
      <c r="XA1285" s="119"/>
      <c r="XB1285" s="119"/>
      <c r="XC1285" s="119"/>
      <c r="XD1285" s="119"/>
      <c r="XE1285" s="119"/>
      <c r="XF1285" s="119"/>
      <c r="XG1285" s="119"/>
      <c r="XH1285" s="119"/>
      <c r="XI1285" s="119"/>
      <c r="XJ1285" s="119"/>
      <c r="XK1285" s="119"/>
      <c r="XL1285" s="119"/>
      <c r="XM1285" s="119"/>
      <c r="XN1285" s="119"/>
      <c r="XO1285" s="119"/>
      <c r="XP1285" s="119"/>
      <c r="XQ1285" s="119"/>
      <c r="XR1285" s="119"/>
      <c r="XS1285" s="119"/>
      <c r="XT1285" s="119"/>
      <c r="XU1285" s="119"/>
      <c r="XV1285" s="119"/>
      <c r="XW1285" s="119"/>
      <c r="XX1285" s="119"/>
      <c r="XY1285" s="119"/>
      <c r="XZ1285" s="119"/>
      <c r="YA1285" s="119"/>
      <c r="YB1285" s="119"/>
      <c r="YC1285" s="119"/>
      <c r="YD1285" s="119"/>
      <c r="YE1285" s="119"/>
      <c r="YF1285" s="119"/>
      <c r="YG1285" s="119"/>
      <c r="YH1285" s="119"/>
      <c r="YI1285" s="119"/>
      <c r="YJ1285" s="119"/>
      <c r="YK1285" s="119"/>
      <c r="YL1285" s="119"/>
      <c r="YM1285" s="119"/>
      <c r="YN1285" s="119"/>
      <c r="YO1285" s="119"/>
      <c r="YP1285" s="119"/>
      <c r="YQ1285" s="119"/>
      <c r="YR1285" s="119"/>
      <c r="YS1285" s="119"/>
      <c r="YT1285" s="119"/>
      <c r="YU1285" s="119"/>
      <c r="YV1285" s="119"/>
      <c r="YW1285" s="119"/>
      <c r="YX1285" s="119"/>
      <c r="YY1285" s="119"/>
      <c r="YZ1285" s="119"/>
      <c r="ZA1285" s="119"/>
      <c r="ZB1285" s="119"/>
      <c r="ZC1285" s="119"/>
      <c r="ZD1285" s="119"/>
      <c r="ZE1285" s="119"/>
      <c r="ZF1285" s="119"/>
      <c r="ZG1285" s="119"/>
      <c r="ZH1285" s="119"/>
      <c r="ZI1285" s="119"/>
      <c r="ZJ1285" s="119"/>
      <c r="ZK1285" s="119"/>
      <c r="ZL1285" s="119"/>
      <c r="ZM1285" s="119"/>
      <c r="ZN1285" s="119"/>
      <c r="ZO1285" s="119"/>
      <c r="ZP1285" s="119"/>
      <c r="ZQ1285" s="119"/>
      <c r="ZR1285" s="119"/>
      <c r="ZS1285" s="119"/>
      <c r="ZT1285" s="119"/>
      <c r="ZU1285" s="119"/>
      <c r="ZV1285" s="119"/>
      <c r="ZW1285" s="119"/>
      <c r="ZX1285" s="119"/>
      <c r="ZY1285" s="119"/>
      <c r="ZZ1285" s="119"/>
      <c r="AAA1285" s="119"/>
      <c r="AAB1285" s="119"/>
      <c r="AAC1285" s="119"/>
      <c r="AAD1285" s="119"/>
      <c r="AAE1285" s="119"/>
      <c r="AAF1285" s="119"/>
      <c r="AAG1285" s="119"/>
      <c r="AAH1285" s="119"/>
      <c r="AAI1285" s="119"/>
      <c r="AAJ1285" s="119"/>
      <c r="AAK1285" s="119"/>
      <c r="AAL1285" s="119"/>
      <c r="AAM1285" s="119"/>
      <c r="AAN1285" s="119"/>
      <c r="AAO1285" s="119"/>
      <c r="AAP1285" s="119"/>
      <c r="AAQ1285" s="119"/>
      <c r="AAR1285" s="119"/>
      <c r="AAS1285" s="119"/>
      <c r="AAT1285" s="119"/>
      <c r="AAU1285" s="119"/>
      <c r="AAV1285" s="119"/>
      <c r="AAW1285" s="119"/>
      <c r="AAX1285" s="119"/>
      <c r="AAY1285" s="119"/>
      <c r="AAZ1285" s="119"/>
      <c r="ABA1285" s="119"/>
      <c r="ABB1285" s="119"/>
      <c r="ABC1285" s="119"/>
      <c r="ABD1285" s="119"/>
      <c r="ABE1285" s="119"/>
      <c r="ABF1285" s="119"/>
      <c r="ABG1285" s="119"/>
      <c r="ABH1285" s="119"/>
      <c r="ABI1285" s="119"/>
      <c r="ABJ1285" s="119"/>
      <c r="ABK1285" s="119"/>
      <c r="ABL1285" s="119"/>
      <c r="ABM1285" s="119"/>
      <c r="ABN1285" s="119"/>
      <c r="ABO1285" s="119"/>
      <c r="ABP1285" s="119"/>
      <c r="ABQ1285" s="119"/>
      <c r="ABR1285" s="119"/>
      <c r="ABS1285" s="119"/>
      <c r="ABT1285" s="119"/>
      <c r="ABU1285" s="119"/>
      <c r="ABV1285" s="119"/>
      <c r="ABW1285" s="119"/>
      <c r="ABX1285" s="119"/>
      <c r="ABY1285" s="119"/>
      <c r="ABZ1285" s="119"/>
      <c r="ACA1285" s="119"/>
      <c r="ACB1285" s="119"/>
      <c r="ACC1285" s="119"/>
      <c r="ACD1285" s="119"/>
      <c r="ACE1285" s="119"/>
      <c r="ACF1285" s="119"/>
      <c r="ACG1285" s="119"/>
      <c r="ACH1285" s="119"/>
      <c r="ACI1285" s="119"/>
      <c r="ACJ1285" s="119"/>
      <c r="ACK1285" s="119"/>
      <c r="ACL1285" s="119"/>
      <c r="ACM1285" s="119"/>
      <c r="ACN1285" s="119"/>
      <c r="ACO1285" s="119"/>
      <c r="ACP1285" s="119"/>
      <c r="ACQ1285" s="119"/>
      <c r="ACR1285" s="119"/>
      <c r="ACS1285" s="119"/>
      <c r="ACT1285" s="119"/>
      <c r="ACU1285" s="119"/>
      <c r="ACV1285" s="119"/>
      <c r="ACW1285" s="119"/>
      <c r="ACX1285" s="119"/>
      <c r="ACY1285" s="119"/>
      <c r="ACZ1285" s="119"/>
      <c r="ADA1285" s="119"/>
      <c r="ADB1285" s="119"/>
      <c r="ADC1285" s="119"/>
      <c r="ADD1285" s="119"/>
      <c r="ADE1285" s="119"/>
      <c r="ADF1285" s="119"/>
      <c r="ADG1285" s="119"/>
      <c r="ADH1285" s="119"/>
      <c r="ADI1285" s="119"/>
      <c r="ADJ1285" s="119"/>
      <c r="ADK1285" s="119"/>
      <c r="ADL1285" s="119"/>
      <c r="ADM1285" s="119"/>
      <c r="ADN1285" s="119"/>
      <c r="ADO1285" s="119"/>
      <c r="ADP1285" s="119"/>
      <c r="ADQ1285" s="119"/>
      <c r="ADR1285" s="119"/>
      <c r="ADS1285" s="119"/>
      <c r="ADT1285" s="119"/>
      <c r="ADU1285" s="119"/>
      <c r="ADV1285" s="119"/>
      <c r="ADW1285" s="119"/>
      <c r="ADX1285" s="119"/>
      <c r="ADY1285" s="119"/>
      <c r="ADZ1285" s="119"/>
      <c r="AEA1285" s="119"/>
      <c r="AEB1285" s="119"/>
      <c r="AEC1285" s="119"/>
      <c r="AED1285" s="119"/>
      <c r="AEE1285" s="119"/>
      <c r="AEF1285" s="119"/>
      <c r="AEG1285" s="119"/>
      <c r="AEH1285" s="119"/>
      <c r="AEI1285" s="119"/>
      <c r="AEJ1285" s="119"/>
      <c r="AEK1285" s="119"/>
      <c r="AEL1285" s="119"/>
      <c r="AEM1285" s="119"/>
      <c r="AEN1285" s="119"/>
      <c r="AEO1285" s="119"/>
      <c r="AEP1285" s="119"/>
      <c r="AEQ1285" s="119"/>
      <c r="AER1285" s="119"/>
      <c r="AES1285" s="119"/>
      <c r="AET1285" s="119"/>
      <c r="AEU1285" s="119"/>
      <c r="AEV1285" s="119"/>
      <c r="AEW1285" s="119"/>
      <c r="AEX1285" s="119"/>
      <c r="AEY1285" s="119"/>
      <c r="AEZ1285" s="119"/>
      <c r="AFA1285" s="119"/>
      <c r="AFB1285" s="119"/>
      <c r="AFC1285" s="119"/>
      <c r="AFD1285" s="119"/>
      <c r="AFE1285" s="119"/>
      <c r="AFF1285" s="119"/>
      <c r="AFG1285" s="119"/>
      <c r="AFH1285" s="119"/>
      <c r="AFI1285" s="119"/>
      <c r="AFJ1285" s="119"/>
      <c r="AFK1285" s="119"/>
      <c r="AFL1285" s="119"/>
      <c r="AFM1285" s="119"/>
      <c r="AFN1285" s="119"/>
      <c r="AFO1285" s="119"/>
      <c r="AFP1285" s="119"/>
      <c r="AFQ1285" s="119"/>
      <c r="AFR1285" s="119"/>
      <c r="AFS1285" s="119"/>
      <c r="AFT1285" s="119"/>
      <c r="AFU1285" s="119"/>
      <c r="AFV1285" s="119"/>
      <c r="AFW1285" s="119"/>
      <c r="AFX1285" s="119"/>
      <c r="AFY1285" s="119"/>
      <c r="AFZ1285" s="119"/>
      <c r="AGA1285" s="119"/>
      <c r="AGB1285" s="119"/>
      <c r="AGC1285" s="119"/>
      <c r="AGD1285" s="119"/>
      <c r="AGE1285" s="119"/>
      <c r="AGF1285" s="119"/>
      <c r="AGG1285" s="119"/>
      <c r="AGH1285" s="119"/>
      <c r="AGI1285" s="119"/>
      <c r="AGJ1285" s="119"/>
      <c r="AGK1285" s="119"/>
      <c r="AGL1285" s="119"/>
      <c r="AGM1285" s="119"/>
      <c r="AGN1285" s="119"/>
      <c r="AGO1285" s="119"/>
      <c r="AGP1285" s="119"/>
      <c r="AGQ1285" s="119"/>
      <c r="AGR1285" s="119"/>
      <c r="AGS1285" s="119"/>
      <c r="AGT1285" s="119"/>
      <c r="AGU1285" s="119"/>
      <c r="AGV1285" s="119"/>
      <c r="AGW1285" s="119"/>
      <c r="AGX1285" s="119"/>
      <c r="AGY1285" s="119"/>
      <c r="AGZ1285" s="119"/>
      <c r="AHA1285" s="119"/>
      <c r="AHB1285" s="119"/>
      <c r="AHC1285" s="119"/>
      <c r="AHD1285" s="119"/>
      <c r="AHE1285" s="119"/>
      <c r="AHF1285" s="119"/>
      <c r="AHG1285" s="119"/>
      <c r="AHH1285" s="119"/>
      <c r="AHI1285" s="119"/>
      <c r="AHJ1285" s="119"/>
      <c r="AHK1285" s="119"/>
      <c r="AHL1285" s="119"/>
      <c r="AHM1285" s="119"/>
      <c r="AHN1285" s="119"/>
      <c r="AHO1285" s="119"/>
      <c r="AHP1285" s="119"/>
      <c r="AHQ1285" s="119"/>
      <c r="AHR1285" s="119"/>
      <c r="AHS1285" s="119"/>
      <c r="AHT1285" s="119"/>
      <c r="AHU1285" s="119"/>
      <c r="AHV1285" s="119"/>
      <c r="AHW1285" s="119"/>
      <c r="AHX1285" s="119"/>
      <c r="AHY1285" s="119"/>
      <c r="AHZ1285" s="119"/>
      <c r="AIA1285" s="119"/>
      <c r="AIB1285" s="119"/>
      <c r="AIC1285" s="119"/>
      <c r="AID1285" s="119"/>
      <c r="AIE1285" s="119"/>
      <c r="AIF1285" s="119"/>
      <c r="AIG1285" s="119"/>
      <c r="AIH1285" s="119"/>
      <c r="AII1285" s="119"/>
      <c r="AIJ1285" s="119"/>
      <c r="AIK1285" s="119"/>
      <c r="AIL1285" s="119"/>
      <c r="AIM1285" s="119"/>
      <c r="AIN1285" s="119"/>
      <c r="AIO1285" s="119"/>
      <c r="AIP1285" s="119"/>
      <c r="AIQ1285" s="119"/>
      <c r="AIR1285" s="119"/>
      <c r="AIS1285" s="119"/>
      <c r="AIT1285" s="119"/>
      <c r="AIU1285" s="119"/>
      <c r="AIV1285" s="119"/>
      <c r="AIW1285" s="119"/>
      <c r="AIX1285" s="119"/>
      <c r="AIY1285" s="119"/>
      <c r="AIZ1285" s="119"/>
      <c r="AJA1285" s="119"/>
      <c r="AJB1285" s="119"/>
      <c r="AJC1285" s="119"/>
      <c r="AJD1285" s="119"/>
      <c r="AJE1285" s="119"/>
      <c r="AJF1285" s="119"/>
      <c r="AJG1285" s="119"/>
      <c r="AJH1285" s="119"/>
      <c r="AJI1285" s="119"/>
      <c r="AJJ1285" s="119"/>
      <c r="AJK1285" s="119"/>
      <c r="AJL1285" s="119"/>
      <c r="AJM1285" s="119"/>
      <c r="AJN1285" s="119"/>
      <c r="AJO1285" s="119"/>
      <c r="AJP1285" s="119"/>
      <c r="AJQ1285" s="119"/>
      <c r="AJR1285" s="119"/>
      <c r="AJS1285" s="119"/>
      <c r="AJT1285" s="119"/>
      <c r="AJU1285" s="119"/>
      <c r="AJV1285" s="119"/>
      <c r="AJW1285" s="119"/>
      <c r="AJX1285" s="119"/>
      <c r="AJY1285" s="119"/>
      <c r="AJZ1285" s="119"/>
      <c r="AKA1285" s="119"/>
      <c r="AKB1285" s="119"/>
      <c r="AKC1285" s="119"/>
      <c r="AKD1285" s="119"/>
      <c r="AKE1285" s="119"/>
      <c r="AKF1285" s="119"/>
      <c r="AKG1285" s="119"/>
      <c r="AKH1285" s="119"/>
      <c r="AKI1285" s="119"/>
      <c r="AKJ1285" s="119"/>
      <c r="AKK1285" s="119"/>
      <c r="AKL1285" s="119"/>
      <c r="AKM1285" s="119"/>
      <c r="AKN1285" s="119"/>
      <c r="AKO1285" s="119"/>
      <c r="AKP1285" s="119"/>
      <c r="AKQ1285" s="119"/>
      <c r="AKR1285" s="119"/>
      <c r="AKS1285" s="119"/>
      <c r="AKT1285" s="119"/>
      <c r="AKU1285" s="119"/>
      <c r="AKV1285" s="119"/>
      <c r="AKW1285" s="119"/>
      <c r="AKX1285" s="119"/>
      <c r="AKY1285" s="119"/>
      <c r="AKZ1285" s="119"/>
      <c r="ALA1285" s="119"/>
      <c r="ALB1285" s="119"/>
      <c r="ALC1285" s="119"/>
      <c r="ALD1285" s="119"/>
      <c r="ALE1285" s="119"/>
      <c r="ALF1285" s="119"/>
      <c r="ALG1285" s="119"/>
      <c r="ALH1285" s="119"/>
      <c r="ALI1285" s="119"/>
      <c r="ALJ1285" s="119"/>
      <c r="ALK1285" s="119"/>
      <c r="ALL1285" s="119"/>
      <c r="ALM1285" s="119"/>
      <c r="ALN1285" s="119"/>
      <c r="ALO1285" s="119"/>
      <c r="ALP1285" s="119"/>
      <c r="ALQ1285" s="119"/>
      <c r="ALR1285" s="119"/>
      <c r="ALS1285" s="119"/>
      <c r="ALT1285" s="119"/>
      <c r="ALU1285" s="119"/>
      <c r="ALV1285" s="119"/>
      <c r="ALW1285" s="119"/>
      <c r="ALX1285" s="119"/>
      <c r="ALY1285" s="119"/>
      <c r="ALZ1285" s="119"/>
      <c r="AMA1285" s="119"/>
      <c r="AMB1285" s="119"/>
      <c r="AMC1285" s="119"/>
      <c r="AMD1285" s="119"/>
      <c r="AME1285" s="119"/>
      <c r="AMF1285" s="119"/>
      <c r="AMG1285" s="119"/>
      <c r="AMH1285" s="119"/>
      <c r="AMI1285" s="119"/>
      <c r="AMJ1285" s="119"/>
    </row>
    <row r="1286" customFormat="false" ht="15" hidden="false" customHeight="false" outlineLevel="0" collapsed="false">
      <c r="A1286" s="118"/>
      <c r="B1286" s="118"/>
      <c r="C1286" s="49" t="n">
        <f aca="false">IF(F1286=F1285,C1285,IF(F1286=(F1285+10),C1285,(C1285+10)))</f>
        <v>2460</v>
      </c>
      <c r="D1286" s="56" t="s">
        <v>452</v>
      </c>
      <c r="E1286" s="51" t="n">
        <f aca="false">IF(C1285=C1286,IF(AND(L1286&lt;&gt;"M",L1286&lt;&gt;"m-up"),E1285+10,E1285),10)</f>
        <v>30</v>
      </c>
      <c r="F1286" s="79" t="n">
        <f aca="false">R1286+(Q1286*60)+(P1286*3600)</f>
        <v>66768</v>
      </c>
      <c r="G1286" s="79" t="str">
        <f aca="false">CONCATENATE(M1286,N1286,O1286)</f>
        <v>2018124</v>
      </c>
      <c r="H1286" s="79" t="n">
        <v>188</v>
      </c>
      <c r="I1286" s="79"/>
      <c r="J1286" s="79"/>
      <c r="K1286" s="79"/>
      <c r="L1286" s="79" t="s">
        <v>0</v>
      </c>
      <c r="M1286" s="79" t="n">
        <v>2018</v>
      </c>
      <c r="N1286" s="79" t="n">
        <v>1</v>
      </c>
      <c r="O1286" s="79" t="n">
        <v>24</v>
      </c>
      <c r="P1286" s="79" t="n">
        <v>18</v>
      </c>
      <c r="Q1286" s="79" t="n">
        <v>32</v>
      </c>
      <c r="R1286" s="79" t="n">
        <v>48</v>
      </c>
      <c r="S1286" s="79" t="n">
        <v>994</v>
      </c>
      <c r="T1286" s="79" t="n">
        <v>1</v>
      </c>
      <c r="U1286" s="79" t="s">
        <v>29</v>
      </c>
      <c r="V1286" s="79" t="s">
        <v>2</v>
      </c>
      <c r="W1286" s="79"/>
      <c r="X1286" s="138" t="s">
        <v>453</v>
      </c>
      <c r="Y1286" s="139" t="s">
        <v>454</v>
      </c>
      <c r="Z1286" s="130" t="s">
        <v>455</v>
      </c>
      <c r="AA1286" s="130" t="s">
        <v>456</v>
      </c>
      <c r="AB1286" s="130" t="n">
        <v>34</v>
      </c>
      <c r="WK1286" s="119"/>
      <c r="WL1286" s="119"/>
      <c r="WM1286" s="119"/>
      <c r="WN1286" s="119"/>
      <c r="WO1286" s="119"/>
      <c r="WP1286" s="119"/>
      <c r="WQ1286" s="119"/>
      <c r="WR1286" s="119"/>
      <c r="WS1286" s="119"/>
      <c r="WT1286" s="119"/>
      <c r="WU1286" s="119"/>
      <c r="WV1286" s="119"/>
      <c r="WW1286" s="119"/>
      <c r="WX1286" s="119"/>
      <c r="WY1286" s="119"/>
      <c r="WZ1286" s="119"/>
      <c r="XA1286" s="119"/>
      <c r="XB1286" s="119"/>
      <c r="XC1286" s="119"/>
      <c r="XD1286" s="119"/>
      <c r="XE1286" s="119"/>
      <c r="XF1286" s="119"/>
      <c r="XG1286" s="119"/>
      <c r="XH1286" s="119"/>
      <c r="XI1286" s="119"/>
      <c r="XJ1286" s="119"/>
      <c r="XK1286" s="119"/>
      <c r="XL1286" s="119"/>
      <c r="XM1286" s="119"/>
      <c r="XN1286" s="119"/>
      <c r="XO1286" s="119"/>
      <c r="XP1286" s="119"/>
      <c r="XQ1286" s="119"/>
      <c r="XR1286" s="119"/>
      <c r="XS1286" s="119"/>
      <c r="XT1286" s="119"/>
      <c r="XU1286" s="119"/>
      <c r="XV1286" s="119"/>
      <c r="XW1286" s="119"/>
      <c r="XX1286" s="119"/>
      <c r="XY1286" s="119"/>
      <c r="XZ1286" s="119"/>
      <c r="YA1286" s="119"/>
      <c r="YB1286" s="119"/>
      <c r="YC1286" s="119"/>
      <c r="YD1286" s="119"/>
      <c r="YE1286" s="119"/>
      <c r="YF1286" s="119"/>
      <c r="YG1286" s="119"/>
      <c r="YH1286" s="119"/>
      <c r="YI1286" s="119"/>
      <c r="YJ1286" s="119"/>
      <c r="YK1286" s="119"/>
      <c r="YL1286" s="119"/>
      <c r="YM1286" s="119"/>
      <c r="YN1286" s="119"/>
      <c r="YO1286" s="119"/>
      <c r="YP1286" s="119"/>
      <c r="YQ1286" s="119"/>
      <c r="YR1286" s="119"/>
      <c r="YS1286" s="119"/>
      <c r="YT1286" s="119"/>
      <c r="YU1286" s="119"/>
      <c r="YV1286" s="119"/>
      <c r="YW1286" s="119"/>
      <c r="YX1286" s="119"/>
      <c r="YY1286" s="119"/>
      <c r="YZ1286" s="119"/>
      <c r="ZA1286" s="119"/>
      <c r="ZB1286" s="119"/>
      <c r="ZC1286" s="119"/>
      <c r="ZD1286" s="119"/>
      <c r="ZE1286" s="119"/>
      <c r="ZF1286" s="119"/>
      <c r="ZG1286" s="119"/>
      <c r="ZH1286" s="119"/>
      <c r="ZI1286" s="119"/>
      <c r="ZJ1286" s="119"/>
      <c r="ZK1286" s="119"/>
      <c r="ZL1286" s="119"/>
      <c r="ZM1286" s="119"/>
      <c r="ZN1286" s="119"/>
      <c r="ZO1286" s="119"/>
      <c r="ZP1286" s="119"/>
      <c r="ZQ1286" s="119"/>
      <c r="ZR1286" s="119"/>
      <c r="ZS1286" s="119"/>
      <c r="ZT1286" s="119"/>
      <c r="ZU1286" s="119"/>
      <c r="ZV1286" s="119"/>
      <c r="ZW1286" s="119"/>
      <c r="ZX1286" s="119"/>
      <c r="ZY1286" s="119"/>
      <c r="ZZ1286" s="119"/>
      <c r="AAA1286" s="119"/>
      <c r="AAB1286" s="119"/>
      <c r="AAC1286" s="119"/>
      <c r="AAD1286" s="119"/>
      <c r="AAE1286" s="119"/>
      <c r="AAF1286" s="119"/>
      <c r="AAG1286" s="119"/>
      <c r="AAH1286" s="119"/>
      <c r="AAI1286" s="119"/>
      <c r="AAJ1286" s="119"/>
      <c r="AAK1286" s="119"/>
      <c r="AAL1286" s="119"/>
      <c r="AAM1286" s="119"/>
      <c r="AAN1286" s="119"/>
      <c r="AAO1286" s="119"/>
      <c r="AAP1286" s="119"/>
      <c r="AAQ1286" s="119"/>
      <c r="AAR1286" s="119"/>
      <c r="AAS1286" s="119"/>
      <c r="AAT1286" s="119"/>
      <c r="AAU1286" s="119"/>
      <c r="AAV1286" s="119"/>
      <c r="AAW1286" s="119"/>
      <c r="AAX1286" s="119"/>
      <c r="AAY1286" s="119"/>
      <c r="AAZ1286" s="119"/>
      <c r="ABA1286" s="119"/>
      <c r="ABB1286" s="119"/>
      <c r="ABC1286" s="119"/>
      <c r="ABD1286" s="119"/>
      <c r="ABE1286" s="119"/>
      <c r="ABF1286" s="119"/>
      <c r="ABG1286" s="119"/>
      <c r="ABH1286" s="119"/>
      <c r="ABI1286" s="119"/>
      <c r="ABJ1286" s="119"/>
      <c r="ABK1286" s="119"/>
      <c r="ABL1286" s="119"/>
      <c r="ABM1286" s="119"/>
      <c r="ABN1286" s="119"/>
      <c r="ABO1286" s="119"/>
      <c r="ABP1286" s="119"/>
      <c r="ABQ1286" s="119"/>
      <c r="ABR1286" s="119"/>
      <c r="ABS1286" s="119"/>
      <c r="ABT1286" s="119"/>
      <c r="ABU1286" s="119"/>
      <c r="ABV1286" s="119"/>
      <c r="ABW1286" s="119"/>
      <c r="ABX1286" s="119"/>
      <c r="ABY1286" s="119"/>
      <c r="ABZ1286" s="119"/>
      <c r="ACA1286" s="119"/>
      <c r="ACB1286" s="119"/>
      <c r="ACC1286" s="119"/>
      <c r="ACD1286" s="119"/>
      <c r="ACE1286" s="119"/>
      <c r="ACF1286" s="119"/>
      <c r="ACG1286" s="119"/>
      <c r="ACH1286" s="119"/>
      <c r="ACI1286" s="119"/>
      <c r="ACJ1286" s="119"/>
      <c r="ACK1286" s="119"/>
      <c r="ACL1286" s="119"/>
      <c r="ACM1286" s="119"/>
      <c r="ACN1286" s="119"/>
      <c r="ACO1286" s="119"/>
      <c r="ACP1286" s="119"/>
      <c r="ACQ1286" s="119"/>
      <c r="ACR1286" s="119"/>
      <c r="ACS1286" s="119"/>
      <c r="ACT1286" s="119"/>
      <c r="ACU1286" s="119"/>
      <c r="ACV1286" s="119"/>
      <c r="ACW1286" s="119"/>
      <c r="ACX1286" s="119"/>
      <c r="ACY1286" s="119"/>
      <c r="ACZ1286" s="119"/>
      <c r="ADA1286" s="119"/>
      <c r="ADB1286" s="119"/>
      <c r="ADC1286" s="119"/>
      <c r="ADD1286" s="119"/>
      <c r="ADE1286" s="119"/>
      <c r="ADF1286" s="119"/>
      <c r="ADG1286" s="119"/>
      <c r="ADH1286" s="119"/>
      <c r="ADI1286" s="119"/>
      <c r="ADJ1286" s="119"/>
      <c r="ADK1286" s="119"/>
      <c r="ADL1286" s="119"/>
      <c r="ADM1286" s="119"/>
      <c r="ADN1286" s="119"/>
      <c r="ADO1286" s="119"/>
      <c r="ADP1286" s="119"/>
      <c r="ADQ1286" s="119"/>
      <c r="ADR1286" s="119"/>
      <c r="ADS1286" s="119"/>
      <c r="ADT1286" s="119"/>
      <c r="ADU1286" s="119"/>
      <c r="ADV1286" s="119"/>
      <c r="ADW1286" s="119"/>
      <c r="ADX1286" s="119"/>
      <c r="ADY1286" s="119"/>
      <c r="ADZ1286" s="119"/>
      <c r="AEA1286" s="119"/>
      <c r="AEB1286" s="119"/>
      <c r="AEC1286" s="119"/>
      <c r="AED1286" s="119"/>
      <c r="AEE1286" s="119"/>
      <c r="AEF1286" s="119"/>
      <c r="AEG1286" s="119"/>
      <c r="AEH1286" s="119"/>
      <c r="AEI1286" s="119"/>
      <c r="AEJ1286" s="119"/>
      <c r="AEK1286" s="119"/>
      <c r="AEL1286" s="119"/>
      <c r="AEM1286" s="119"/>
      <c r="AEN1286" s="119"/>
      <c r="AEO1286" s="119"/>
      <c r="AEP1286" s="119"/>
      <c r="AEQ1286" s="119"/>
      <c r="AER1286" s="119"/>
      <c r="AES1286" s="119"/>
      <c r="AET1286" s="119"/>
      <c r="AEU1286" s="119"/>
      <c r="AEV1286" s="119"/>
      <c r="AEW1286" s="119"/>
      <c r="AEX1286" s="119"/>
      <c r="AEY1286" s="119"/>
      <c r="AEZ1286" s="119"/>
      <c r="AFA1286" s="119"/>
      <c r="AFB1286" s="119"/>
      <c r="AFC1286" s="119"/>
      <c r="AFD1286" s="119"/>
      <c r="AFE1286" s="119"/>
      <c r="AFF1286" s="119"/>
      <c r="AFG1286" s="119"/>
      <c r="AFH1286" s="119"/>
      <c r="AFI1286" s="119"/>
      <c r="AFJ1286" s="119"/>
      <c r="AFK1286" s="119"/>
      <c r="AFL1286" s="119"/>
      <c r="AFM1286" s="119"/>
      <c r="AFN1286" s="119"/>
      <c r="AFO1286" s="119"/>
      <c r="AFP1286" s="119"/>
      <c r="AFQ1286" s="119"/>
      <c r="AFR1286" s="119"/>
      <c r="AFS1286" s="119"/>
      <c r="AFT1286" s="119"/>
      <c r="AFU1286" s="119"/>
      <c r="AFV1286" s="119"/>
      <c r="AFW1286" s="119"/>
      <c r="AFX1286" s="119"/>
      <c r="AFY1286" s="119"/>
      <c r="AFZ1286" s="119"/>
      <c r="AGA1286" s="119"/>
      <c r="AGB1286" s="119"/>
      <c r="AGC1286" s="119"/>
      <c r="AGD1286" s="119"/>
      <c r="AGE1286" s="119"/>
      <c r="AGF1286" s="119"/>
      <c r="AGG1286" s="119"/>
      <c r="AGH1286" s="119"/>
      <c r="AGI1286" s="119"/>
      <c r="AGJ1286" s="119"/>
      <c r="AGK1286" s="119"/>
      <c r="AGL1286" s="119"/>
      <c r="AGM1286" s="119"/>
      <c r="AGN1286" s="119"/>
      <c r="AGO1286" s="119"/>
      <c r="AGP1286" s="119"/>
      <c r="AGQ1286" s="119"/>
      <c r="AGR1286" s="119"/>
      <c r="AGS1286" s="119"/>
      <c r="AGT1286" s="119"/>
      <c r="AGU1286" s="119"/>
      <c r="AGV1286" s="119"/>
      <c r="AGW1286" s="119"/>
      <c r="AGX1286" s="119"/>
      <c r="AGY1286" s="119"/>
      <c r="AGZ1286" s="119"/>
      <c r="AHA1286" s="119"/>
      <c r="AHB1286" s="119"/>
      <c r="AHC1286" s="119"/>
      <c r="AHD1286" s="119"/>
      <c r="AHE1286" s="119"/>
      <c r="AHF1286" s="119"/>
      <c r="AHG1286" s="119"/>
      <c r="AHH1286" s="119"/>
      <c r="AHI1286" s="119"/>
      <c r="AHJ1286" s="119"/>
      <c r="AHK1286" s="119"/>
      <c r="AHL1286" s="119"/>
      <c r="AHM1286" s="119"/>
      <c r="AHN1286" s="119"/>
      <c r="AHO1286" s="119"/>
      <c r="AHP1286" s="119"/>
      <c r="AHQ1286" s="119"/>
      <c r="AHR1286" s="119"/>
      <c r="AHS1286" s="119"/>
      <c r="AHT1286" s="119"/>
      <c r="AHU1286" s="119"/>
      <c r="AHV1286" s="119"/>
      <c r="AHW1286" s="119"/>
      <c r="AHX1286" s="119"/>
      <c r="AHY1286" s="119"/>
      <c r="AHZ1286" s="119"/>
      <c r="AIA1286" s="119"/>
      <c r="AIB1286" s="119"/>
      <c r="AIC1286" s="119"/>
      <c r="AID1286" s="119"/>
      <c r="AIE1286" s="119"/>
      <c r="AIF1286" s="119"/>
      <c r="AIG1286" s="119"/>
      <c r="AIH1286" s="119"/>
      <c r="AII1286" s="119"/>
      <c r="AIJ1286" s="119"/>
      <c r="AIK1286" s="119"/>
      <c r="AIL1286" s="119"/>
      <c r="AIM1286" s="119"/>
      <c r="AIN1286" s="119"/>
      <c r="AIO1286" s="119"/>
      <c r="AIP1286" s="119"/>
      <c r="AIQ1286" s="119"/>
      <c r="AIR1286" s="119"/>
      <c r="AIS1286" s="119"/>
      <c r="AIT1286" s="119"/>
      <c r="AIU1286" s="119"/>
      <c r="AIV1286" s="119"/>
      <c r="AIW1286" s="119"/>
      <c r="AIX1286" s="119"/>
      <c r="AIY1286" s="119"/>
      <c r="AIZ1286" s="119"/>
      <c r="AJA1286" s="119"/>
      <c r="AJB1286" s="119"/>
      <c r="AJC1286" s="119"/>
      <c r="AJD1286" s="119"/>
      <c r="AJE1286" s="119"/>
      <c r="AJF1286" s="119"/>
      <c r="AJG1286" s="119"/>
      <c r="AJH1286" s="119"/>
      <c r="AJI1286" s="119"/>
      <c r="AJJ1286" s="119"/>
      <c r="AJK1286" s="119"/>
      <c r="AJL1286" s="119"/>
      <c r="AJM1286" s="119"/>
      <c r="AJN1286" s="119"/>
      <c r="AJO1286" s="119"/>
      <c r="AJP1286" s="119"/>
      <c r="AJQ1286" s="119"/>
      <c r="AJR1286" s="119"/>
      <c r="AJS1286" s="119"/>
      <c r="AJT1286" s="119"/>
      <c r="AJU1286" s="119"/>
      <c r="AJV1286" s="119"/>
      <c r="AJW1286" s="119"/>
      <c r="AJX1286" s="119"/>
      <c r="AJY1286" s="119"/>
      <c r="AJZ1286" s="119"/>
      <c r="AKA1286" s="119"/>
      <c r="AKB1286" s="119"/>
      <c r="AKC1286" s="119"/>
      <c r="AKD1286" s="119"/>
      <c r="AKE1286" s="119"/>
      <c r="AKF1286" s="119"/>
      <c r="AKG1286" s="119"/>
      <c r="AKH1286" s="119"/>
      <c r="AKI1286" s="119"/>
      <c r="AKJ1286" s="119"/>
      <c r="AKK1286" s="119"/>
      <c r="AKL1286" s="119"/>
      <c r="AKM1286" s="119"/>
      <c r="AKN1286" s="119"/>
      <c r="AKO1286" s="119"/>
      <c r="AKP1286" s="119"/>
      <c r="AKQ1286" s="119"/>
      <c r="AKR1286" s="119"/>
      <c r="AKS1286" s="119"/>
      <c r="AKT1286" s="119"/>
      <c r="AKU1286" s="119"/>
      <c r="AKV1286" s="119"/>
      <c r="AKW1286" s="119"/>
      <c r="AKX1286" s="119"/>
      <c r="AKY1286" s="119"/>
      <c r="AKZ1286" s="119"/>
      <c r="ALA1286" s="119"/>
      <c r="ALB1286" s="119"/>
      <c r="ALC1286" s="119"/>
      <c r="ALD1286" s="119"/>
      <c r="ALE1286" s="119"/>
      <c r="ALF1286" s="119"/>
      <c r="ALG1286" s="119"/>
      <c r="ALH1286" s="119"/>
      <c r="ALI1286" s="119"/>
      <c r="ALJ1286" s="119"/>
      <c r="ALK1286" s="119"/>
      <c r="ALL1286" s="119"/>
      <c r="ALM1286" s="119"/>
      <c r="ALN1286" s="119"/>
      <c r="ALO1286" s="119"/>
      <c r="ALP1286" s="119"/>
      <c r="ALQ1286" s="119"/>
      <c r="ALR1286" s="119"/>
      <c r="ALS1286" s="119"/>
      <c r="ALT1286" s="119"/>
      <c r="ALU1286" s="119"/>
      <c r="ALV1286" s="119"/>
      <c r="ALW1286" s="119"/>
      <c r="ALX1286" s="119"/>
      <c r="ALY1286" s="119"/>
      <c r="ALZ1286" s="119"/>
      <c r="AMA1286" s="119"/>
      <c r="AMB1286" s="119"/>
      <c r="AMC1286" s="119"/>
      <c r="AMD1286" s="119"/>
      <c r="AME1286" s="119"/>
      <c r="AMF1286" s="119"/>
      <c r="AMG1286" s="119"/>
      <c r="AMH1286" s="119"/>
      <c r="AMI1286" s="119"/>
      <c r="AMJ1286" s="119"/>
    </row>
    <row r="1287" customFormat="false" ht="15" hidden="false" customHeight="false" outlineLevel="0" collapsed="false">
      <c r="A1287" s="120"/>
      <c r="B1287" s="120"/>
      <c r="C1287" s="49" t="n">
        <f aca="false">IF(F1287=F1286,C1286,IF(F1287=(F1286+10),C1286,(C1286+10)))</f>
        <v>2470</v>
      </c>
      <c r="D1287" s="56" t="s">
        <v>452</v>
      </c>
      <c r="E1287" s="51" t="n">
        <f aca="false">IF(C1286=C1287,IF(AND(L1287&lt;&gt;"M",L1287&lt;&gt;"m-up"),E1286+10,E1286),10)</f>
        <v>10</v>
      </c>
      <c r="F1287" s="79" t="n">
        <f aca="false">R1287+(Q1287*60)+(P1287*3600)</f>
        <v>66769</v>
      </c>
      <c r="G1287" s="79" t="str">
        <f aca="false">CONCATENATE(M1287,N1287,O1287)</f>
        <v>2018124</v>
      </c>
      <c r="H1287" s="79" t="n">
        <v>0</v>
      </c>
      <c r="I1287" s="79"/>
      <c r="J1287" s="79"/>
      <c r="K1287" s="79"/>
      <c r="L1287" s="79" t="s">
        <v>290</v>
      </c>
      <c r="M1287" s="79" t="n">
        <v>2018</v>
      </c>
      <c r="N1287" s="79" t="n">
        <v>1</v>
      </c>
      <c r="O1287" s="79" t="n">
        <v>24</v>
      </c>
      <c r="P1287" s="79" t="n">
        <v>18</v>
      </c>
      <c r="Q1287" s="79" t="n">
        <v>32</v>
      </c>
      <c r="R1287" s="79" t="n">
        <v>49</v>
      </c>
      <c r="S1287" s="79" t="n">
        <v>76</v>
      </c>
      <c r="T1287" s="79" t="n">
        <v>0</v>
      </c>
      <c r="U1287" s="79" t="s">
        <v>62</v>
      </c>
      <c r="V1287" s="79" t="s">
        <v>2</v>
      </c>
      <c r="W1287" s="79"/>
      <c r="X1287" s="130" t="s">
        <v>103</v>
      </c>
      <c r="Y1287" s="130"/>
      <c r="Z1287" s="130"/>
      <c r="AA1287" s="130"/>
      <c r="WK1287" s="121"/>
      <c r="WL1287" s="121"/>
      <c r="WM1287" s="121"/>
      <c r="WN1287" s="121"/>
      <c r="WO1287" s="121"/>
      <c r="WP1287" s="121"/>
      <c r="WQ1287" s="121"/>
      <c r="WR1287" s="121"/>
      <c r="WS1287" s="121"/>
      <c r="WT1287" s="121"/>
      <c r="WU1287" s="121"/>
      <c r="WV1287" s="121"/>
      <c r="WW1287" s="121"/>
      <c r="WX1287" s="121"/>
      <c r="WY1287" s="121"/>
      <c r="WZ1287" s="121"/>
      <c r="XA1287" s="121"/>
      <c r="XB1287" s="121"/>
      <c r="XC1287" s="121"/>
      <c r="XD1287" s="121"/>
      <c r="XE1287" s="121"/>
      <c r="XF1287" s="121"/>
      <c r="XG1287" s="121"/>
      <c r="XH1287" s="121"/>
      <c r="XI1287" s="121"/>
      <c r="XJ1287" s="121"/>
      <c r="XK1287" s="121"/>
      <c r="XL1287" s="121"/>
      <c r="XM1287" s="121"/>
      <c r="XN1287" s="121"/>
      <c r="XO1287" s="121"/>
      <c r="XP1287" s="121"/>
      <c r="XQ1287" s="121"/>
      <c r="XR1287" s="121"/>
      <c r="XS1287" s="121"/>
      <c r="XT1287" s="121"/>
      <c r="XU1287" s="121"/>
      <c r="XV1287" s="121"/>
      <c r="XW1287" s="121"/>
      <c r="XX1287" s="121"/>
      <c r="XY1287" s="121"/>
      <c r="XZ1287" s="121"/>
      <c r="YA1287" s="121"/>
      <c r="YB1287" s="121"/>
      <c r="YC1287" s="121"/>
      <c r="YD1287" s="121"/>
      <c r="YE1287" s="121"/>
      <c r="YF1287" s="121"/>
      <c r="YG1287" s="121"/>
      <c r="YH1287" s="121"/>
      <c r="YI1287" s="121"/>
      <c r="YJ1287" s="121"/>
      <c r="YK1287" s="121"/>
      <c r="YL1287" s="121"/>
      <c r="YM1287" s="121"/>
      <c r="YN1287" s="121"/>
      <c r="YO1287" s="121"/>
      <c r="YP1287" s="121"/>
      <c r="YQ1287" s="121"/>
      <c r="YR1287" s="121"/>
      <c r="YS1287" s="121"/>
      <c r="YT1287" s="121"/>
      <c r="YU1287" s="121"/>
      <c r="YV1287" s="121"/>
      <c r="YW1287" s="121"/>
      <c r="YX1287" s="121"/>
      <c r="YY1287" s="121"/>
      <c r="YZ1287" s="121"/>
      <c r="ZA1287" s="121"/>
      <c r="ZB1287" s="121"/>
      <c r="ZC1287" s="121"/>
      <c r="ZD1287" s="121"/>
      <c r="ZE1287" s="121"/>
      <c r="ZF1287" s="121"/>
      <c r="ZG1287" s="121"/>
      <c r="ZH1287" s="121"/>
      <c r="ZI1287" s="121"/>
      <c r="ZJ1287" s="121"/>
      <c r="ZK1287" s="121"/>
      <c r="ZL1287" s="121"/>
      <c r="ZM1287" s="121"/>
      <c r="ZN1287" s="121"/>
      <c r="ZO1287" s="121"/>
      <c r="ZP1287" s="121"/>
      <c r="ZQ1287" s="121"/>
      <c r="ZR1287" s="121"/>
      <c r="ZS1287" s="121"/>
      <c r="ZT1287" s="121"/>
      <c r="ZU1287" s="121"/>
      <c r="ZV1287" s="121"/>
      <c r="ZW1287" s="121"/>
      <c r="ZX1287" s="121"/>
      <c r="ZY1287" s="121"/>
      <c r="ZZ1287" s="121"/>
      <c r="AAA1287" s="121"/>
      <c r="AAB1287" s="121"/>
      <c r="AAC1287" s="121"/>
      <c r="AAD1287" s="121"/>
      <c r="AAE1287" s="121"/>
      <c r="AAF1287" s="121"/>
      <c r="AAG1287" s="121"/>
      <c r="AAH1287" s="121"/>
      <c r="AAI1287" s="121"/>
      <c r="AAJ1287" s="121"/>
      <c r="AAK1287" s="121"/>
      <c r="AAL1287" s="121"/>
      <c r="AAM1287" s="121"/>
      <c r="AAN1287" s="121"/>
      <c r="AAO1287" s="121"/>
      <c r="AAP1287" s="121"/>
      <c r="AAQ1287" s="121"/>
      <c r="AAR1287" s="121"/>
      <c r="AAS1287" s="121"/>
      <c r="AAT1287" s="121"/>
      <c r="AAU1287" s="121"/>
      <c r="AAV1287" s="121"/>
      <c r="AAW1287" s="121"/>
      <c r="AAX1287" s="121"/>
      <c r="AAY1287" s="121"/>
      <c r="AAZ1287" s="121"/>
      <c r="ABA1287" s="121"/>
      <c r="ABB1287" s="121"/>
      <c r="ABC1287" s="121"/>
      <c r="ABD1287" s="121"/>
      <c r="ABE1287" s="121"/>
      <c r="ABF1287" s="121"/>
      <c r="ABG1287" s="121"/>
      <c r="ABH1287" s="121"/>
      <c r="ABI1287" s="121"/>
      <c r="ABJ1287" s="121"/>
      <c r="ABK1287" s="121"/>
      <c r="ABL1287" s="121"/>
      <c r="ABM1287" s="121"/>
      <c r="ABN1287" s="121"/>
      <c r="ABO1287" s="121"/>
      <c r="ABP1287" s="121"/>
      <c r="ABQ1287" s="121"/>
      <c r="ABR1287" s="121"/>
      <c r="ABS1287" s="121"/>
      <c r="ABT1287" s="121"/>
      <c r="ABU1287" s="121"/>
      <c r="ABV1287" s="121"/>
      <c r="ABW1287" s="121"/>
      <c r="ABX1287" s="121"/>
      <c r="ABY1287" s="121"/>
      <c r="ABZ1287" s="121"/>
      <c r="ACA1287" s="121"/>
      <c r="ACB1287" s="121"/>
      <c r="ACC1287" s="121"/>
      <c r="ACD1287" s="121"/>
      <c r="ACE1287" s="121"/>
      <c r="ACF1287" s="121"/>
      <c r="ACG1287" s="121"/>
      <c r="ACH1287" s="121"/>
      <c r="ACI1287" s="121"/>
      <c r="ACJ1287" s="121"/>
      <c r="ACK1287" s="121"/>
      <c r="ACL1287" s="121"/>
      <c r="ACM1287" s="121"/>
      <c r="ACN1287" s="121"/>
      <c r="ACO1287" s="121"/>
      <c r="ACP1287" s="121"/>
      <c r="ACQ1287" s="121"/>
      <c r="ACR1287" s="121"/>
      <c r="ACS1287" s="121"/>
      <c r="ACT1287" s="121"/>
      <c r="ACU1287" s="121"/>
      <c r="ACV1287" s="121"/>
      <c r="ACW1287" s="121"/>
      <c r="ACX1287" s="121"/>
      <c r="ACY1287" s="121"/>
      <c r="ACZ1287" s="121"/>
      <c r="ADA1287" s="121"/>
      <c r="ADB1287" s="121"/>
      <c r="ADC1287" s="121"/>
      <c r="ADD1287" s="121"/>
      <c r="ADE1287" s="121"/>
      <c r="ADF1287" s="121"/>
      <c r="ADG1287" s="121"/>
      <c r="ADH1287" s="121"/>
      <c r="ADI1287" s="121"/>
      <c r="ADJ1287" s="121"/>
      <c r="ADK1287" s="121"/>
      <c r="ADL1287" s="121"/>
      <c r="ADM1287" s="121"/>
      <c r="ADN1287" s="121"/>
      <c r="ADO1287" s="121"/>
      <c r="ADP1287" s="121"/>
      <c r="ADQ1287" s="121"/>
      <c r="ADR1287" s="121"/>
      <c r="ADS1287" s="121"/>
      <c r="ADT1287" s="121"/>
      <c r="ADU1287" s="121"/>
      <c r="ADV1287" s="121"/>
      <c r="ADW1287" s="121"/>
      <c r="ADX1287" s="121"/>
      <c r="ADY1287" s="121"/>
      <c r="ADZ1287" s="121"/>
      <c r="AEA1287" s="121"/>
      <c r="AEB1287" s="121"/>
      <c r="AEC1287" s="121"/>
      <c r="AED1287" s="121"/>
      <c r="AEE1287" s="121"/>
      <c r="AEF1287" s="121"/>
      <c r="AEG1287" s="121"/>
      <c r="AEH1287" s="121"/>
      <c r="AEI1287" s="121"/>
      <c r="AEJ1287" s="121"/>
      <c r="AEK1287" s="121"/>
      <c r="AEL1287" s="121"/>
      <c r="AEM1287" s="121"/>
      <c r="AEN1287" s="121"/>
      <c r="AEO1287" s="121"/>
      <c r="AEP1287" s="121"/>
      <c r="AEQ1287" s="121"/>
      <c r="AER1287" s="121"/>
      <c r="AES1287" s="121"/>
      <c r="AET1287" s="121"/>
      <c r="AEU1287" s="121"/>
      <c r="AEV1287" s="121"/>
      <c r="AEW1287" s="121"/>
      <c r="AEX1287" s="121"/>
      <c r="AEY1287" s="121"/>
      <c r="AEZ1287" s="121"/>
      <c r="AFA1287" s="121"/>
      <c r="AFB1287" s="121"/>
      <c r="AFC1287" s="121"/>
      <c r="AFD1287" s="121"/>
      <c r="AFE1287" s="121"/>
      <c r="AFF1287" s="121"/>
      <c r="AFG1287" s="121"/>
      <c r="AFH1287" s="121"/>
      <c r="AFI1287" s="121"/>
      <c r="AFJ1287" s="121"/>
      <c r="AFK1287" s="121"/>
      <c r="AFL1287" s="121"/>
      <c r="AFM1287" s="121"/>
      <c r="AFN1287" s="121"/>
      <c r="AFO1287" s="121"/>
      <c r="AFP1287" s="121"/>
      <c r="AFQ1287" s="121"/>
      <c r="AFR1287" s="121"/>
      <c r="AFS1287" s="121"/>
      <c r="AFT1287" s="121"/>
      <c r="AFU1287" s="121"/>
      <c r="AFV1287" s="121"/>
      <c r="AFW1287" s="121"/>
      <c r="AFX1287" s="121"/>
      <c r="AFY1287" s="121"/>
      <c r="AFZ1287" s="121"/>
      <c r="AGA1287" s="121"/>
      <c r="AGB1287" s="121"/>
      <c r="AGC1287" s="121"/>
      <c r="AGD1287" s="121"/>
      <c r="AGE1287" s="121"/>
      <c r="AGF1287" s="121"/>
      <c r="AGG1287" s="121"/>
      <c r="AGH1287" s="121"/>
      <c r="AGI1287" s="121"/>
      <c r="AGJ1287" s="121"/>
      <c r="AGK1287" s="121"/>
      <c r="AGL1287" s="121"/>
      <c r="AGM1287" s="121"/>
      <c r="AGN1287" s="121"/>
      <c r="AGO1287" s="121"/>
      <c r="AGP1287" s="121"/>
      <c r="AGQ1287" s="121"/>
      <c r="AGR1287" s="121"/>
      <c r="AGS1287" s="121"/>
      <c r="AGT1287" s="121"/>
      <c r="AGU1287" s="121"/>
      <c r="AGV1287" s="121"/>
      <c r="AGW1287" s="121"/>
      <c r="AGX1287" s="121"/>
      <c r="AGY1287" s="121"/>
      <c r="AGZ1287" s="121"/>
      <c r="AHA1287" s="121"/>
      <c r="AHB1287" s="121"/>
      <c r="AHC1287" s="121"/>
      <c r="AHD1287" s="121"/>
      <c r="AHE1287" s="121"/>
      <c r="AHF1287" s="121"/>
      <c r="AHG1287" s="121"/>
      <c r="AHH1287" s="121"/>
      <c r="AHI1287" s="121"/>
      <c r="AHJ1287" s="121"/>
      <c r="AHK1287" s="121"/>
      <c r="AHL1287" s="121"/>
      <c r="AHM1287" s="121"/>
      <c r="AHN1287" s="121"/>
      <c r="AHO1287" s="121"/>
      <c r="AHP1287" s="121"/>
      <c r="AHQ1287" s="121"/>
      <c r="AHR1287" s="121"/>
      <c r="AHS1287" s="121"/>
      <c r="AHT1287" s="121"/>
      <c r="AHU1287" s="121"/>
      <c r="AHV1287" s="121"/>
      <c r="AHW1287" s="121"/>
      <c r="AHX1287" s="121"/>
      <c r="AHY1287" s="121"/>
      <c r="AHZ1287" s="121"/>
      <c r="AIA1287" s="121"/>
      <c r="AIB1287" s="121"/>
      <c r="AIC1287" s="121"/>
      <c r="AID1287" s="121"/>
      <c r="AIE1287" s="121"/>
      <c r="AIF1287" s="121"/>
      <c r="AIG1287" s="121"/>
      <c r="AIH1287" s="121"/>
      <c r="AII1287" s="121"/>
      <c r="AIJ1287" s="121"/>
      <c r="AIK1287" s="121"/>
      <c r="AIL1287" s="121"/>
      <c r="AIM1287" s="121"/>
      <c r="AIN1287" s="121"/>
      <c r="AIO1287" s="121"/>
      <c r="AIP1287" s="121"/>
      <c r="AIQ1287" s="121"/>
      <c r="AIR1287" s="121"/>
      <c r="AIS1287" s="121"/>
      <c r="AIT1287" s="121"/>
      <c r="AIU1287" s="121"/>
      <c r="AIV1287" s="121"/>
      <c r="AIW1287" s="121"/>
      <c r="AIX1287" s="121"/>
      <c r="AIY1287" s="121"/>
      <c r="AIZ1287" s="121"/>
      <c r="AJA1287" s="121"/>
      <c r="AJB1287" s="121"/>
      <c r="AJC1287" s="121"/>
      <c r="AJD1287" s="121"/>
      <c r="AJE1287" s="121"/>
      <c r="AJF1287" s="121"/>
      <c r="AJG1287" s="121"/>
      <c r="AJH1287" s="121"/>
      <c r="AJI1287" s="121"/>
      <c r="AJJ1287" s="121"/>
      <c r="AJK1287" s="121"/>
      <c r="AJL1287" s="121"/>
      <c r="AJM1287" s="121"/>
      <c r="AJN1287" s="121"/>
      <c r="AJO1287" s="121"/>
      <c r="AJP1287" s="121"/>
      <c r="AJQ1287" s="121"/>
      <c r="AJR1287" s="121"/>
      <c r="AJS1287" s="121"/>
      <c r="AJT1287" s="121"/>
      <c r="AJU1287" s="121"/>
      <c r="AJV1287" s="121"/>
      <c r="AJW1287" s="121"/>
      <c r="AJX1287" s="121"/>
      <c r="AJY1287" s="121"/>
      <c r="AJZ1287" s="121"/>
      <c r="AKA1287" s="121"/>
      <c r="AKB1287" s="121"/>
      <c r="AKC1287" s="121"/>
      <c r="AKD1287" s="121"/>
      <c r="AKE1287" s="121"/>
      <c r="AKF1287" s="121"/>
      <c r="AKG1287" s="121"/>
      <c r="AKH1287" s="121"/>
      <c r="AKI1287" s="121"/>
      <c r="AKJ1287" s="121"/>
      <c r="AKK1287" s="121"/>
      <c r="AKL1287" s="121"/>
      <c r="AKM1287" s="121"/>
      <c r="AKN1287" s="121"/>
      <c r="AKO1287" s="121"/>
      <c r="AKP1287" s="121"/>
      <c r="AKQ1287" s="121"/>
      <c r="AKR1287" s="121"/>
      <c r="AKS1287" s="121"/>
      <c r="AKT1287" s="121"/>
      <c r="AKU1287" s="121"/>
      <c r="AKV1287" s="121"/>
      <c r="AKW1287" s="121"/>
      <c r="AKX1287" s="121"/>
      <c r="AKY1287" s="121"/>
      <c r="AKZ1287" s="121"/>
      <c r="ALA1287" s="121"/>
      <c r="ALB1287" s="121"/>
      <c r="ALC1287" s="121"/>
      <c r="ALD1287" s="121"/>
      <c r="ALE1287" s="121"/>
      <c r="ALF1287" s="121"/>
      <c r="ALG1287" s="121"/>
      <c r="ALH1287" s="121"/>
      <c r="ALI1287" s="121"/>
      <c r="ALJ1287" s="121"/>
      <c r="ALK1287" s="121"/>
      <c r="ALL1287" s="121"/>
      <c r="ALM1287" s="121"/>
      <c r="ALN1287" s="121"/>
      <c r="ALO1287" s="121"/>
      <c r="ALP1287" s="121"/>
      <c r="ALQ1287" s="121"/>
      <c r="ALR1287" s="121"/>
      <c r="ALS1287" s="121"/>
      <c r="ALT1287" s="121"/>
      <c r="ALU1287" s="121"/>
      <c r="ALV1287" s="121"/>
      <c r="ALW1287" s="121"/>
      <c r="ALX1287" s="121"/>
      <c r="ALY1287" s="121"/>
      <c r="ALZ1287" s="121"/>
      <c r="AMA1287" s="121"/>
      <c r="AMB1287" s="121"/>
      <c r="AMC1287" s="121"/>
      <c r="AMD1287" s="121"/>
      <c r="AME1287" s="121"/>
      <c r="AMF1287" s="121"/>
      <c r="AMG1287" s="121"/>
      <c r="AMH1287" s="121"/>
      <c r="AMI1287" s="121"/>
      <c r="AMJ1287" s="121"/>
    </row>
    <row r="1288" customFormat="false" ht="15" hidden="false" customHeight="false" outlineLevel="0" collapsed="false">
      <c r="A1288" s="120"/>
      <c r="B1288" s="120"/>
      <c r="C1288" s="49" t="n">
        <f aca="false">IF(F1288=F1287,C1287,IF(F1288=(F1287+10),C1287,(C1287+10)))</f>
        <v>2470</v>
      </c>
      <c r="D1288" s="56" t="s">
        <v>452</v>
      </c>
      <c r="E1288" s="51" t="n">
        <f aca="false">IF(C1287=C1288,IF(AND(L1288&lt;&gt;"M",L1288&lt;&gt;"m-up"),E1287+10,E1287),10)</f>
        <v>20</v>
      </c>
      <c r="F1288" s="79" t="n">
        <f aca="false">R1288+(Q1288*60)+(P1288*3600)</f>
        <v>66769</v>
      </c>
      <c r="G1288" s="79" t="str">
        <f aca="false">CONCATENATE(M1288,N1288,O1288)</f>
        <v>2018124</v>
      </c>
      <c r="H1288" s="79" t="n">
        <v>0</v>
      </c>
      <c r="I1288" s="79"/>
      <c r="J1288" s="79"/>
      <c r="K1288" s="79"/>
      <c r="L1288" s="79" t="s">
        <v>290</v>
      </c>
      <c r="M1288" s="79" t="n">
        <v>2018</v>
      </c>
      <c r="N1288" s="79" t="n">
        <v>1</v>
      </c>
      <c r="O1288" s="79" t="n">
        <v>24</v>
      </c>
      <c r="P1288" s="79" t="n">
        <v>18</v>
      </c>
      <c r="Q1288" s="79" t="n">
        <v>32</v>
      </c>
      <c r="R1288" s="79" t="n">
        <v>49</v>
      </c>
      <c r="S1288" s="79" t="n">
        <v>108</v>
      </c>
      <c r="T1288" s="79" t="n">
        <v>0</v>
      </c>
      <c r="U1288" s="79" t="s">
        <v>62</v>
      </c>
      <c r="V1288" s="79" t="s">
        <v>2</v>
      </c>
      <c r="W1288" s="79"/>
      <c r="X1288" s="130" t="s">
        <v>104</v>
      </c>
      <c r="Y1288" s="130"/>
      <c r="Z1288" s="130"/>
      <c r="AA1288" s="130"/>
      <c r="WK1288" s="121"/>
      <c r="WL1288" s="121"/>
      <c r="WM1288" s="121"/>
      <c r="WN1288" s="121"/>
      <c r="WO1288" s="121"/>
      <c r="WP1288" s="121"/>
      <c r="WQ1288" s="121"/>
      <c r="WR1288" s="121"/>
      <c r="WS1288" s="121"/>
      <c r="WT1288" s="121"/>
      <c r="WU1288" s="121"/>
      <c r="WV1288" s="121"/>
      <c r="WW1288" s="121"/>
      <c r="WX1288" s="121"/>
      <c r="WY1288" s="121"/>
      <c r="WZ1288" s="121"/>
      <c r="XA1288" s="121"/>
      <c r="XB1288" s="121"/>
      <c r="XC1288" s="121"/>
      <c r="XD1288" s="121"/>
      <c r="XE1288" s="121"/>
      <c r="XF1288" s="121"/>
      <c r="XG1288" s="121"/>
      <c r="XH1288" s="121"/>
      <c r="XI1288" s="121"/>
      <c r="XJ1288" s="121"/>
      <c r="XK1288" s="121"/>
      <c r="XL1288" s="121"/>
      <c r="XM1288" s="121"/>
      <c r="XN1288" s="121"/>
      <c r="XO1288" s="121"/>
      <c r="XP1288" s="121"/>
      <c r="XQ1288" s="121"/>
      <c r="XR1288" s="121"/>
      <c r="XS1288" s="121"/>
      <c r="XT1288" s="121"/>
      <c r="XU1288" s="121"/>
      <c r="XV1288" s="121"/>
      <c r="XW1288" s="121"/>
      <c r="XX1288" s="121"/>
      <c r="XY1288" s="121"/>
      <c r="XZ1288" s="121"/>
      <c r="YA1288" s="121"/>
      <c r="YB1288" s="121"/>
      <c r="YC1288" s="121"/>
      <c r="YD1288" s="121"/>
      <c r="YE1288" s="121"/>
      <c r="YF1288" s="121"/>
      <c r="YG1288" s="121"/>
      <c r="YH1288" s="121"/>
      <c r="YI1288" s="121"/>
      <c r="YJ1288" s="121"/>
      <c r="YK1288" s="121"/>
      <c r="YL1288" s="121"/>
      <c r="YM1288" s="121"/>
      <c r="YN1288" s="121"/>
      <c r="YO1288" s="121"/>
      <c r="YP1288" s="121"/>
      <c r="YQ1288" s="121"/>
      <c r="YR1288" s="121"/>
      <c r="YS1288" s="121"/>
      <c r="YT1288" s="121"/>
      <c r="YU1288" s="121"/>
      <c r="YV1288" s="121"/>
      <c r="YW1288" s="121"/>
      <c r="YX1288" s="121"/>
      <c r="YY1288" s="121"/>
      <c r="YZ1288" s="121"/>
      <c r="ZA1288" s="121"/>
      <c r="ZB1288" s="121"/>
      <c r="ZC1288" s="121"/>
      <c r="ZD1288" s="121"/>
      <c r="ZE1288" s="121"/>
      <c r="ZF1288" s="121"/>
      <c r="ZG1288" s="121"/>
      <c r="ZH1288" s="121"/>
      <c r="ZI1288" s="121"/>
      <c r="ZJ1288" s="121"/>
      <c r="ZK1288" s="121"/>
      <c r="ZL1288" s="121"/>
      <c r="ZM1288" s="121"/>
      <c r="ZN1288" s="121"/>
      <c r="ZO1288" s="121"/>
      <c r="ZP1288" s="121"/>
      <c r="ZQ1288" s="121"/>
      <c r="ZR1288" s="121"/>
      <c r="ZS1288" s="121"/>
      <c r="ZT1288" s="121"/>
      <c r="ZU1288" s="121"/>
      <c r="ZV1288" s="121"/>
      <c r="ZW1288" s="121"/>
      <c r="ZX1288" s="121"/>
      <c r="ZY1288" s="121"/>
      <c r="ZZ1288" s="121"/>
      <c r="AAA1288" s="121"/>
      <c r="AAB1288" s="121"/>
      <c r="AAC1288" s="121"/>
      <c r="AAD1288" s="121"/>
      <c r="AAE1288" s="121"/>
      <c r="AAF1288" s="121"/>
      <c r="AAG1288" s="121"/>
      <c r="AAH1288" s="121"/>
      <c r="AAI1288" s="121"/>
      <c r="AAJ1288" s="121"/>
      <c r="AAK1288" s="121"/>
      <c r="AAL1288" s="121"/>
      <c r="AAM1288" s="121"/>
      <c r="AAN1288" s="121"/>
      <c r="AAO1288" s="121"/>
      <c r="AAP1288" s="121"/>
      <c r="AAQ1288" s="121"/>
      <c r="AAR1288" s="121"/>
      <c r="AAS1288" s="121"/>
      <c r="AAT1288" s="121"/>
      <c r="AAU1288" s="121"/>
      <c r="AAV1288" s="121"/>
      <c r="AAW1288" s="121"/>
      <c r="AAX1288" s="121"/>
      <c r="AAY1288" s="121"/>
      <c r="AAZ1288" s="121"/>
      <c r="ABA1288" s="121"/>
      <c r="ABB1288" s="121"/>
      <c r="ABC1288" s="121"/>
      <c r="ABD1288" s="121"/>
      <c r="ABE1288" s="121"/>
      <c r="ABF1288" s="121"/>
      <c r="ABG1288" s="121"/>
      <c r="ABH1288" s="121"/>
      <c r="ABI1288" s="121"/>
      <c r="ABJ1288" s="121"/>
      <c r="ABK1288" s="121"/>
      <c r="ABL1288" s="121"/>
      <c r="ABM1288" s="121"/>
      <c r="ABN1288" s="121"/>
      <c r="ABO1288" s="121"/>
      <c r="ABP1288" s="121"/>
      <c r="ABQ1288" s="121"/>
      <c r="ABR1288" s="121"/>
      <c r="ABS1288" s="121"/>
      <c r="ABT1288" s="121"/>
      <c r="ABU1288" s="121"/>
      <c r="ABV1288" s="121"/>
      <c r="ABW1288" s="121"/>
      <c r="ABX1288" s="121"/>
      <c r="ABY1288" s="121"/>
      <c r="ABZ1288" s="121"/>
      <c r="ACA1288" s="121"/>
      <c r="ACB1288" s="121"/>
      <c r="ACC1288" s="121"/>
      <c r="ACD1288" s="121"/>
      <c r="ACE1288" s="121"/>
      <c r="ACF1288" s="121"/>
      <c r="ACG1288" s="121"/>
      <c r="ACH1288" s="121"/>
      <c r="ACI1288" s="121"/>
      <c r="ACJ1288" s="121"/>
      <c r="ACK1288" s="121"/>
      <c r="ACL1288" s="121"/>
      <c r="ACM1288" s="121"/>
      <c r="ACN1288" s="121"/>
      <c r="ACO1288" s="121"/>
      <c r="ACP1288" s="121"/>
      <c r="ACQ1288" s="121"/>
      <c r="ACR1288" s="121"/>
      <c r="ACS1288" s="121"/>
      <c r="ACT1288" s="121"/>
      <c r="ACU1288" s="121"/>
      <c r="ACV1288" s="121"/>
      <c r="ACW1288" s="121"/>
      <c r="ACX1288" s="121"/>
      <c r="ACY1288" s="121"/>
      <c r="ACZ1288" s="121"/>
      <c r="ADA1288" s="121"/>
      <c r="ADB1288" s="121"/>
      <c r="ADC1288" s="121"/>
      <c r="ADD1288" s="121"/>
      <c r="ADE1288" s="121"/>
      <c r="ADF1288" s="121"/>
      <c r="ADG1288" s="121"/>
      <c r="ADH1288" s="121"/>
      <c r="ADI1288" s="121"/>
      <c r="ADJ1288" s="121"/>
      <c r="ADK1288" s="121"/>
      <c r="ADL1288" s="121"/>
      <c r="ADM1288" s="121"/>
      <c r="ADN1288" s="121"/>
      <c r="ADO1288" s="121"/>
      <c r="ADP1288" s="121"/>
      <c r="ADQ1288" s="121"/>
      <c r="ADR1288" s="121"/>
      <c r="ADS1288" s="121"/>
      <c r="ADT1288" s="121"/>
      <c r="ADU1288" s="121"/>
      <c r="ADV1288" s="121"/>
      <c r="ADW1288" s="121"/>
      <c r="ADX1288" s="121"/>
      <c r="ADY1288" s="121"/>
      <c r="ADZ1288" s="121"/>
      <c r="AEA1288" s="121"/>
      <c r="AEB1288" s="121"/>
      <c r="AEC1288" s="121"/>
      <c r="AED1288" s="121"/>
      <c r="AEE1288" s="121"/>
      <c r="AEF1288" s="121"/>
      <c r="AEG1288" s="121"/>
      <c r="AEH1288" s="121"/>
      <c r="AEI1288" s="121"/>
      <c r="AEJ1288" s="121"/>
      <c r="AEK1288" s="121"/>
      <c r="AEL1288" s="121"/>
      <c r="AEM1288" s="121"/>
      <c r="AEN1288" s="121"/>
      <c r="AEO1288" s="121"/>
      <c r="AEP1288" s="121"/>
      <c r="AEQ1288" s="121"/>
      <c r="AER1288" s="121"/>
      <c r="AES1288" s="121"/>
      <c r="AET1288" s="121"/>
      <c r="AEU1288" s="121"/>
      <c r="AEV1288" s="121"/>
      <c r="AEW1288" s="121"/>
      <c r="AEX1288" s="121"/>
      <c r="AEY1288" s="121"/>
      <c r="AEZ1288" s="121"/>
      <c r="AFA1288" s="121"/>
      <c r="AFB1288" s="121"/>
      <c r="AFC1288" s="121"/>
      <c r="AFD1288" s="121"/>
      <c r="AFE1288" s="121"/>
      <c r="AFF1288" s="121"/>
      <c r="AFG1288" s="121"/>
      <c r="AFH1288" s="121"/>
      <c r="AFI1288" s="121"/>
      <c r="AFJ1288" s="121"/>
      <c r="AFK1288" s="121"/>
      <c r="AFL1288" s="121"/>
      <c r="AFM1288" s="121"/>
      <c r="AFN1288" s="121"/>
      <c r="AFO1288" s="121"/>
      <c r="AFP1288" s="121"/>
      <c r="AFQ1288" s="121"/>
      <c r="AFR1288" s="121"/>
      <c r="AFS1288" s="121"/>
      <c r="AFT1288" s="121"/>
      <c r="AFU1288" s="121"/>
      <c r="AFV1288" s="121"/>
      <c r="AFW1288" s="121"/>
      <c r="AFX1288" s="121"/>
      <c r="AFY1288" s="121"/>
      <c r="AFZ1288" s="121"/>
      <c r="AGA1288" s="121"/>
      <c r="AGB1288" s="121"/>
      <c r="AGC1288" s="121"/>
      <c r="AGD1288" s="121"/>
      <c r="AGE1288" s="121"/>
      <c r="AGF1288" s="121"/>
      <c r="AGG1288" s="121"/>
      <c r="AGH1288" s="121"/>
      <c r="AGI1288" s="121"/>
      <c r="AGJ1288" s="121"/>
      <c r="AGK1288" s="121"/>
      <c r="AGL1288" s="121"/>
      <c r="AGM1288" s="121"/>
      <c r="AGN1288" s="121"/>
      <c r="AGO1288" s="121"/>
      <c r="AGP1288" s="121"/>
      <c r="AGQ1288" s="121"/>
      <c r="AGR1288" s="121"/>
      <c r="AGS1288" s="121"/>
      <c r="AGT1288" s="121"/>
      <c r="AGU1288" s="121"/>
      <c r="AGV1288" s="121"/>
      <c r="AGW1288" s="121"/>
      <c r="AGX1288" s="121"/>
      <c r="AGY1288" s="121"/>
      <c r="AGZ1288" s="121"/>
      <c r="AHA1288" s="121"/>
      <c r="AHB1288" s="121"/>
      <c r="AHC1288" s="121"/>
      <c r="AHD1288" s="121"/>
      <c r="AHE1288" s="121"/>
      <c r="AHF1288" s="121"/>
      <c r="AHG1288" s="121"/>
      <c r="AHH1288" s="121"/>
      <c r="AHI1288" s="121"/>
      <c r="AHJ1288" s="121"/>
      <c r="AHK1288" s="121"/>
      <c r="AHL1288" s="121"/>
      <c r="AHM1288" s="121"/>
      <c r="AHN1288" s="121"/>
      <c r="AHO1288" s="121"/>
      <c r="AHP1288" s="121"/>
      <c r="AHQ1288" s="121"/>
      <c r="AHR1288" s="121"/>
      <c r="AHS1288" s="121"/>
      <c r="AHT1288" s="121"/>
      <c r="AHU1288" s="121"/>
      <c r="AHV1288" s="121"/>
      <c r="AHW1288" s="121"/>
      <c r="AHX1288" s="121"/>
      <c r="AHY1288" s="121"/>
      <c r="AHZ1288" s="121"/>
      <c r="AIA1288" s="121"/>
      <c r="AIB1288" s="121"/>
      <c r="AIC1288" s="121"/>
      <c r="AID1288" s="121"/>
      <c r="AIE1288" s="121"/>
      <c r="AIF1288" s="121"/>
      <c r="AIG1288" s="121"/>
      <c r="AIH1288" s="121"/>
      <c r="AII1288" s="121"/>
      <c r="AIJ1288" s="121"/>
      <c r="AIK1288" s="121"/>
      <c r="AIL1288" s="121"/>
      <c r="AIM1288" s="121"/>
      <c r="AIN1288" s="121"/>
      <c r="AIO1288" s="121"/>
      <c r="AIP1288" s="121"/>
      <c r="AIQ1288" s="121"/>
      <c r="AIR1288" s="121"/>
      <c r="AIS1288" s="121"/>
      <c r="AIT1288" s="121"/>
      <c r="AIU1288" s="121"/>
      <c r="AIV1288" s="121"/>
      <c r="AIW1288" s="121"/>
      <c r="AIX1288" s="121"/>
      <c r="AIY1288" s="121"/>
      <c r="AIZ1288" s="121"/>
      <c r="AJA1288" s="121"/>
      <c r="AJB1288" s="121"/>
      <c r="AJC1288" s="121"/>
      <c r="AJD1288" s="121"/>
      <c r="AJE1288" s="121"/>
      <c r="AJF1288" s="121"/>
      <c r="AJG1288" s="121"/>
      <c r="AJH1288" s="121"/>
      <c r="AJI1288" s="121"/>
      <c r="AJJ1288" s="121"/>
      <c r="AJK1288" s="121"/>
      <c r="AJL1288" s="121"/>
      <c r="AJM1288" s="121"/>
      <c r="AJN1288" s="121"/>
      <c r="AJO1288" s="121"/>
      <c r="AJP1288" s="121"/>
      <c r="AJQ1288" s="121"/>
      <c r="AJR1288" s="121"/>
      <c r="AJS1288" s="121"/>
      <c r="AJT1288" s="121"/>
      <c r="AJU1288" s="121"/>
      <c r="AJV1288" s="121"/>
      <c r="AJW1288" s="121"/>
      <c r="AJX1288" s="121"/>
      <c r="AJY1288" s="121"/>
      <c r="AJZ1288" s="121"/>
      <c r="AKA1288" s="121"/>
      <c r="AKB1288" s="121"/>
      <c r="AKC1288" s="121"/>
      <c r="AKD1288" s="121"/>
      <c r="AKE1288" s="121"/>
      <c r="AKF1288" s="121"/>
      <c r="AKG1288" s="121"/>
      <c r="AKH1288" s="121"/>
      <c r="AKI1288" s="121"/>
      <c r="AKJ1288" s="121"/>
      <c r="AKK1288" s="121"/>
      <c r="AKL1288" s="121"/>
      <c r="AKM1288" s="121"/>
      <c r="AKN1288" s="121"/>
      <c r="AKO1288" s="121"/>
      <c r="AKP1288" s="121"/>
      <c r="AKQ1288" s="121"/>
      <c r="AKR1288" s="121"/>
      <c r="AKS1288" s="121"/>
      <c r="AKT1288" s="121"/>
      <c r="AKU1288" s="121"/>
      <c r="AKV1288" s="121"/>
      <c r="AKW1288" s="121"/>
      <c r="AKX1288" s="121"/>
      <c r="AKY1288" s="121"/>
      <c r="AKZ1288" s="121"/>
      <c r="ALA1288" s="121"/>
      <c r="ALB1288" s="121"/>
      <c r="ALC1288" s="121"/>
      <c r="ALD1288" s="121"/>
      <c r="ALE1288" s="121"/>
      <c r="ALF1288" s="121"/>
      <c r="ALG1288" s="121"/>
      <c r="ALH1288" s="121"/>
      <c r="ALI1288" s="121"/>
      <c r="ALJ1288" s="121"/>
      <c r="ALK1288" s="121"/>
      <c r="ALL1288" s="121"/>
      <c r="ALM1288" s="121"/>
      <c r="ALN1288" s="121"/>
      <c r="ALO1288" s="121"/>
      <c r="ALP1288" s="121"/>
      <c r="ALQ1288" s="121"/>
      <c r="ALR1288" s="121"/>
      <c r="ALS1288" s="121"/>
      <c r="ALT1288" s="121"/>
      <c r="ALU1288" s="121"/>
      <c r="ALV1288" s="121"/>
      <c r="ALW1288" s="121"/>
      <c r="ALX1288" s="121"/>
      <c r="ALY1288" s="121"/>
      <c r="ALZ1288" s="121"/>
      <c r="AMA1288" s="121"/>
      <c r="AMB1288" s="121"/>
      <c r="AMC1288" s="121"/>
      <c r="AMD1288" s="121"/>
      <c r="AME1288" s="121"/>
      <c r="AMF1288" s="121"/>
      <c r="AMG1288" s="121"/>
      <c r="AMH1288" s="121"/>
      <c r="AMI1288" s="121"/>
      <c r="AMJ1288" s="121"/>
    </row>
    <row r="1289" customFormat="false" ht="15" hidden="false" customHeight="false" outlineLevel="0" collapsed="false">
      <c r="A1289" s="118"/>
      <c r="B1289" s="118"/>
      <c r="C1289" s="49" t="n">
        <f aca="false">IF(F1289=F1288,C1288,IF(F1289=(F1288+10),C1288,(C1288+10)))</f>
        <v>2470</v>
      </c>
      <c r="D1289" s="56" t="s">
        <v>452</v>
      </c>
      <c r="E1289" s="51" t="n">
        <f aca="false">IF(C1288=C1289,IF(AND(L1289&lt;&gt;"M",L1289&lt;&gt;"m-up"),E1288+10,E1288),10)</f>
        <v>30</v>
      </c>
      <c r="F1289" s="79" t="n">
        <f aca="false">R1289+(Q1289*60)+(P1289*3600)</f>
        <v>66769</v>
      </c>
      <c r="G1289" s="79" t="str">
        <f aca="false">CONCATENATE(M1289,N1289,O1289)</f>
        <v>2018124</v>
      </c>
      <c r="H1289" s="79" t="n">
        <v>0</v>
      </c>
      <c r="I1289" s="79"/>
      <c r="J1289" s="79"/>
      <c r="K1289" s="79"/>
      <c r="L1289" s="79" t="s">
        <v>290</v>
      </c>
      <c r="M1289" s="79" t="n">
        <v>2018</v>
      </c>
      <c r="N1289" s="79" t="n">
        <v>1</v>
      </c>
      <c r="O1289" s="79" t="n">
        <v>24</v>
      </c>
      <c r="P1289" s="79" t="n">
        <v>18</v>
      </c>
      <c r="Q1289" s="79" t="n">
        <v>32</v>
      </c>
      <c r="R1289" s="79" t="n">
        <v>49</v>
      </c>
      <c r="S1289" s="79" t="n">
        <v>125</v>
      </c>
      <c r="T1289" s="79" t="n">
        <v>0</v>
      </c>
      <c r="U1289" s="79" t="s">
        <v>62</v>
      </c>
      <c r="V1289" s="79" t="s">
        <v>2</v>
      </c>
      <c r="W1289" s="79"/>
      <c r="X1289" s="130" t="s">
        <v>105</v>
      </c>
      <c r="Y1289" s="130"/>
      <c r="Z1289" s="130"/>
      <c r="AA1289" s="130"/>
      <c r="WK1289" s="119"/>
      <c r="WL1289" s="119"/>
      <c r="WM1289" s="119"/>
      <c r="WN1289" s="119"/>
      <c r="WO1289" s="119"/>
      <c r="WP1289" s="119"/>
      <c r="WQ1289" s="119"/>
      <c r="WR1289" s="119"/>
      <c r="WS1289" s="119"/>
      <c r="WT1289" s="119"/>
      <c r="WU1289" s="119"/>
      <c r="WV1289" s="119"/>
      <c r="WW1289" s="119"/>
      <c r="WX1289" s="119"/>
      <c r="WY1289" s="119"/>
      <c r="WZ1289" s="119"/>
      <c r="XA1289" s="119"/>
      <c r="XB1289" s="119"/>
      <c r="XC1289" s="119"/>
      <c r="XD1289" s="119"/>
      <c r="XE1289" s="119"/>
      <c r="XF1289" s="119"/>
      <c r="XG1289" s="119"/>
      <c r="XH1289" s="119"/>
      <c r="XI1289" s="119"/>
      <c r="XJ1289" s="119"/>
      <c r="XK1289" s="119"/>
      <c r="XL1289" s="119"/>
      <c r="XM1289" s="119"/>
      <c r="XN1289" s="119"/>
      <c r="XO1289" s="119"/>
      <c r="XP1289" s="119"/>
      <c r="XQ1289" s="119"/>
      <c r="XR1289" s="119"/>
      <c r="XS1289" s="119"/>
      <c r="XT1289" s="119"/>
      <c r="XU1289" s="119"/>
      <c r="XV1289" s="119"/>
      <c r="XW1289" s="119"/>
      <c r="XX1289" s="119"/>
      <c r="XY1289" s="119"/>
      <c r="XZ1289" s="119"/>
      <c r="YA1289" s="119"/>
      <c r="YB1289" s="119"/>
      <c r="YC1289" s="119"/>
      <c r="YD1289" s="119"/>
      <c r="YE1289" s="119"/>
      <c r="YF1289" s="119"/>
      <c r="YG1289" s="119"/>
      <c r="YH1289" s="119"/>
      <c r="YI1289" s="119"/>
      <c r="YJ1289" s="119"/>
      <c r="YK1289" s="119"/>
      <c r="YL1289" s="119"/>
      <c r="YM1289" s="119"/>
      <c r="YN1289" s="119"/>
      <c r="YO1289" s="119"/>
      <c r="YP1289" s="119"/>
      <c r="YQ1289" s="119"/>
      <c r="YR1289" s="119"/>
      <c r="YS1289" s="119"/>
      <c r="YT1289" s="119"/>
      <c r="YU1289" s="119"/>
      <c r="YV1289" s="119"/>
      <c r="YW1289" s="119"/>
      <c r="YX1289" s="119"/>
      <c r="YY1289" s="119"/>
      <c r="YZ1289" s="119"/>
      <c r="ZA1289" s="119"/>
      <c r="ZB1289" s="119"/>
      <c r="ZC1289" s="119"/>
      <c r="ZD1289" s="119"/>
      <c r="ZE1289" s="119"/>
      <c r="ZF1289" s="119"/>
      <c r="ZG1289" s="119"/>
      <c r="ZH1289" s="119"/>
      <c r="ZI1289" s="119"/>
      <c r="ZJ1289" s="119"/>
      <c r="ZK1289" s="119"/>
      <c r="ZL1289" s="119"/>
      <c r="ZM1289" s="119"/>
      <c r="ZN1289" s="119"/>
      <c r="ZO1289" s="119"/>
      <c r="ZP1289" s="119"/>
      <c r="ZQ1289" s="119"/>
      <c r="ZR1289" s="119"/>
      <c r="ZS1289" s="119"/>
      <c r="ZT1289" s="119"/>
      <c r="ZU1289" s="119"/>
      <c r="ZV1289" s="119"/>
      <c r="ZW1289" s="119"/>
      <c r="ZX1289" s="119"/>
      <c r="ZY1289" s="119"/>
      <c r="ZZ1289" s="119"/>
      <c r="AAA1289" s="119"/>
      <c r="AAB1289" s="119"/>
      <c r="AAC1289" s="119"/>
      <c r="AAD1289" s="119"/>
      <c r="AAE1289" s="119"/>
      <c r="AAF1289" s="119"/>
      <c r="AAG1289" s="119"/>
      <c r="AAH1289" s="119"/>
      <c r="AAI1289" s="119"/>
      <c r="AAJ1289" s="119"/>
      <c r="AAK1289" s="119"/>
      <c r="AAL1289" s="119"/>
      <c r="AAM1289" s="119"/>
      <c r="AAN1289" s="119"/>
      <c r="AAO1289" s="119"/>
      <c r="AAP1289" s="119"/>
      <c r="AAQ1289" s="119"/>
      <c r="AAR1289" s="119"/>
      <c r="AAS1289" s="119"/>
      <c r="AAT1289" s="119"/>
      <c r="AAU1289" s="119"/>
      <c r="AAV1289" s="119"/>
      <c r="AAW1289" s="119"/>
      <c r="AAX1289" s="119"/>
      <c r="AAY1289" s="119"/>
      <c r="AAZ1289" s="119"/>
      <c r="ABA1289" s="119"/>
      <c r="ABB1289" s="119"/>
      <c r="ABC1289" s="119"/>
      <c r="ABD1289" s="119"/>
      <c r="ABE1289" s="119"/>
      <c r="ABF1289" s="119"/>
      <c r="ABG1289" s="119"/>
      <c r="ABH1289" s="119"/>
      <c r="ABI1289" s="119"/>
      <c r="ABJ1289" s="119"/>
      <c r="ABK1289" s="119"/>
      <c r="ABL1289" s="119"/>
      <c r="ABM1289" s="119"/>
      <c r="ABN1289" s="119"/>
      <c r="ABO1289" s="119"/>
      <c r="ABP1289" s="119"/>
      <c r="ABQ1289" s="119"/>
      <c r="ABR1289" s="119"/>
      <c r="ABS1289" s="119"/>
      <c r="ABT1289" s="119"/>
      <c r="ABU1289" s="119"/>
      <c r="ABV1289" s="119"/>
      <c r="ABW1289" s="119"/>
      <c r="ABX1289" s="119"/>
      <c r="ABY1289" s="119"/>
      <c r="ABZ1289" s="119"/>
      <c r="ACA1289" s="119"/>
      <c r="ACB1289" s="119"/>
      <c r="ACC1289" s="119"/>
      <c r="ACD1289" s="119"/>
      <c r="ACE1289" s="119"/>
      <c r="ACF1289" s="119"/>
      <c r="ACG1289" s="119"/>
      <c r="ACH1289" s="119"/>
      <c r="ACI1289" s="119"/>
      <c r="ACJ1289" s="119"/>
      <c r="ACK1289" s="119"/>
      <c r="ACL1289" s="119"/>
      <c r="ACM1289" s="119"/>
      <c r="ACN1289" s="119"/>
      <c r="ACO1289" s="119"/>
      <c r="ACP1289" s="119"/>
      <c r="ACQ1289" s="119"/>
      <c r="ACR1289" s="119"/>
      <c r="ACS1289" s="119"/>
      <c r="ACT1289" s="119"/>
      <c r="ACU1289" s="119"/>
      <c r="ACV1289" s="119"/>
      <c r="ACW1289" s="119"/>
      <c r="ACX1289" s="119"/>
      <c r="ACY1289" s="119"/>
      <c r="ACZ1289" s="119"/>
      <c r="ADA1289" s="119"/>
      <c r="ADB1289" s="119"/>
      <c r="ADC1289" s="119"/>
      <c r="ADD1289" s="119"/>
      <c r="ADE1289" s="119"/>
      <c r="ADF1289" s="119"/>
      <c r="ADG1289" s="119"/>
      <c r="ADH1289" s="119"/>
      <c r="ADI1289" s="119"/>
      <c r="ADJ1289" s="119"/>
      <c r="ADK1289" s="119"/>
      <c r="ADL1289" s="119"/>
      <c r="ADM1289" s="119"/>
      <c r="ADN1289" s="119"/>
      <c r="ADO1289" s="119"/>
      <c r="ADP1289" s="119"/>
      <c r="ADQ1289" s="119"/>
      <c r="ADR1289" s="119"/>
      <c r="ADS1289" s="119"/>
      <c r="ADT1289" s="119"/>
      <c r="ADU1289" s="119"/>
      <c r="ADV1289" s="119"/>
      <c r="ADW1289" s="119"/>
      <c r="ADX1289" s="119"/>
      <c r="ADY1289" s="119"/>
      <c r="ADZ1289" s="119"/>
      <c r="AEA1289" s="119"/>
      <c r="AEB1289" s="119"/>
      <c r="AEC1289" s="119"/>
      <c r="AED1289" s="119"/>
      <c r="AEE1289" s="119"/>
      <c r="AEF1289" s="119"/>
      <c r="AEG1289" s="119"/>
      <c r="AEH1289" s="119"/>
      <c r="AEI1289" s="119"/>
      <c r="AEJ1289" s="119"/>
      <c r="AEK1289" s="119"/>
      <c r="AEL1289" s="119"/>
      <c r="AEM1289" s="119"/>
      <c r="AEN1289" s="119"/>
      <c r="AEO1289" s="119"/>
      <c r="AEP1289" s="119"/>
      <c r="AEQ1289" s="119"/>
      <c r="AER1289" s="119"/>
      <c r="AES1289" s="119"/>
      <c r="AET1289" s="119"/>
      <c r="AEU1289" s="119"/>
      <c r="AEV1289" s="119"/>
      <c r="AEW1289" s="119"/>
      <c r="AEX1289" s="119"/>
      <c r="AEY1289" s="119"/>
      <c r="AEZ1289" s="119"/>
      <c r="AFA1289" s="119"/>
      <c r="AFB1289" s="119"/>
      <c r="AFC1289" s="119"/>
      <c r="AFD1289" s="119"/>
      <c r="AFE1289" s="119"/>
      <c r="AFF1289" s="119"/>
      <c r="AFG1289" s="119"/>
      <c r="AFH1289" s="119"/>
      <c r="AFI1289" s="119"/>
      <c r="AFJ1289" s="119"/>
      <c r="AFK1289" s="119"/>
      <c r="AFL1289" s="119"/>
      <c r="AFM1289" s="119"/>
      <c r="AFN1289" s="119"/>
      <c r="AFO1289" s="119"/>
      <c r="AFP1289" s="119"/>
      <c r="AFQ1289" s="119"/>
      <c r="AFR1289" s="119"/>
      <c r="AFS1289" s="119"/>
      <c r="AFT1289" s="119"/>
      <c r="AFU1289" s="119"/>
      <c r="AFV1289" s="119"/>
      <c r="AFW1289" s="119"/>
      <c r="AFX1289" s="119"/>
      <c r="AFY1289" s="119"/>
      <c r="AFZ1289" s="119"/>
      <c r="AGA1289" s="119"/>
      <c r="AGB1289" s="119"/>
      <c r="AGC1289" s="119"/>
      <c r="AGD1289" s="119"/>
      <c r="AGE1289" s="119"/>
      <c r="AGF1289" s="119"/>
      <c r="AGG1289" s="119"/>
      <c r="AGH1289" s="119"/>
      <c r="AGI1289" s="119"/>
      <c r="AGJ1289" s="119"/>
      <c r="AGK1289" s="119"/>
      <c r="AGL1289" s="119"/>
      <c r="AGM1289" s="119"/>
      <c r="AGN1289" s="119"/>
      <c r="AGO1289" s="119"/>
      <c r="AGP1289" s="119"/>
      <c r="AGQ1289" s="119"/>
      <c r="AGR1289" s="119"/>
      <c r="AGS1289" s="119"/>
      <c r="AGT1289" s="119"/>
      <c r="AGU1289" s="119"/>
      <c r="AGV1289" s="119"/>
      <c r="AGW1289" s="119"/>
      <c r="AGX1289" s="119"/>
      <c r="AGY1289" s="119"/>
      <c r="AGZ1289" s="119"/>
      <c r="AHA1289" s="119"/>
      <c r="AHB1289" s="119"/>
      <c r="AHC1289" s="119"/>
      <c r="AHD1289" s="119"/>
      <c r="AHE1289" s="119"/>
      <c r="AHF1289" s="119"/>
      <c r="AHG1289" s="119"/>
      <c r="AHH1289" s="119"/>
      <c r="AHI1289" s="119"/>
      <c r="AHJ1289" s="119"/>
      <c r="AHK1289" s="119"/>
      <c r="AHL1289" s="119"/>
      <c r="AHM1289" s="119"/>
      <c r="AHN1289" s="119"/>
      <c r="AHO1289" s="119"/>
      <c r="AHP1289" s="119"/>
      <c r="AHQ1289" s="119"/>
      <c r="AHR1289" s="119"/>
      <c r="AHS1289" s="119"/>
      <c r="AHT1289" s="119"/>
      <c r="AHU1289" s="119"/>
      <c r="AHV1289" s="119"/>
      <c r="AHW1289" s="119"/>
      <c r="AHX1289" s="119"/>
      <c r="AHY1289" s="119"/>
      <c r="AHZ1289" s="119"/>
      <c r="AIA1289" s="119"/>
      <c r="AIB1289" s="119"/>
      <c r="AIC1289" s="119"/>
      <c r="AID1289" s="119"/>
      <c r="AIE1289" s="119"/>
      <c r="AIF1289" s="119"/>
      <c r="AIG1289" s="119"/>
      <c r="AIH1289" s="119"/>
      <c r="AII1289" s="119"/>
      <c r="AIJ1289" s="119"/>
      <c r="AIK1289" s="119"/>
      <c r="AIL1289" s="119"/>
      <c r="AIM1289" s="119"/>
      <c r="AIN1289" s="119"/>
      <c r="AIO1289" s="119"/>
      <c r="AIP1289" s="119"/>
      <c r="AIQ1289" s="119"/>
      <c r="AIR1289" s="119"/>
      <c r="AIS1289" s="119"/>
      <c r="AIT1289" s="119"/>
      <c r="AIU1289" s="119"/>
      <c r="AIV1289" s="119"/>
      <c r="AIW1289" s="119"/>
      <c r="AIX1289" s="119"/>
      <c r="AIY1289" s="119"/>
      <c r="AIZ1289" s="119"/>
      <c r="AJA1289" s="119"/>
      <c r="AJB1289" s="119"/>
      <c r="AJC1289" s="119"/>
      <c r="AJD1289" s="119"/>
      <c r="AJE1289" s="119"/>
      <c r="AJF1289" s="119"/>
      <c r="AJG1289" s="119"/>
      <c r="AJH1289" s="119"/>
      <c r="AJI1289" s="119"/>
      <c r="AJJ1289" s="119"/>
      <c r="AJK1289" s="119"/>
      <c r="AJL1289" s="119"/>
      <c r="AJM1289" s="119"/>
      <c r="AJN1289" s="119"/>
      <c r="AJO1289" s="119"/>
      <c r="AJP1289" s="119"/>
      <c r="AJQ1289" s="119"/>
      <c r="AJR1289" s="119"/>
      <c r="AJS1289" s="119"/>
      <c r="AJT1289" s="119"/>
      <c r="AJU1289" s="119"/>
      <c r="AJV1289" s="119"/>
      <c r="AJW1289" s="119"/>
      <c r="AJX1289" s="119"/>
      <c r="AJY1289" s="119"/>
      <c r="AJZ1289" s="119"/>
      <c r="AKA1289" s="119"/>
      <c r="AKB1289" s="119"/>
      <c r="AKC1289" s="119"/>
      <c r="AKD1289" s="119"/>
      <c r="AKE1289" s="119"/>
      <c r="AKF1289" s="119"/>
      <c r="AKG1289" s="119"/>
      <c r="AKH1289" s="119"/>
      <c r="AKI1289" s="119"/>
      <c r="AKJ1289" s="119"/>
      <c r="AKK1289" s="119"/>
      <c r="AKL1289" s="119"/>
      <c r="AKM1289" s="119"/>
      <c r="AKN1289" s="119"/>
      <c r="AKO1289" s="119"/>
      <c r="AKP1289" s="119"/>
      <c r="AKQ1289" s="119"/>
      <c r="AKR1289" s="119"/>
      <c r="AKS1289" s="119"/>
      <c r="AKT1289" s="119"/>
      <c r="AKU1289" s="119"/>
      <c r="AKV1289" s="119"/>
      <c r="AKW1289" s="119"/>
      <c r="AKX1289" s="119"/>
      <c r="AKY1289" s="119"/>
      <c r="AKZ1289" s="119"/>
      <c r="ALA1289" s="119"/>
      <c r="ALB1289" s="119"/>
      <c r="ALC1289" s="119"/>
      <c r="ALD1289" s="119"/>
      <c r="ALE1289" s="119"/>
      <c r="ALF1289" s="119"/>
      <c r="ALG1289" s="119"/>
      <c r="ALH1289" s="119"/>
      <c r="ALI1289" s="119"/>
      <c r="ALJ1289" s="119"/>
      <c r="ALK1289" s="119"/>
      <c r="ALL1289" s="119"/>
      <c r="ALM1289" s="119"/>
      <c r="ALN1289" s="119"/>
      <c r="ALO1289" s="119"/>
      <c r="ALP1289" s="119"/>
      <c r="ALQ1289" s="119"/>
      <c r="ALR1289" s="119"/>
      <c r="ALS1289" s="119"/>
      <c r="ALT1289" s="119"/>
      <c r="ALU1289" s="119"/>
      <c r="ALV1289" s="119"/>
      <c r="ALW1289" s="119"/>
      <c r="ALX1289" s="119"/>
      <c r="ALY1289" s="119"/>
      <c r="ALZ1289" s="119"/>
      <c r="AMA1289" s="119"/>
      <c r="AMB1289" s="119"/>
      <c r="AMC1289" s="119"/>
      <c r="AMD1289" s="119"/>
      <c r="AME1289" s="119"/>
      <c r="AMF1289" s="119"/>
      <c r="AMG1289" s="119"/>
      <c r="AMH1289" s="119"/>
      <c r="AMI1289" s="119"/>
      <c r="AMJ1289" s="119"/>
    </row>
    <row r="1290" customFormat="false" ht="15" hidden="false" customHeight="false" outlineLevel="0" collapsed="false">
      <c r="A1290" s="118"/>
      <c r="B1290" s="118"/>
      <c r="C1290" s="49" t="n">
        <f aca="false">IF(F1290=F1289,C1289,IF(F1290=(F1289+10),C1289,(C1289+10)))</f>
        <v>2470</v>
      </c>
      <c r="D1290" s="56" t="s">
        <v>452</v>
      </c>
      <c r="E1290" s="51" t="n">
        <f aca="false">IF(C1289=C1290,IF(AND(L1290&lt;&gt;"M",L1290&lt;&gt;"m-up"),E1289+10,E1289),10)</f>
        <v>40</v>
      </c>
      <c r="F1290" s="79" t="n">
        <f aca="false">R1290+(Q1290*60)+(P1290*3600)</f>
        <v>66769</v>
      </c>
      <c r="G1290" s="79" t="str">
        <f aca="false">CONCATENATE(M1290,N1290,O1290)</f>
        <v>2018124</v>
      </c>
      <c r="H1290" s="79" t="n">
        <v>0</v>
      </c>
      <c r="I1290" s="79"/>
      <c r="J1290" s="79"/>
      <c r="K1290" s="79"/>
      <c r="L1290" s="79" t="s">
        <v>290</v>
      </c>
      <c r="M1290" s="79" t="n">
        <v>2018</v>
      </c>
      <c r="N1290" s="79" t="n">
        <v>1</v>
      </c>
      <c r="O1290" s="79" t="n">
        <v>24</v>
      </c>
      <c r="P1290" s="79" t="n">
        <v>18</v>
      </c>
      <c r="Q1290" s="79" t="n">
        <v>32</v>
      </c>
      <c r="R1290" s="79" t="n">
        <v>49</v>
      </c>
      <c r="S1290" s="79" t="n">
        <v>146</v>
      </c>
      <c r="T1290" s="79" t="n">
        <v>0</v>
      </c>
      <c r="U1290" s="79" t="s">
        <v>62</v>
      </c>
      <c r="V1290" s="79" t="s">
        <v>2</v>
      </c>
      <c r="W1290" s="79"/>
      <c r="X1290" s="130" t="s">
        <v>106</v>
      </c>
      <c r="Y1290" s="130"/>
      <c r="Z1290" s="130"/>
      <c r="AA1290" s="130"/>
      <c r="WK1290" s="119"/>
      <c r="WL1290" s="119"/>
      <c r="WM1290" s="119"/>
      <c r="WN1290" s="119"/>
      <c r="WO1290" s="119"/>
      <c r="WP1290" s="119"/>
      <c r="WQ1290" s="119"/>
      <c r="WR1290" s="119"/>
      <c r="WS1290" s="119"/>
      <c r="WT1290" s="119"/>
      <c r="WU1290" s="119"/>
      <c r="WV1290" s="119"/>
      <c r="WW1290" s="119"/>
      <c r="WX1290" s="119"/>
      <c r="WY1290" s="119"/>
      <c r="WZ1290" s="119"/>
      <c r="XA1290" s="119"/>
      <c r="XB1290" s="119"/>
      <c r="XC1290" s="119"/>
      <c r="XD1290" s="119"/>
      <c r="XE1290" s="119"/>
      <c r="XF1290" s="119"/>
      <c r="XG1290" s="119"/>
      <c r="XH1290" s="119"/>
      <c r="XI1290" s="119"/>
      <c r="XJ1290" s="119"/>
      <c r="XK1290" s="119"/>
      <c r="XL1290" s="119"/>
      <c r="XM1290" s="119"/>
      <c r="XN1290" s="119"/>
      <c r="XO1290" s="119"/>
      <c r="XP1290" s="119"/>
      <c r="XQ1290" s="119"/>
      <c r="XR1290" s="119"/>
      <c r="XS1290" s="119"/>
      <c r="XT1290" s="119"/>
      <c r="XU1290" s="119"/>
      <c r="XV1290" s="119"/>
      <c r="XW1290" s="119"/>
      <c r="XX1290" s="119"/>
      <c r="XY1290" s="119"/>
      <c r="XZ1290" s="119"/>
      <c r="YA1290" s="119"/>
      <c r="YB1290" s="119"/>
      <c r="YC1290" s="119"/>
      <c r="YD1290" s="119"/>
      <c r="YE1290" s="119"/>
      <c r="YF1290" s="119"/>
      <c r="YG1290" s="119"/>
      <c r="YH1290" s="119"/>
      <c r="YI1290" s="119"/>
      <c r="YJ1290" s="119"/>
      <c r="YK1290" s="119"/>
      <c r="YL1290" s="119"/>
      <c r="YM1290" s="119"/>
      <c r="YN1290" s="119"/>
      <c r="YO1290" s="119"/>
      <c r="YP1290" s="119"/>
      <c r="YQ1290" s="119"/>
      <c r="YR1290" s="119"/>
      <c r="YS1290" s="119"/>
      <c r="YT1290" s="119"/>
      <c r="YU1290" s="119"/>
      <c r="YV1290" s="119"/>
      <c r="YW1290" s="119"/>
      <c r="YX1290" s="119"/>
      <c r="YY1290" s="119"/>
      <c r="YZ1290" s="119"/>
      <c r="ZA1290" s="119"/>
      <c r="ZB1290" s="119"/>
      <c r="ZC1290" s="119"/>
      <c r="ZD1290" s="119"/>
      <c r="ZE1290" s="119"/>
      <c r="ZF1290" s="119"/>
      <c r="ZG1290" s="119"/>
      <c r="ZH1290" s="119"/>
      <c r="ZI1290" s="119"/>
      <c r="ZJ1290" s="119"/>
      <c r="ZK1290" s="119"/>
      <c r="ZL1290" s="119"/>
      <c r="ZM1290" s="119"/>
      <c r="ZN1290" s="119"/>
      <c r="ZO1290" s="119"/>
      <c r="ZP1290" s="119"/>
      <c r="ZQ1290" s="119"/>
      <c r="ZR1290" s="119"/>
      <c r="ZS1290" s="119"/>
      <c r="ZT1290" s="119"/>
      <c r="ZU1290" s="119"/>
      <c r="ZV1290" s="119"/>
      <c r="ZW1290" s="119"/>
      <c r="ZX1290" s="119"/>
      <c r="ZY1290" s="119"/>
      <c r="ZZ1290" s="119"/>
      <c r="AAA1290" s="119"/>
      <c r="AAB1290" s="119"/>
      <c r="AAC1290" s="119"/>
      <c r="AAD1290" s="119"/>
      <c r="AAE1290" s="119"/>
      <c r="AAF1290" s="119"/>
      <c r="AAG1290" s="119"/>
      <c r="AAH1290" s="119"/>
      <c r="AAI1290" s="119"/>
      <c r="AAJ1290" s="119"/>
      <c r="AAK1290" s="119"/>
      <c r="AAL1290" s="119"/>
      <c r="AAM1290" s="119"/>
      <c r="AAN1290" s="119"/>
      <c r="AAO1290" s="119"/>
      <c r="AAP1290" s="119"/>
      <c r="AAQ1290" s="119"/>
      <c r="AAR1290" s="119"/>
      <c r="AAS1290" s="119"/>
      <c r="AAT1290" s="119"/>
      <c r="AAU1290" s="119"/>
      <c r="AAV1290" s="119"/>
      <c r="AAW1290" s="119"/>
      <c r="AAX1290" s="119"/>
      <c r="AAY1290" s="119"/>
      <c r="AAZ1290" s="119"/>
      <c r="ABA1290" s="119"/>
      <c r="ABB1290" s="119"/>
      <c r="ABC1290" s="119"/>
      <c r="ABD1290" s="119"/>
      <c r="ABE1290" s="119"/>
      <c r="ABF1290" s="119"/>
      <c r="ABG1290" s="119"/>
      <c r="ABH1290" s="119"/>
      <c r="ABI1290" s="119"/>
      <c r="ABJ1290" s="119"/>
      <c r="ABK1290" s="119"/>
      <c r="ABL1290" s="119"/>
      <c r="ABM1290" s="119"/>
      <c r="ABN1290" s="119"/>
      <c r="ABO1290" s="119"/>
      <c r="ABP1290" s="119"/>
      <c r="ABQ1290" s="119"/>
      <c r="ABR1290" s="119"/>
      <c r="ABS1290" s="119"/>
      <c r="ABT1290" s="119"/>
      <c r="ABU1290" s="119"/>
      <c r="ABV1290" s="119"/>
      <c r="ABW1290" s="119"/>
      <c r="ABX1290" s="119"/>
      <c r="ABY1290" s="119"/>
      <c r="ABZ1290" s="119"/>
      <c r="ACA1290" s="119"/>
      <c r="ACB1290" s="119"/>
      <c r="ACC1290" s="119"/>
      <c r="ACD1290" s="119"/>
      <c r="ACE1290" s="119"/>
      <c r="ACF1290" s="119"/>
      <c r="ACG1290" s="119"/>
      <c r="ACH1290" s="119"/>
      <c r="ACI1290" s="119"/>
      <c r="ACJ1290" s="119"/>
      <c r="ACK1290" s="119"/>
      <c r="ACL1290" s="119"/>
      <c r="ACM1290" s="119"/>
      <c r="ACN1290" s="119"/>
      <c r="ACO1290" s="119"/>
      <c r="ACP1290" s="119"/>
      <c r="ACQ1290" s="119"/>
      <c r="ACR1290" s="119"/>
      <c r="ACS1290" s="119"/>
      <c r="ACT1290" s="119"/>
      <c r="ACU1290" s="119"/>
      <c r="ACV1290" s="119"/>
      <c r="ACW1290" s="119"/>
      <c r="ACX1290" s="119"/>
      <c r="ACY1290" s="119"/>
      <c r="ACZ1290" s="119"/>
      <c r="ADA1290" s="119"/>
      <c r="ADB1290" s="119"/>
      <c r="ADC1290" s="119"/>
      <c r="ADD1290" s="119"/>
      <c r="ADE1290" s="119"/>
      <c r="ADF1290" s="119"/>
      <c r="ADG1290" s="119"/>
      <c r="ADH1290" s="119"/>
      <c r="ADI1290" s="119"/>
      <c r="ADJ1290" s="119"/>
      <c r="ADK1290" s="119"/>
      <c r="ADL1290" s="119"/>
      <c r="ADM1290" s="119"/>
      <c r="ADN1290" s="119"/>
      <c r="ADO1290" s="119"/>
      <c r="ADP1290" s="119"/>
      <c r="ADQ1290" s="119"/>
      <c r="ADR1290" s="119"/>
      <c r="ADS1290" s="119"/>
      <c r="ADT1290" s="119"/>
      <c r="ADU1290" s="119"/>
      <c r="ADV1290" s="119"/>
      <c r="ADW1290" s="119"/>
      <c r="ADX1290" s="119"/>
      <c r="ADY1290" s="119"/>
      <c r="ADZ1290" s="119"/>
      <c r="AEA1290" s="119"/>
      <c r="AEB1290" s="119"/>
      <c r="AEC1290" s="119"/>
      <c r="AED1290" s="119"/>
      <c r="AEE1290" s="119"/>
      <c r="AEF1290" s="119"/>
      <c r="AEG1290" s="119"/>
      <c r="AEH1290" s="119"/>
      <c r="AEI1290" s="119"/>
      <c r="AEJ1290" s="119"/>
      <c r="AEK1290" s="119"/>
      <c r="AEL1290" s="119"/>
      <c r="AEM1290" s="119"/>
      <c r="AEN1290" s="119"/>
      <c r="AEO1290" s="119"/>
      <c r="AEP1290" s="119"/>
      <c r="AEQ1290" s="119"/>
      <c r="AER1290" s="119"/>
      <c r="AES1290" s="119"/>
      <c r="AET1290" s="119"/>
      <c r="AEU1290" s="119"/>
      <c r="AEV1290" s="119"/>
      <c r="AEW1290" s="119"/>
      <c r="AEX1290" s="119"/>
      <c r="AEY1290" s="119"/>
      <c r="AEZ1290" s="119"/>
      <c r="AFA1290" s="119"/>
      <c r="AFB1290" s="119"/>
      <c r="AFC1290" s="119"/>
      <c r="AFD1290" s="119"/>
      <c r="AFE1290" s="119"/>
      <c r="AFF1290" s="119"/>
      <c r="AFG1290" s="119"/>
      <c r="AFH1290" s="119"/>
      <c r="AFI1290" s="119"/>
      <c r="AFJ1290" s="119"/>
      <c r="AFK1290" s="119"/>
      <c r="AFL1290" s="119"/>
      <c r="AFM1290" s="119"/>
      <c r="AFN1290" s="119"/>
      <c r="AFO1290" s="119"/>
      <c r="AFP1290" s="119"/>
      <c r="AFQ1290" s="119"/>
      <c r="AFR1290" s="119"/>
      <c r="AFS1290" s="119"/>
      <c r="AFT1290" s="119"/>
      <c r="AFU1290" s="119"/>
      <c r="AFV1290" s="119"/>
      <c r="AFW1290" s="119"/>
      <c r="AFX1290" s="119"/>
      <c r="AFY1290" s="119"/>
      <c r="AFZ1290" s="119"/>
      <c r="AGA1290" s="119"/>
      <c r="AGB1290" s="119"/>
      <c r="AGC1290" s="119"/>
      <c r="AGD1290" s="119"/>
      <c r="AGE1290" s="119"/>
      <c r="AGF1290" s="119"/>
      <c r="AGG1290" s="119"/>
      <c r="AGH1290" s="119"/>
      <c r="AGI1290" s="119"/>
      <c r="AGJ1290" s="119"/>
      <c r="AGK1290" s="119"/>
      <c r="AGL1290" s="119"/>
      <c r="AGM1290" s="119"/>
      <c r="AGN1290" s="119"/>
      <c r="AGO1290" s="119"/>
      <c r="AGP1290" s="119"/>
      <c r="AGQ1290" s="119"/>
      <c r="AGR1290" s="119"/>
      <c r="AGS1290" s="119"/>
      <c r="AGT1290" s="119"/>
      <c r="AGU1290" s="119"/>
      <c r="AGV1290" s="119"/>
      <c r="AGW1290" s="119"/>
      <c r="AGX1290" s="119"/>
      <c r="AGY1290" s="119"/>
      <c r="AGZ1290" s="119"/>
      <c r="AHA1290" s="119"/>
      <c r="AHB1290" s="119"/>
      <c r="AHC1290" s="119"/>
      <c r="AHD1290" s="119"/>
      <c r="AHE1290" s="119"/>
      <c r="AHF1290" s="119"/>
      <c r="AHG1290" s="119"/>
      <c r="AHH1290" s="119"/>
      <c r="AHI1290" s="119"/>
      <c r="AHJ1290" s="119"/>
      <c r="AHK1290" s="119"/>
      <c r="AHL1290" s="119"/>
      <c r="AHM1290" s="119"/>
      <c r="AHN1290" s="119"/>
      <c r="AHO1290" s="119"/>
      <c r="AHP1290" s="119"/>
      <c r="AHQ1290" s="119"/>
      <c r="AHR1290" s="119"/>
      <c r="AHS1290" s="119"/>
      <c r="AHT1290" s="119"/>
      <c r="AHU1290" s="119"/>
      <c r="AHV1290" s="119"/>
      <c r="AHW1290" s="119"/>
      <c r="AHX1290" s="119"/>
      <c r="AHY1290" s="119"/>
      <c r="AHZ1290" s="119"/>
      <c r="AIA1290" s="119"/>
      <c r="AIB1290" s="119"/>
      <c r="AIC1290" s="119"/>
      <c r="AID1290" s="119"/>
      <c r="AIE1290" s="119"/>
      <c r="AIF1290" s="119"/>
      <c r="AIG1290" s="119"/>
      <c r="AIH1290" s="119"/>
      <c r="AII1290" s="119"/>
      <c r="AIJ1290" s="119"/>
      <c r="AIK1290" s="119"/>
      <c r="AIL1290" s="119"/>
      <c r="AIM1290" s="119"/>
      <c r="AIN1290" s="119"/>
      <c r="AIO1290" s="119"/>
      <c r="AIP1290" s="119"/>
      <c r="AIQ1290" s="119"/>
      <c r="AIR1290" s="119"/>
      <c r="AIS1290" s="119"/>
      <c r="AIT1290" s="119"/>
      <c r="AIU1290" s="119"/>
      <c r="AIV1290" s="119"/>
      <c r="AIW1290" s="119"/>
      <c r="AIX1290" s="119"/>
      <c r="AIY1290" s="119"/>
      <c r="AIZ1290" s="119"/>
      <c r="AJA1290" s="119"/>
      <c r="AJB1290" s="119"/>
      <c r="AJC1290" s="119"/>
      <c r="AJD1290" s="119"/>
      <c r="AJE1290" s="119"/>
      <c r="AJF1290" s="119"/>
      <c r="AJG1290" s="119"/>
      <c r="AJH1290" s="119"/>
      <c r="AJI1290" s="119"/>
      <c r="AJJ1290" s="119"/>
      <c r="AJK1290" s="119"/>
      <c r="AJL1290" s="119"/>
      <c r="AJM1290" s="119"/>
      <c r="AJN1290" s="119"/>
      <c r="AJO1290" s="119"/>
      <c r="AJP1290" s="119"/>
      <c r="AJQ1290" s="119"/>
      <c r="AJR1290" s="119"/>
      <c r="AJS1290" s="119"/>
      <c r="AJT1290" s="119"/>
      <c r="AJU1290" s="119"/>
      <c r="AJV1290" s="119"/>
      <c r="AJW1290" s="119"/>
      <c r="AJX1290" s="119"/>
      <c r="AJY1290" s="119"/>
      <c r="AJZ1290" s="119"/>
      <c r="AKA1290" s="119"/>
      <c r="AKB1290" s="119"/>
      <c r="AKC1290" s="119"/>
      <c r="AKD1290" s="119"/>
      <c r="AKE1290" s="119"/>
      <c r="AKF1290" s="119"/>
      <c r="AKG1290" s="119"/>
      <c r="AKH1290" s="119"/>
      <c r="AKI1290" s="119"/>
      <c r="AKJ1290" s="119"/>
      <c r="AKK1290" s="119"/>
      <c r="AKL1290" s="119"/>
      <c r="AKM1290" s="119"/>
      <c r="AKN1290" s="119"/>
      <c r="AKO1290" s="119"/>
      <c r="AKP1290" s="119"/>
      <c r="AKQ1290" s="119"/>
      <c r="AKR1290" s="119"/>
      <c r="AKS1290" s="119"/>
      <c r="AKT1290" s="119"/>
      <c r="AKU1290" s="119"/>
      <c r="AKV1290" s="119"/>
      <c r="AKW1290" s="119"/>
      <c r="AKX1290" s="119"/>
      <c r="AKY1290" s="119"/>
      <c r="AKZ1290" s="119"/>
      <c r="ALA1290" s="119"/>
      <c r="ALB1290" s="119"/>
      <c r="ALC1290" s="119"/>
      <c r="ALD1290" s="119"/>
      <c r="ALE1290" s="119"/>
      <c r="ALF1290" s="119"/>
      <c r="ALG1290" s="119"/>
      <c r="ALH1290" s="119"/>
      <c r="ALI1290" s="119"/>
      <c r="ALJ1290" s="119"/>
      <c r="ALK1290" s="119"/>
      <c r="ALL1290" s="119"/>
      <c r="ALM1290" s="119"/>
      <c r="ALN1290" s="119"/>
      <c r="ALO1290" s="119"/>
      <c r="ALP1290" s="119"/>
      <c r="ALQ1290" s="119"/>
      <c r="ALR1290" s="119"/>
      <c r="ALS1290" s="119"/>
      <c r="ALT1290" s="119"/>
      <c r="ALU1290" s="119"/>
      <c r="ALV1290" s="119"/>
      <c r="ALW1290" s="119"/>
      <c r="ALX1290" s="119"/>
      <c r="ALY1290" s="119"/>
      <c r="ALZ1290" s="119"/>
      <c r="AMA1290" s="119"/>
      <c r="AMB1290" s="119"/>
      <c r="AMC1290" s="119"/>
      <c r="AMD1290" s="119"/>
      <c r="AME1290" s="119"/>
      <c r="AMF1290" s="119"/>
      <c r="AMG1290" s="119"/>
      <c r="AMH1290" s="119"/>
      <c r="AMI1290" s="119"/>
      <c r="AMJ1290" s="119"/>
    </row>
    <row r="1291" customFormat="false" ht="15" hidden="false" customHeight="false" outlineLevel="0" collapsed="false">
      <c r="A1291" s="118"/>
      <c r="B1291" s="118"/>
      <c r="C1291" s="49" t="n">
        <f aca="false">IF(F1291=F1290,C1290,IF(F1291=(F1290+10),C1290,(C1290+10)))</f>
        <v>2470</v>
      </c>
      <c r="D1291" s="56" t="s">
        <v>452</v>
      </c>
      <c r="E1291" s="51" t="n">
        <f aca="false">IF(C1290=C1291,IF(AND(L1291&lt;&gt;"M",L1291&lt;&gt;"m-up"),E1290+10,E1290),10)</f>
        <v>50</v>
      </c>
      <c r="F1291" s="79" t="n">
        <f aca="false">R1291+(Q1291*60)+(P1291*3600)</f>
        <v>66769</v>
      </c>
      <c r="G1291" s="79" t="str">
        <f aca="false">CONCATENATE(M1291,N1291,O1291)</f>
        <v>2018124</v>
      </c>
      <c r="H1291" s="79" t="n">
        <v>0</v>
      </c>
      <c r="I1291" s="79"/>
      <c r="J1291" s="79"/>
      <c r="K1291" s="79"/>
      <c r="L1291" s="79" t="s">
        <v>290</v>
      </c>
      <c r="M1291" s="79" t="n">
        <v>2018</v>
      </c>
      <c r="N1291" s="79" t="n">
        <v>1</v>
      </c>
      <c r="O1291" s="79" t="n">
        <v>24</v>
      </c>
      <c r="P1291" s="79" t="n">
        <v>18</v>
      </c>
      <c r="Q1291" s="79" t="n">
        <v>32</v>
      </c>
      <c r="R1291" s="79" t="n">
        <v>49</v>
      </c>
      <c r="S1291" s="79" t="n">
        <v>193</v>
      </c>
      <c r="T1291" s="79" t="n">
        <v>0</v>
      </c>
      <c r="U1291" s="79" t="s">
        <v>62</v>
      </c>
      <c r="V1291" s="79" t="s">
        <v>2</v>
      </c>
      <c r="W1291" s="79"/>
      <c r="X1291" s="130" t="s">
        <v>107</v>
      </c>
      <c r="Y1291" s="130"/>
      <c r="Z1291" s="130"/>
      <c r="AA1291" s="130"/>
      <c r="WK1291" s="119"/>
      <c r="WL1291" s="119"/>
      <c r="WM1291" s="119"/>
      <c r="WN1291" s="119"/>
      <c r="WO1291" s="119"/>
      <c r="WP1291" s="119"/>
      <c r="WQ1291" s="119"/>
      <c r="WR1291" s="119"/>
      <c r="WS1291" s="119"/>
      <c r="WT1291" s="119"/>
      <c r="WU1291" s="119"/>
      <c r="WV1291" s="119"/>
      <c r="WW1291" s="119"/>
      <c r="WX1291" s="119"/>
      <c r="WY1291" s="119"/>
      <c r="WZ1291" s="119"/>
      <c r="XA1291" s="119"/>
      <c r="XB1291" s="119"/>
      <c r="XC1291" s="119"/>
      <c r="XD1291" s="119"/>
      <c r="XE1291" s="119"/>
      <c r="XF1291" s="119"/>
      <c r="XG1291" s="119"/>
      <c r="XH1291" s="119"/>
      <c r="XI1291" s="119"/>
      <c r="XJ1291" s="119"/>
      <c r="XK1291" s="119"/>
      <c r="XL1291" s="119"/>
      <c r="XM1291" s="119"/>
      <c r="XN1291" s="119"/>
      <c r="XO1291" s="119"/>
      <c r="XP1291" s="119"/>
      <c r="XQ1291" s="119"/>
      <c r="XR1291" s="119"/>
      <c r="XS1291" s="119"/>
      <c r="XT1291" s="119"/>
      <c r="XU1291" s="119"/>
      <c r="XV1291" s="119"/>
      <c r="XW1291" s="119"/>
      <c r="XX1291" s="119"/>
      <c r="XY1291" s="119"/>
      <c r="XZ1291" s="119"/>
      <c r="YA1291" s="119"/>
      <c r="YB1291" s="119"/>
      <c r="YC1291" s="119"/>
      <c r="YD1291" s="119"/>
      <c r="YE1291" s="119"/>
      <c r="YF1291" s="119"/>
      <c r="YG1291" s="119"/>
      <c r="YH1291" s="119"/>
      <c r="YI1291" s="119"/>
      <c r="YJ1291" s="119"/>
      <c r="YK1291" s="119"/>
      <c r="YL1291" s="119"/>
      <c r="YM1291" s="119"/>
      <c r="YN1291" s="119"/>
      <c r="YO1291" s="119"/>
      <c r="YP1291" s="119"/>
      <c r="YQ1291" s="119"/>
      <c r="YR1291" s="119"/>
      <c r="YS1291" s="119"/>
      <c r="YT1291" s="119"/>
      <c r="YU1291" s="119"/>
      <c r="YV1291" s="119"/>
      <c r="YW1291" s="119"/>
      <c r="YX1291" s="119"/>
      <c r="YY1291" s="119"/>
      <c r="YZ1291" s="119"/>
      <c r="ZA1291" s="119"/>
      <c r="ZB1291" s="119"/>
      <c r="ZC1291" s="119"/>
      <c r="ZD1291" s="119"/>
      <c r="ZE1291" s="119"/>
      <c r="ZF1291" s="119"/>
      <c r="ZG1291" s="119"/>
      <c r="ZH1291" s="119"/>
      <c r="ZI1291" s="119"/>
      <c r="ZJ1291" s="119"/>
      <c r="ZK1291" s="119"/>
      <c r="ZL1291" s="119"/>
      <c r="ZM1291" s="119"/>
      <c r="ZN1291" s="119"/>
      <c r="ZO1291" s="119"/>
      <c r="ZP1291" s="119"/>
      <c r="ZQ1291" s="119"/>
      <c r="ZR1291" s="119"/>
      <c r="ZS1291" s="119"/>
      <c r="ZT1291" s="119"/>
      <c r="ZU1291" s="119"/>
      <c r="ZV1291" s="119"/>
      <c r="ZW1291" s="119"/>
      <c r="ZX1291" s="119"/>
      <c r="ZY1291" s="119"/>
      <c r="ZZ1291" s="119"/>
      <c r="AAA1291" s="119"/>
      <c r="AAB1291" s="119"/>
      <c r="AAC1291" s="119"/>
      <c r="AAD1291" s="119"/>
      <c r="AAE1291" s="119"/>
      <c r="AAF1291" s="119"/>
      <c r="AAG1291" s="119"/>
      <c r="AAH1291" s="119"/>
      <c r="AAI1291" s="119"/>
      <c r="AAJ1291" s="119"/>
      <c r="AAK1291" s="119"/>
      <c r="AAL1291" s="119"/>
      <c r="AAM1291" s="119"/>
      <c r="AAN1291" s="119"/>
      <c r="AAO1291" s="119"/>
      <c r="AAP1291" s="119"/>
      <c r="AAQ1291" s="119"/>
      <c r="AAR1291" s="119"/>
      <c r="AAS1291" s="119"/>
      <c r="AAT1291" s="119"/>
      <c r="AAU1291" s="119"/>
      <c r="AAV1291" s="119"/>
      <c r="AAW1291" s="119"/>
      <c r="AAX1291" s="119"/>
      <c r="AAY1291" s="119"/>
      <c r="AAZ1291" s="119"/>
      <c r="ABA1291" s="119"/>
      <c r="ABB1291" s="119"/>
      <c r="ABC1291" s="119"/>
      <c r="ABD1291" s="119"/>
      <c r="ABE1291" s="119"/>
      <c r="ABF1291" s="119"/>
      <c r="ABG1291" s="119"/>
      <c r="ABH1291" s="119"/>
      <c r="ABI1291" s="119"/>
      <c r="ABJ1291" s="119"/>
      <c r="ABK1291" s="119"/>
      <c r="ABL1291" s="119"/>
      <c r="ABM1291" s="119"/>
      <c r="ABN1291" s="119"/>
      <c r="ABO1291" s="119"/>
      <c r="ABP1291" s="119"/>
      <c r="ABQ1291" s="119"/>
      <c r="ABR1291" s="119"/>
      <c r="ABS1291" s="119"/>
      <c r="ABT1291" s="119"/>
      <c r="ABU1291" s="119"/>
      <c r="ABV1291" s="119"/>
      <c r="ABW1291" s="119"/>
      <c r="ABX1291" s="119"/>
      <c r="ABY1291" s="119"/>
      <c r="ABZ1291" s="119"/>
      <c r="ACA1291" s="119"/>
      <c r="ACB1291" s="119"/>
      <c r="ACC1291" s="119"/>
      <c r="ACD1291" s="119"/>
      <c r="ACE1291" s="119"/>
      <c r="ACF1291" s="119"/>
      <c r="ACG1291" s="119"/>
      <c r="ACH1291" s="119"/>
      <c r="ACI1291" s="119"/>
      <c r="ACJ1291" s="119"/>
      <c r="ACK1291" s="119"/>
      <c r="ACL1291" s="119"/>
      <c r="ACM1291" s="119"/>
      <c r="ACN1291" s="119"/>
      <c r="ACO1291" s="119"/>
      <c r="ACP1291" s="119"/>
      <c r="ACQ1291" s="119"/>
      <c r="ACR1291" s="119"/>
      <c r="ACS1291" s="119"/>
      <c r="ACT1291" s="119"/>
      <c r="ACU1291" s="119"/>
      <c r="ACV1291" s="119"/>
      <c r="ACW1291" s="119"/>
      <c r="ACX1291" s="119"/>
      <c r="ACY1291" s="119"/>
      <c r="ACZ1291" s="119"/>
      <c r="ADA1291" s="119"/>
      <c r="ADB1291" s="119"/>
      <c r="ADC1291" s="119"/>
      <c r="ADD1291" s="119"/>
      <c r="ADE1291" s="119"/>
      <c r="ADF1291" s="119"/>
      <c r="ADG1291" s="119"/>
      <c r="ADH1291" s="119"/>
      <c r="ADI1291" s="119"/>
      <c r="ADJ1291" s="119"/>
      <c r="ADK1291" s="119"/>
      <c r="ADL1291" s="119"/>
      <c r="ADM1291" s="119"/>
      <c r="ADN1291" s="119"/>
      <c r="ADO1291" s="119"/>
      <c r="ADP1291" s="119"/>
      <c r="ADQ1291" s="119"/>
      <c r="ADR1291" s="119"/>
      <c r="ADS1291" s="119"/>
      <c r="ADT1291" s="119"/>
      <c r="ADU1291" s="119"/>
      <c r="ADV1291" s="119"/>
      <c r="ADW1291" s="119"/>
      <c r="ADX1291" s="119"/>
      <c r="ADY1291" s="119"/>
      <c r="ADZ1291" s="119"/>
      <c r="AEA1291" s="119"/>
      <c r="AEB1291" s="119"/>
      <c r="AEC1291" s="119"/>
      <c r="AED1291" s="119"/>
      <c r="AEE1291" s="119"/>
      <c r="AEF1291" s="119"/>
      <c r="AEG1291" s="119"/>
      <c r="AEH1291" s="119"/>
      <c r="AEI1291" s="119"/>
      <c r="AEJ1291" s="119"/>
      <c r="AEK1291" s="119"/>
      <c r="AEL1291" s="119"/>
      <c r="AEM1291" s="119"/>
      <c r="AEN1291" s="119"/>
      <c r="AEO1291" s="119"/>
      <c r="AEP1291" s="119"/>
      <c r="AEQ1291" s="119"/>
      <c r="AER1291" s="119"/>
      <c r="AES1291" s="119"/>
      <c r="AET1291" s="119"/>
      <c r="AEU1291" s="119"/>
      <c r="AEV1291" s="119"/>
      <c r="AEW1291" s="119"/>
      <c r="AEX1291" s="119"/>
      <c r="AEY1291" s="119"/>
      <c r="AEZ1291" s="119"/>
      <c r="AFA1291" s="119"/>
      <c r="AFB1291" s="119"/>
      <c r="AFC1291" s="119"/>
      <c r="AFD1291" s="119"/>
      <c r="AFE1291" s="119"/>
      <c r="AFF1291" s="119"/>
      <c r="AFG1291" s="119"/>
      <c r="AFH1291" s="119"/>
      <c r="AFI1291" s="119"/>
      <c r="AFJ1291" s="119"/>
      <c r="AFK1291" s="119"/>
      <c r="AFL1291" s="119"/>
      <c r="AFM1291" s="119"/>
      <c r="AFN1291" s="119"/>
      <c r="AFO1291" s="119"/>
      <c r="AFP1291" s="119"/>
      <c r="AFQ1291" s="119"/>
      <c r="AFR1291" s="119"/>
      <c r="AFS1291" s="119"/>
      <c r="AFT1291" s="119"/>
      <c r="AFU1291" s="119"/>
      <c r="AFV1291" s="119"/>
      <c r="AFW1291" s="119"/>
      <c r="AFX1291" s="119"/>
      <c r="AFY1291" s="119"/>
      <c r="AFZ1291" s="119"/>
      <c r="AGA1291" s="119"/>
      <c r="AGB1291" s="119"/>
      <c r="AGC1291" s="119"/>
      <c r="AGD1291" s="119"/>
      <c r="AGE1291" s="119"/>
      <c r="AGF1291" s="119"/>
      <c r="AGG1291" s="119"/>
      <c r="AGH1291" s="119"/>
      <c r="AGI1291" s="119"/>
      <c r="AGJ1291" s="119"/>
      <c r="AGK1291" s="119"/>
      <c r="AGL1291" s="119"/>
      <c r="AGM1291" s="119"/>
      <c r="AGN1291" s="119"/>
      <c r="AGO1291" s="119"/>
      <c r="AGP1291" s="119"/>
      <c r="AGQ1291" s="119"/>
      <c r="AGR1291" s="119"/>
      <c r="AGS1291" s="119"/>
      <c r="AGT1291" s="119"/>
      <c r="AGU1291" s="119"/>
      <c r="AGV1291" s="119"/>
      <c r="AGW1291" s="119"/>
      <c r="AGX1291" s="119"/>
      <c r="AGY1291" s="119"/>
      <c r="AGZ1291" s="119"/>
      <c r="AHA1291" s="119"/>
      <c r="AHB1291" s="119"/>
      <c r="AHC1291" s="119"/>
      <c r="AHD1291" s="119"/>
      <c r="AHE1291" s="119"/>
      <c r="AHF1291" s="119"/>
      <c r="AHG1291" s="119"/>
      <c r="AHH1291" s="119"/>
      <c r="AHI1291" s="119"/>
      <c r="AHJ1291" s="119"/>
      <c r="AHK1291" s="119"/>
      <c r="AHL1291" s="119"/>
      <c r="AHM1291" s="119"/>
      <c r="AHN1291" s="119"/>
      <c r="AHO1291" s="119"/>
      <c r="AHP1291" s="119"/>
      <c r="AHQ1291" s="119"/>
      <c r="AHR1291" s="119"/>
      <c r="AHS1291" s="119"/>
      <c r="AHT1291" s="119"/>
      <c r="AHU1291" s="119"/>
      <c r="AHV1291" s="119"/>
      <c r="AHW1291" s="119"/>
      <c r="AHX1291" s="119"/>
      <c r="AHY1291" s="119"/>
      <c r="AHZ1291" s="119"/>
      <c r="AIA1291" s="119"/>
      <c r="AIB1291" s="119"/>
      <c r="AIC1291" s="119"/>
      <c r="AID1291" s="119"/>
      <c r="AIE1291" s="119"/>
      <c r="AIF1291" s="119"/>
      <c r="AIG1291" s="119"/>
      <c r="AIH1291" s="119"/>
      <c r="AII1291" s="119"/>
      <c r="AIJ1291" s="119"/>
      <c r="AIK1291" s="119"/>
      <c r="AIL1291" s="119"/>
      <c r="AIM1291" s="119"/>
      <c r="AIN1291" s="119"/>
      <c r="AIO1291" s="119"/>
      <c r="AIP1291" s="119"/>
      <c r="AIQ1291" s="119"/>
      <c r="AIR1291" s="119"/>
      <c r="AIS1291" s="119"/>
      <c r="AIT1291" s="119"/>
      <c r="AIU1291" s="119"/>
      <c r="AIV1291" s="119"/>
      <c r="AIW1291" s="119"/>
      <c r="AIX1291" s="119"/>
      <c r="AIY1291" s="119"/>
      <c r="AIZ1291" s="119"/>
      <c r="AJA1291" s="119"/>
      <c r="AJB1291" s="119"/>
      <c r="AJC1291" s="119"/>
      <c r="AJD1291" s="119"/>
      <c r="AJE1291" s="119"/>
      <c r="AJF1291" s="119"/>
      <c r="AJG1291" s="119"/>
      <c r="AJH1291" s="119"/>
      <c r="AJI1291" s="119"/>
      <c r="AJJ1291" s="119"/>
      <c r="AJK1291" s="119"/>
      <c r="AJL1291" s="119"/>
      <c r="AJM1291" s="119"/>
      <c r="AJN1291" s="119"/>
      <c r="AJO1291" s="119"/>
      <c r="AJP1291" s="119"/>
      <c r="AJQ1291" s="119"/>
      <c r="AJR1291" s="119"/>
      <c r="AJS1291" s="119"/>
      <c r="AJT1291" s="119"/>
      <c r="AJU1291" s="119"/>
      <c r="AJV1291" s="119"/>
      <c r="AJW1291" s="119"/>
      <c r="AJX1291" s="119"/>
      <c r="AJY1291" s="119"/>
      <c r="AJZ1291" s="119"/>
      <c r="AKA1291" s="119"/>
      <c r="AKB1291" s="119"/>
      <c r="AKC1291" s="119"/>
      <c r="AKD1291" s="119"/>
      <c r="AKE1291" s="119"/>
      <c r="AKF1291" s="119"/>
      <c r="AKG1291" s="119"/>
      <c r="AKH1291" s="119"/>
      <c r="AKI1291" s="119"/>
      <c r="AKJ1291" s="119"/>
      <c r="AKK1291" s="119"/>
      <c r="AKL1291" s="119"/>
      <c r="AKM1291" s="119"/>
      <c r="AKN1291" s="119"/>
      <c r="AKO1291" s="119"/>
      <c r="AKP1291" s="119"/>
      <c r="AKQ1291" s="119"/>
      <c r="AKR1291" s="119"/>
      <c r="AKS1291" s="119"/>
      <c r="AKT1291" s="119"/>
      <c r="AKU1291" s="119"/>
      <c r="AKV1291" s="119"/>
      <c r="AKW1291" s="119"/>
      <c r="AKX1291" s="119"/>
      <c r="AKY1291" s="119"/>
      <c r="AKZ1291" s="119"/>
      <c r="ALA1291" s="119"/>
      <c r="ALB1291" s="119"/>
      <c r="ALC1291" s="119"/>
      <c r="ALD1291" s="119"/>
      <c r="ALE1291" s="119"/>
      <c r="ALF1291" s="119"/>
      <c r="ALG1291" s="119"/>
      <c r="ALH1291" s="119"/>
      <c r="ALI1291" s="119"/>
      <c r="ALJ1291" s="119"/>
      <c r="ALK1291" s="119"/>
      <c r="ALL1291" s="119"/>
      <c r="ALM1291" s="119"/>
      <c r="ALN1291" s="119"/>
      <c r="ALO1291" s="119"/>
      <c r="ALP1291" s="119"/>
      <c r="ALQ1291" s="119"/>
      <c r="ALR1291" s="119"/>
      <c r="ALS1291" s="119"/>
      <c r="ALT1291" s="119"/>
      <c r="ALU1291" s="119"/>
      <c r="ALV1291" s="119"/>
      <c r="ALW1291" s="119"/>
      <c r="ALX1291" s="119"/>
      <c r="ALY1291" s="119"/>
      <c r="ALZ1291" s="119"/>
      <c r="AMA1291" s="119"/>
      <c r="AMB1291" s="119"/>
      <c r="AMC1291" s="119"/>
      <c r="AMD1291" s="119"/>
      <c r="AME1291" s="119"/>
      <c r="AMF1291" s="119"/>
      <c r="AMG1291" s="119"/>
      <c r="AMH1291" s="119"/>
      <c r="AMI1291" s="119"/>
      <c r="AMJ1291" s="119"/>
    </row>
    <row r="1292" customFormat="false" ht="15" hidden="false" customHeight="false" outlineLevel="0" collapsed="false">
      <c r="A1292" s="118"/>
      <c r="B1292" s="118"/>
      <c r="C1292" s="49" t="n">
        <f aca="false">IF(F1292=F1291,C1291,IF(F1292=(F1291+10),C1291,(C1291+10)))</f>
        <v>2470</v>
      </c>
      <c r="D1292" s="56" t="s">
        <v>452</v>
      </c>
      <c r="E1292" s="51" t="n">
        <f aca="false">IF(C1291=C1292,IF(AND(L1292&lt;&gt;"M",L1292&lt;&gt;"m-up"),E1291+10,E1291),10)</f>
        <v>60</v>
      </c>
      <c r="F1292" s="79" t="n">
        <f aca="false">R1292+(Q1292*60)+(P1292*3600)</f>
        <v>66769</v>
      </c>
      <c r="G1292" s="79" t="str">
        <f aca="false">CONCATENATE(M1292,N1292,O1292)</f>
        <v>2018124</v>
      </c>
      <c r="H1292" s="79" t="n">
        <v>0</v>
      </c>
      <c r="I1292" s="79"/>
      <c r="J1292" s="79"/>
      <c r="K1292" s="79"/>
      <c r="L1292" s="79" t="s">
        <v>290</v>
      </c>
      <c r="M1292" s="79" t="n">
        <v>2018</v>
      </c>
      <c r="N1292" s="79" t="n">
        <v>1</v>
      </c>
      <c r="O1292" s="79" t="n">
        <v>24</v>
      </c>
      <c r="P1292" s="79" t="n">
        <v>18</v>
      </c>
      <c r="Q1292" s="79" t="n">
        <v>32</v>
      </c>
      <c r="R1292" s="79" t="n">
        <v>49</v>
      </c>
      <c r="S1292" s="79" t="n">
        <v>216</v>
      </c>
      <c r="T1292" s="79" t="n">
        <v>0</v>
      </c>
      <c r="U1292" s="79" t="s">
        <v>62</v>
      </c>
      <c r="V1292" s="79" t="s">
        <v>2</v>
      </c>
      <c r="W1292" s="79"/>
      <c r="X1292" s="130" t="s">
        <v>107</v>
      </c>
      <c r="Y1292" s="130"/>
      <c r="Z1292" s="130"/>
      <c r="AA1292" s="130"/>
      <c r="WK1292" s="119"/>
      <c r="WL1292" s="119"/>
      <c r="WM1292" s="119"/>
      <c r="WN1292" s="119"/>
      <c r="WO1292" s="119"/>
      <c r="WP1292" s="119"/>
      <c r="WQ1292" s="119"/>
      <c r="WR1292" s="119"/>
      <c r="WS1292" s="119"/>
      <c r="WT1292" s="119"/>
      <c r="WU1292" s="119"/>
      <c r="WV1292" s="119"/>
      <c r="WW1292" s="119"/>
      <c r="WX1292" s="119"/>
      <c r="WY1292" s="119"/>
      <c r="WZ1292" s="119"/>
      <c r="XA1292" s="119"/>
      <c r="XB1292" s="119"/>
      <c r="XC1292" s="119"/>
      <c r="XD1292" s="119"/>
      <c r="XE1292" s="119"/>
      <c r="XF1292" s="119"/>
      <c r="XG1292" s="119"/>
      <c r="XH1292" s="119"/>
      <c r="XI1292" s="119"/>
      <c r="XJ1292" s="119"/>
      <c r="XK1292" s="119"/>
      <c r="XL1292" s="119"/>
      <c r="XM1292" s="119"/>
      <c r="XN1292" s="119"/>
      <c r="XO1292" s="119"/>
      <c r="XP1292" s="119"/>
      <c r="XQ1292" s="119"/>
      <c r="XR1292" s="119"/>
      <c r="XS1292" s="119"/>
      <c r="XT1292" s="119"/>
      <c r="XU1292" s="119"/>
      <c r="XV1292" s="119"/>
      <c r="XW1292" s="119"/>
      <c r="XX1292" s="119"/>
      <c r="XY1292" s="119"/>
      <c r="XZ1292" s="119"/>
      <c r="YA1292" s="119"/>
      <c r="YB1292" s="119"/>
      <c r="YC1292" s="119"/>
      <c r="YD1292" s="119"/>
      <c r="YE1292" s="119"/>
      <c r="YF1292" s="119"/>
      <c r="YG1292" s="119"/>
      <c r="YH1292" s="119"/>
      <c r="YI1292" s="119"/>
      <c r="YJ1292" s="119"/>
      <c r="YK1292" s="119"/>
      <c r="YL1292" s="119"/>
      <c r="YM1292" s="119"/>
      <c r="YN1292" s="119"/>
      <c r="YO1292" s="119"/>
      <c r="YP1292" s="119"/>
      <c r="YQ1292" s="119"/>
      <c r="YR1292" s="119"/>
      <c r="YS1292" s="119"/>
      <c r="YT1292" s="119"/>
      <c r="YU1292" s="119"/>
      <c r="YV1292" s="119"/>
      <c r="YW1292" s="119"/>
      <c r="YX1292" s="119"/>
      <c r="YY1292" s="119"/>
      <c r="YZ1292" s="119"/>
      <c r="ZA1292" s="119"/>
      <c r="ZB1292" s="119"/>
      <c r="ZC1292" s="119"/>
      <c r="ZD1292" s="119"/>
      <c r="ZE1292" s="119"/>
      <c r="ZF1292" s="119"/>
      <c r="ZG1292" s="119"/>
      <c r="ZH1292" s="119"/>
      <c r="ZI1292" s="119"/>
      <c r="ZJ1292" s="119"/>
      <c r="ZK1292" s="119"/>
      <c r="ZL1292" s="119"/>
      <c r="ZM1292" s="119"/>
      <c r="ZN1292" s="119"/>
      <c r="ZO1292" s="119"/>
      <c r="ZP1292" s="119"/>
      <c r="ZQ1292" s="119"/>
      <c r="ZR1292" s="119"/>
      <c r="ZS1292" s="119"/>
      <c r="ZT1292" s="119"/>
      <c r="ZU1292" s="119"/>
      <c r="ZV1292" s="119"/>
      <c r="ZW1292" s="119"/>
      <c r="ZX1292" s="119"/>
      <c r="ZY1292" s="119"/>
      <c r="ZZ1292" s="119"/>
      <c r="AAA1292" s="119"/>
      <c r="AAB1292" s="119"/>
      <c r="AAC1292" s="119"/>
      <c r="AAD1292" s="119"/>
      <c r="AAE1292" s="119"/>
      <c r="AAF1292" s="119"/>
      <c r="AAG1292" s="119"/>
      <c r="AAH1292" s="119"/>
      <c r="AAI1292" s="119"/>
      <c r="AAJ1292" s="119"/>
      <c r="AAK1292" s="119"/>
      <c r="AAL1292" s="119"/>
      <c r="AAM1292" s="119"/>
      <c r="AAN1292" s="119"/>
      <c r="AAO1292" s="119"/>
      <c r="AAP1292" s="119"/>
      <c r="AAQ1292" s="119"/>
      <c r="AAR1292" s="119"/>
      <c r="AAS1292" s="119"/>
      <c r="AAT1292" s="119"/>
      <c r="AAU1292" s="119"/>
      <c r="AAV1292" s="119"/>
      <c r="AAW1292" s="119"/>
      <c r="AAX1292" s="119"/>
      <c r="AAY1292" s="119"/>
      <c r="AAZ1292" s="119"/>
      <c r="ABA1292" s="119"/>
      <c r="ABB1292" s="119"/>
      <c r="ABC1292" s="119"/>
      <c r="ABD1292" s="119"/>
      <c r="ABE1292" s="119"/>
      <c r="ABF1292" s="119"/>
      <c r="ABG1292" s="119"/>
      <c r="ABH1292" s="119"/>
      <c r="ABI1292" s="119"/>
      <c r="ABJ1292" s="119"/>
      <c r="ABK1292" s="119"/>
      <c r="ABL1292" s="119"/>
      <c r="ABM1292" s="119"/>
      <c r="ABN1292" s="119"/>
      <c r="ABO1292" s="119"/>
      <c r="ABP1292" s="119"/>
      <c r="ABQ1292" s="119"/>
      <c r="ABR1292" s="119"/>
      <c r="ABS1292" s="119"/>
      <c r="ABT1292" s="119"/>
      <c r="ABU1292" s="119"/>
      <c r="ABV1292" s="119"/>
      <c r="ABW1292" s="119"/>
      <c r="ABX1292" s="119"/>
      <c r="ABY1292" s="119"/>
      <c r="ABZ1292" s="119"/>
      <c r="ACA1292" s="119"/>
      <c r="ACB1292" s="119"/>
      <c r="ACC1292" s="119"/>
      <c r="ACD1292" s="119"/>
      <c r="ACE1292" s="119"/>
      <c r="ACF1292" s="119"/>
      <c r="ACG1292" s="119"/>
      <c r="ACH1292" s="119"/>
      <c r="ACI1292" s="119"/>
      <c r="ACJ1292" s="119"/>
      <c r="ACK1292" s="119"/>
      <c r="ACL1292" s="119"/>
      <c r="ACM1292" s="119"/>
      <c r="ACN1292" s="119"/>
      <c r="ACO1292" s="119"/>
      <c r="ACP1292" s="119"/>
      <c r="ACQ1292" s="119"/>
      <c r="ACR1292" s="119"/>
      <c r="ACS1292" s="119"/>
      <c r="ACT1292" s="119"/>
      <c r="ACU1292" s="119"/>
      <c r="ACV1292" s="119"/>
      <c r="ACW1292" s="119"/>
      <c r="ACX1292" s="119"/>
      <c r="ACY1292" s="119"/>
      <c r="ACZ1292" s="119"/>
      <c r="ADA1292" s="119"/>
      <c r="ADB1292" s="119"/>
      <c r="ADC1292" s="119"/>
      <c r="ADD1292" s="119"/>
      <c r="ADE1292" s="119"/>
      <c r="ADF1292" s="119"/>
      <c r="ADG1292" s="119"/>
      <c r="ADH1292" s="119"/>
      <c r="ADI1292" s="119"/>
      <c r="ADJ1292" s="119"/>
      <c r="ADK1292" s="119"/>
      <c r="ADL1292" s="119"/>
      <c r="ADM1292" s="119"/>
      <c r="ADN1292" s="119"/>
      <c r="ADO1292" s="119"/>
      <c r="ADP1292" s="119"/>
      <c r="ADQ1292" s="119"/>
      <c r="ADR1292" s="119"/>
      <c r="ADS1292" s="119"/>
      <c r="ADT1292" s="119"/>
      <c r="ADU1292" s="119"/>
      <c r="ADV1292" s="119"/>
      <c r="ADW1292" s="119"/>
      <c r="ADX1292" s="119"/>
      <c r="ADY1292" s="119"/>
      <c r="ADZ1292" s="119"/>
      <c r="AEA1292" s="119"/>
      <c r="AEB1292" s="119"/>
      <c r="AEC1292" s="119"/>
      <c r="AED1292" s="119"/>
      <c r="AEE1292" s="119"/>
      <c r="AEF1292" s="119"/>
      <c r="AEG1292" s="119"/>
      <c r="AEH1292" s="119"/>
      <c r="AEI1292" s="119"/>
      <c r="AEJ1292" s="119"/>
      <c r="AEK1292" s="119"/>
      <c r="AEL1292" s="119"/>
      <c r="AEM1292" s="119"/>
      <c r="AEN1292" s="119"/>
      <c r="AEO1292" s="119"/>
      <c r="AEP1292" s="119"/>
      <c r="AEQ1292" s="119"/>
      <c r="AER1292" s="119"/>
      <c r="AES1292" s="119"/>
      <c r="AET1292" s="119"/>
      <c r="AEU1292" s="119"/>
      <c r="AEV1292" s="119"/>
      <c r="AEW1292" s="119"/>
      <c r="AEX1292" s="119"/>
      <c r="AEY1292" s="119"/>
      <c r="AEZ1292" s="119"/>
      <c r="AFA1292" s="119"/>
      <c r="AFB1292" s="119"/>
      <c r="AFC1292" s="119"/>
      <c r="AFD1292" s="119"/>
      <c r="AFE1292" s="119"/>
      <c r="AFF1292" s="119"/>
      <c r="AFG1292" s="119"/>
      <c r="AFH1292" s="119"/>
      <c r="AFI1292" s="119"/>
      <c r="AFJ1292" s="119"/>
      <c r="AFK1292" s="119"/>
      <c r="AFL1292" s="119"/>
      <c r="AFM1292" s="119"/>
      <c r="AFN1292" s="119"/>
      <c r="AFO1292" s="119"/>
      <c r="AFP1292" s="119"/>
      <c r="AFQ1292" s="119"/>
      <c r="AFR1292" s="119"/>
      <c r="AFS1292" s="119"/>
      <c r="AFT1292" s="119"/>
      <c r="AFU1292" s="119"/>
      <c r="AFV1292" s="119"/>
      <c r="AFW1292" s="119"/>
      <c r="AFX1292" s="119"/>
      <c r="AFY1292" s="119"/>
      <c r="AFZ1292" s="119"/>
      <c r="AGA1292" s="119"/>
      <c r="AGB1292" s="119"/>
      <c r="AGC1292" s="119"/>
      <c r="AGD1292" s="119"/>
      <c r="AGE1292" s="119"/>
      <c r="AGF1292" s="119"/>
      <c r="AGG1292" s="119"/>
      <c r="AGH1292" s="119"/>
      <c r="AGI1292" s="119"/>
      <c r="AGJ1292" s="119"/>
      <c r="AGK1292" s="119"/>
      <c r="AGL1292" s="119"/>
      <c r="AGM1292" s="119"/>
      <c r="AGN1292" s="119"/>
      <c r="AGO1292" s="119"/>
      <c r="AGP1292" s="119"/>
      <c r="AGQ1292" s="119"/>
      <c r="AGR1292" s="119"/>
      <c r="AGS1292" s="119"/>
      <c r="AGT1292" s="119"/>
      <c r="AGU1292" s="119"/>
      <c r="AGV1292" s="119"/>
      <c r="AGW1292" s="119"/>
      <c r="AGX1292" s="119"/>
      <c r="AGY1292" s="119"/>
      <c r="AGZ1292" s="119"/>
      <c r="AHA1292" s="119"/>
      <c r="AHB1292" s="119"/>
      <c r="AHC1292" s="119"/>
      <c r="AHD1292" s="119"/>
      <c r="AHE1292" s="119"/>
      <c r="AHF1292" s="119"/>
      <c r="AHG1292" s="119"/>
      <c r="AHH1292" s="119"/>
      <c r="AHI1292" s="119"/>
      <c r="AHJ1292" s="119"/>
      <c r="AHK1292" s="119"/>
      <c r="AHL1292" s="119"/>
      <c r="AHM1292" s="119"/>
      <c r="AHN1292" s="119"/>
      <c r="AHO1292" s="119"/>
      <c r="AHP1292" s="119"/>
      <c r="AHQ1292" s="119"/>
      <c r="AHR1292" s="119"/>
      <c r="AHS1292" s="119"/>
      <c r="AHT1292" s="119"/>
      <c r="AHU1292" s="119"/>
      <c r="AHV1292" s="119"/>
      <c r="AHW1292" s="119"/>
      <c r="AHX1292" s="119"/>
      <c r="AHY1292" s="119"/>
      <c r="AHZ1292" s="119"/>
      <c r="AIA1292" s="119"/>
      <c r="AIB1292" s="119"/>
      <c r="AIC1292" s="119"/>
      <c r="AID1292" s="119"/>
      <c r="AIE1292" s="119"/>
      <c r="AIF1292" s="119"/>
      <c r="AIG1292" s="119"/>
      <c r="AIH1292" s="119"/>
      <c r="AII1292" s="119"/>
      <c r="AIJ1292" s="119"/>
      <c r="AIK1292" s="119"/>
      <c r="AIL1292" s="119"/>
      <c r="AIM1292" s="119"/>
      <c r="AIN1292" s="119"/>
      <c r="AIO1292" s="119"/>
      <c r="AIP1292" s="119"/>
      <c r="AIQ1292" s="119"/>
      <c r="AIR1292" s="119"/>
      <c r="AIS1292" s="119"/>
      <c r="AIT1292" s="119"/>
      <c r="AIU1292" s="119"/>
      <c r="AIV1292" s="119"/>
      <c r="AIW1292" s="119"/>
      <c r="AIX1292" s="119"/>
      <c r="AIY1292" s="119"/>
      <c r="AIZ1292" s="119"/>
      <c r="AJA1292" s="119"/>
      <c r="AJB1292" s="119"/>
      <c r="AJC1292" s="119"/>
      <c r="AJD1292" s="119"/>
      <c r="AJE1292" s="119"/>
      <c r="AJF1292" s="119"/>
      <c r="AJG1292" s="119"/>
      <c r="AJH1292" s="119"/>
      <c r="AJI1292" s="119"/>
      <c r="AJJ1292" s="119"/>
      <c r="AJK1292" s="119"/>
      <c r="AJL1292" s="119"/>
      <c r="AJM1292" s="119"/>
      <c r="AJN1292" s="119"/>
      <c r="AJO1292" s="119"/>
      <c r="AJP1292" s="119"/>
      <c r="AJQ1292" s="119"/>
      <c r="AJR1292" s="119"/>
      <c r="AJS1292" s="119"/>
      <c r="AJT1292" s="119"/>
      <c r="AJU1292" s="119"/>
      <c r="AJV1292" s="119"/>
      <c r="AJW1292" s="119"/>
      <c r="AJX1292" s="119"/>
      <c r="AJY1292" s="119"/>
      <c r="AJZ1292" s="119"/>
      <c r="AKA1292" s="119"/>
      <c r="AKB1292" s="119"/>
      <c r="AKC1292" s="119"/>
      <c r="AKD1292" s="119"/>
      <c r="AKE1292" s="119"/>
      <c r="AKF1292" s="119"/>
      <c r="AKG1292" s="119"/>
      <c r="AKH1292" s="119"/>
      <c r="AKI1292" s="119"/>
      <c r="AKJ1292" s="119"/>
      <c r="AKK1292" s="119"/>
      <c r="AKL1292" s="119"/>
      <c r="AKM1292" s="119"/>
      <c r="AKN1292" s="119"/>
      <c r="AKO1292" s="119"/>
      <c r="AKP1292" s="119"/>
      <c r="AKQ1292" s="119"/>
      <c r="AKR1292" s="119"/>
      <c r="AKS1292" s="119"/>
      <c r="AKT1292" s="119"/>
      <c r="AKU1292" s="119"/>
      <c r="AKV1292" s="119"/>
      <c r="AKW1292" s="119"/>
      <c r="AKX1292" s="119"/>
      <c r="AKY1292" s="119"/>
      <c r="AKZ1292" s="119"/>
      <c r="ALA1292" s="119"/>
      <c r="ALB1292" s="119"/>
      <c r="ALC1292" s="119"/>
      <c r="ALD1292" s="119"/>
      <c r="ALE1292" s="119"/>
      <c r="ALF1292" s="119"/>
      <c r="ALG1292" s="119"/>
      <c r="ALH1292" s="119"/>
      <c r="ALI1292" s="119"/>
      <c r="ALJ1292" s="119"/>
      <c r="ALK1292" s="119"/>
      <c r="ALL1292" s="119"/>
      <c r="ALM1292" s="119"/>
      <c r="ALN1292" s="119"/>
      <c r="ALO1292" s="119"/>
      <c r="ALP1292" s="119"/>
      <c r="ALQ1292" s="119"/>
      <c r="ALR1292" s="119"/>
      <c r="ALS1292" s="119"/>
      <c r="ALT1292" s="119"/>
      <c r="ALU1292" s="119"/>
      <c r="ALV1292" s="119"/>
      <c r="ALW1292" s="119"/>
      <c r="ALX1292" s="119"/>
      <c r="ALY1292" s="119"/>
      <c r="ALZ1292" s="119"/>
      <c r="AMA1292" s="119"/>
      <c r="AMB1292" s="119"/>
      <c r="AMC1292" s="119"/>
      <c r="AMD1292" s="119"/>
      <c r="AME1292" s="119"/>
      <c r="AMF1292" s="119"/>
      <c r="AMG1292" s="119"/>
      <c r="AMH1292" s="119"/>
      <c r="AMI1292" s="119"/>
      <c r="AMJ1292" s="119"/>
    </row>
    <row r="1293" customFormat="false" ht="15" hidden="false" customHeight="false" outlineLevel="0" collapsed="false">
      <c r="A1293" s="118"/>
      <c r="B1293" s="118"/>
      <c r="C1293" s="49" t="n">
        <f aca="false">IF(F1293=F1292,C1292,IF(F1293=(F1292+10),C1292,(C1292+10)))</f>
        <v>2470</v>
      </c>
      <c r="D1293" s="56" t="s">
        <v>452</v>
      </c>
      <c r="E1293" s="51" t="n">
        <f aca="false">IF(C1292=C1293,IF(AND(L1293&lt;&gt;"M",L1293&lt;&gt;"m-up"),E1292+10,E1292),10)</f>
        <v>70</v>
      </c>
      <c r="F1293" s="79" t="n">
        <f aca="false">R1293+(Q1293*60)+(P1293*3600)</f>
        <v>66769</v>
      </c>
      <c r="G1293" s="79" t="str">
        <f aca="false">CONCATENATE(M1293,N1293,O1293)</f>
        <v>2018124</v>
      </c>
      <c r="H1293" s="79" t="n">
        <v>0</v>
      </c>
      <c r="I1293" s="79"/>
      <c r="J1293" s="79"/>
      <c r="K1293" s="79"/>
      <c r="L1293" s="79" t="s">
        <v>290</v>
      </c>
      <c r="M1293" s="79" t="n">
        <v>2018</v>
      </c>
      <c r="N1293" s="79" t="n">
        <v>1</v>
      </c>
      <c r="O1293" s="79" t="n">
        <v>24</v>
      </c>
      <c r="P1293" s="79" t="n">
        <v>18</v>
      </c>
      <c r="Q1293" s="79" t="n">
        <v>32</v>
      </c>
      <c r="R1293" s="79" t="n">
        <v>49</v>
      </c>
      <c r="S1293" s="79" t="n">
        <v>270</v>
      </c>
      <c r="T1293" s="79" t="n">
        <v>0</v>
      </c>
      <c r="U1293" s="79" t="s">
        <v>62</v>
      </c>
      <c r="V1293" s="79" t="s">
        <v>2</v>
      </c>
      <c r="W1293" s="79"/>
      <c r="X1293" s="130" t="s">
        <v>108</v>
      </c>
      <c r="Y1293" s="130"/>
      <c r="Z1293" s="130"/>
      <c r="AA1293" s="130"/>
      <c r="WK1293" s="119"/>
      <c r="WL1293" s="119"/>
      <c r="WM1293" s="119"/>
      <c r="WN1293" s="119"/>
      <c r="WO1293" s="119"/>
      <c r="WP1293" s="119"/>
      <c r="WQ1293" s="119"/>
      <c r="WR1293" s="119"/>
      <c r="WS1293" s="119"/>
      <c r="WT1293" s="119"/>
      <c r="WU1293" s="119"/>
      <c r="WV1293" s="119"/>
      <c r="WW1293" s="119"/>
      <c r="WX1293" s="119"/>
      <c r="WY1293" s="119"/>
      <c r="WZ1293" s="119"/>
      <c r="XA1293" s="119"/>
      <c r="XB1293" s="119"/>
      <c r="XC1293" s="119"/>
      <c r="XD1293" s="119"/>
      <c r="XE1293" s="119"/>
      <c r="XF1293" s="119"/>
      <c r="XG1293" s="119"/>
      <c r="XH1293" s="119"/>
      <c r="XI1293" s="119"/>
      <c r="XJ1293" s="119"/>
      <c r="XK1293" s="119"/>
      <c r="XL1293" s="119"/>
      <c r="XM1293" s="119"/>
      <c r="XN1293" s="119"/>
      <c r="XO1293" s="119"/>
      <c r="XP1293" s="119"/>
      <c r="XQ1293" s="119"/>
      <c r="XR1293" s="119"/>
      <c r="XS1293" s="119"/>
      <c r="XT1293" s="119"/>
      <c r="XU1293" s="119"/>
      <c r="XV1293" s="119"/>
      <c r="XW1293" s="119"/>
      <c r="XX1293" s="119"/>
      <c r="XY1293" s="119"/>
      <c r="XZ1293" s="119"/>
      <c r="YA1293" s="119"/>
      <c r="YB1293" s="119"/>
      <c r="YC1293" s="119"/>
      <c r="YD1293" s="119"/>
      <c r="YE1293" s="119"/>
      <c r="YF1293" s="119"/>
      <c r="YG1293" s="119"/>
      <c r="YH1293" s="119"/>
      <c r="YI1293" s="119"/>
      <c r="YJ1293" s="119"/>
      <c r="YK1293" s="119"/>
      <c r="YL1293" s="119"/>
      <c r="YM1293" s="119"/>
      <c r="YN1293" s="119"/>
      <c r="YO1293" s="119"/>
      <c r="YP1293" s="119"/>
      <c r="YQ1293" s="119"/>
      <c r="YR1293" s="119"/>
      <c r="YS1293" s="119"/>
      <c r="YT1293" s="119"/>
      <c r="YU1293" s="119"/>
      <c r="YV1293" s="119"/>
      <c r="YW1293" s="119"/>
      <c r="YX1293" s="119"/>
      <c r="YY1293" s="119"/>
      <c r="YZ1293" s="119"/>
      <c r="ZA1293" s="119"/>
      <c r="ZB1293" s="119"/>
      <c r="ZC1293" s="119"/>
      <c r="ZD1293" s="119"/>
      <c r="ZE1293" s="119"/>
      <c r="ZF1293" s="119"/>
      <c r="ZG1293" s="119"/>
      <c r="ZH1293" s="119"/>
      <c r="ZI1293" s="119"/>
      <c r="ZJ1293" s="119"/>
      <c r="ZK1293" s="119"/>
      <c r="ZL1293" s="119"/>
      <c r="ZM1293" s="119"/>
      <c r="ZN1293" s="119"/>
      <c r="ZO1293" s="119"/>
      <c r="ZP1293" s="119"/>
      <c r="ZQ1293" s="119"/>
      <c r="ZR1293" s="119"/>
      <c r="ZS1293" s="119"/>
      <c r="ZT1293" s="119"/>
      <c r="ZU1293" s="119"/>
      <c r="ZV1293" s="119"/>
      <c r="ZW1293" s="119"/>
      <c r="ZX1293" s="119"/>
      <c r="ZY1293" s="119"/>
      <c r="ZZ1293" s="119"/>
      <c r="AAA1293" s="119"/>
      <c r="AAB1293" s="119"/>
      <c r="AAC1293" s="119"/>
      <c r="AAD1293" s="119"/>
      <c r="AAE1293" s="119"/>
      <c r="AAF1293" s="119"/>
      <c r="AAG1293" s="119"/>
      <c r="AAH1293" s="119"/>
      <c r="AAI1293" s="119"/>
      <c r="AAJ1293" s="119"/>
      <c r="AAK1293" s="119"/>
      <c r="AAL1293" s="119"/>
      <c r="AAM1293" s="119"/>
      <c r="AAN1293" s="119"/>
      <c r="AAO1293" s="119"/>
      <c r="AAP1293" s="119"/>
      <c r="AAQ1293" s="119"/>
      <c r="AAR1293" s="119"/>
      <c r="AAS1293" s="119"/>
      <c r="AAT1293" s="119"/>
      <c r="AAU1293" s="119"/>
      <c r="AAV1293" s="119"/>
      <c r="AAW1293" s="119"/>
      <c r="AAX1293" s="119"/>
      <c r="AAY1293" s="119"/>
      <c r="AAZ1293" s="119"/>
      <c r="ABA1293" s="119"/>
      <c r="ABB1293" s="119"/>
      <c r="ABC1293" s="119"/>
      <c r="ABD1293" s="119"/>
      <c r="ABE1293" s="119"/>
      <c r="ABF1293" s="119"/>
      <c r="ABG1293" s="119"/>
      <c r="ABH1293" s="119"/>
      <c r="ABI1293" s="119"/>
      <c r="ABJ1293" s="119"/>
      <c r="ABK1293" s="119"/>
      <c r="ABL1293" s="119"/>
      <c r="ABM1293" s="119"/>
      <c r="ABN1293" s="119"/>
      <c r="ABO1293" s="119"/>
      <c r="ABP1293" s="119"/>
      <c r="ABQ1293" s="119"/>
      <c r="ABR1293" s="119"/>
      <c r="ABS1293" s="119"/>
      <c r="ABT1293" s="119"/>
      <c r="ABU1293" s="119"/>
      <c r="ABV1293" s="119"/>
      <c r="ABW1293" s="119"/>
      <c r="ABX1293" s="119"/>
      <c r="ABY1293" s="119"/>
      <c r="ABZ1293" s="119"/>
      <c r="ACA1293" s="119"/>
      <c r="ACB1293" s="119"/>
      <c r="ACC1293" s="119"/>
      <c r="ACD1293" s="119"/>
      <c r="ACE1293" s="119"/>
      <c r="ACF1293" s="119"/>
      <c r="ACG1293" s="119"/>
      <c r="ACH1293" s="119"/>
      <c r="ACI1293" s="119"/>
      <c r="ACJ1293" s="119"/>
      <c r="ACK1293" s="119"/>
      <c r="ACL1293" s="119"/>
      <c r="ACM1293" s="119"/>
      <c r="ACN1293" s="119"/>
      <c r="ACO1293" s="119"/>
      <c r="ACP1293" s="119"/>
      <c r="ACQ1293" s="119"/>
      <c r="ACR1293" s="119"/>
      <c r="ACS1293" s="119"/>
      <c r="ACT1293" s="119"/>
      <c r="ACU1293" s="119"/>
      <c r="ACV1293" s="119"/>
      <c r="ACW1293" s="119"/>
      <c r="ACX1293" s="119"/>
      <c r="ACY1293" s="119"/>
      <c r="ACZ1293" s="119"/>
      <c r="ADA1293" s="119"/>
      <c r="ADB1293" s="119"/>
      <c r="ADC1293" s="119"/>
      <c r="ADD1293" s="119"/>
      <c r="ADE1293" s="119"/>
      <c r="ADF1293" s="119"/>
      <c r="ADG1293" s="119"/>
      <c r="ADH1293" s="119"/>
      <c r="ADI1293" s="119"/>
      <c r="ADJ1293" s="119"/>
      <c r="ADK1293" s="119"/>
      <c r="ADL1293" s="119"/>
      <c r="ADM1293" s="119"/>
      <c r="ADN1293" s="119"/>
      <c r="ADO1293" s="119"/>
      <c r="ADP1293" s="119"/>
      <c r="ADQ1293" s="119"/>
      <c r="ADR1293" s="119"/>
      <c r="ADS1293" s="119"/>
      <c r="ADT1293" s="119"/>
      <c r="ADU1293" s="119"/>
      <c r="ADV1293" s="119"/>
      <c r="ADW1293" s="119"/>
      <c r="ADX1293" s="119"/>
      <c r="ADY1293" s="119"/>
      <c r="ADZ1293" s="119"/>
      <c r="AEA1293" s="119"/>
      <c r="AEB1293" s="119"/>
      <c r="AEC1293" s="119"/>
      <c r="AED1293" s="119"/>
      <c r="AEE1293" s="119"/>
      <c r="AEF1293" s="119"/>
      <c r="AEG1293" s="119"/>
      <c r="AEH1293" s="119"/>
      <c r="AEI1293" s="119"/>
      <c r="AEJ1293" s="119"/>
      <c r="AEK1293" s="119"/>
      <c r="AEL1293" s="119"/>
      <c r="AEM1293" s="119"/>
      <c r="AEN1293" s="119"/>
      <c r="AEO1293" s="119"/>
      <c r="AEP1293" s="119"/>
      <c r="AEQ1293" s="119"/>
      <c r="AER1293" s="119"/>
      <c r="AES1293" s="119"/>
      <c r="AET1293" s="119"/>
      <c r="AEU1293" s="119"/>
      <c r="AEV1293" s="119"/>
      <c r="AEW1293" s="119"/>
      <c r="AEX1293" s="119"/>
      <c r="AEY1293" s="119"/>
      <c r="AEZ1293" s="119"/>
      <c r="AFA1293" s="119"/>
      <c r="AFB1293" s="119"/>
      <c r="AFC1293" s="119"/>
      <c r="AFD1293" s="119"/>
      <c r="AFE1293" s="119"/>
      <c r="AFF1293" s="119"/>
      <c r="AFG1293" s="119"/>
      <c r="AFH1293" s="119"/>
      <c r="AFI1293" s="119"/>
      <c r="AFJ1293" s="119"/>
      <c r="AFK1293" s="119"/>
      <c r="AFL1293" s="119"/>
      <c r="AFM1293" s="119"/>
      <c r="AFN1293" s="119"/>
      <c r="AFO1293" s="119"/>
      <c r="AFP1293" s="119"/>
      <c r="AFQ1293" s="119"/>
      <c r="AFR1293" s="119"/>
      <c r="AFS1293" s="119"/>
      <c r="AFT1293" s="119"/>
      <c r="AFU1293" s="119"/>
      <c r="AFV1293" s="119"/>
      <c r="AFW1293" s="119"/>
      <c r="AFX1293" s="119"/>
      <c r="AFY1293" s="119"/>
      <c r="AFZ1293" s="119"/>
      <c r="AGA1293" s="119"/>
      <c r="AGB1293" s="119"/>
      <c r="AGC1293" s="119"/>
      <c r="AGD1293" s="119"/>
      <c r="AGE1293" s="119"/>
      <c r="AGF1293" s="119"/>
      <c r="AGG1293" s="119"/>
      <c r="AGH1293" s="119"/>
      <c r="AGI1293" s="119"/>
      <c r="AGJ1293" s="119"/>
      <c r="AGK1293" s="119"/>
      <c r="AGL1293" s="119"/>
      <c r="AGM1293" s="119"/>
      <c r="AGN1293" s="119"/>
      <c r="AGO1293" s="119"/>
      <c r="AGP1293" s="119"/>
      <c r="AGQ1293" s="119"/>
      <c r="AGR1293" s="119"/>
      <c r="AGS1293" s="119"/>
      <c r="AGT1293" s="119"/>
      <c r="AGU1293" s="119"/>
      <c r="AGV1293" s="119"/>
      <c r="AGW1293" s="119"/>
      <c r="AGX1293" s="119"/>
      <c r="AGY1293" s="119"/>
      <c r="AGZ1293" s="119"/>
      <c r="AHA1293" s="119"/>
      <c r="AHB1293" s="119"/>
      <c r="AHC1293" s="119"/>
      <c r="AHD1293" s="119"/>
      <c r="AHE1293" s="119"/>
      <c r="AHF1293" s="119"/>
      <c r="AHG1293" s="119"/>
      <c r="AHH1293" s="119"/>
      <c r="AHI1293" s="119"/>
      <c r="AHJ1293" s="119"/>
      <c r="AHK1293" s="119"/>
      <c r="AHL1293" s="119"/>
      <c r="AHM1293" s="119"/>
      <c r="AHN1293" s="119"/>
      <c r="AHO1293" s="119"/>
      <c r="AHP1293" s="119"/>
      <c r="AHQ1293" s="119"/>
      <c r="AHR1293" s="119"/>
      <c r="AHS1293" s="119"/>
      <c r="AHT1293" s="119"/>
      <c r="AHU1293" s="119"/>
      <c r="AHV1293" s="119"/>
      <c r="AHW1293" s="119"/>
      <c r="AHX1293" s="119"/>
      <c r="AHY1293" s="119"/>
      <c r="AHZ1293" s="119"/>
      <c r="AIA1293" s="119"/>
      <c r="AIB1293" s="119"/>
      <c r="AIC1293" s="119"/>
      <c r="AID1293" s="119"/>
      <c r="AIE1293" s="119"/>
      <c r="AIF1293" s="119"/>
      <c r="AIG1293" s="119"/>
      <c r="AIH1293" s="119"/>
      <c r="AII1293" s="119"/>
      <c r="AIJ1293" s="119"/>
      <c r="AIK1293" s="119"/>
      <c r="AIL1293" s="119"/>
      <c r="AIM1293" s="119"/>
      <c r="AIN1293" s="119"/>
      <c r="AIO1293" s="119"/>
      <c r="AIP1293" s="119"/>
      <c r="AIQ1293" s="119"/>
      <c r="AIR1293" s="119"/>
      <c r="AIS1293" s="119"/>
      <c r="AIT1293" s="119"/>
      <c r="AIU1293" s="119"/>
      <c r="AIV1293" s="119"/>
      <c r="AIW1293" s="119"/>
      <c r="AIX1293" s="119"/>
      <c r="AIY1293" s="119"/>
      <c r="AIZ1293" s="119"/>
      <c r="AJA1293" s="119"/>
      <c r="AJB1293" s="119"/>
      <c r="AJC1293" s="119"/>
      <c r="AJD1293" s="119"/>
      <c r="AJE1293" s="119"/>
      <c r="AJF1293" s="119"/>
      <c r="AJG1293" s="119"/>
      <c r="AJH1293" s="119"/>
      <c r="AJI1293" s="119"/>
      <c r="AJJ1293" s="119"/>
      <c r="AJK1293" s="119"/>
      <c r="AJL1293" s="119"/>
      <c r="AJM1293" s="119"/>
      <c r="AJN1293" s="119"/>
      <c r="AJO1293" s="119"/>
      <c r="AJP1293" s="119"/>
      <c r="AJQ1293" s="119"/>
      <c r="AJR1293" s="119"/>
      <c r="AJS1293" s="119"/>
      <c r="AJT1293" s="119"/>
      <c r="AJU1293" s="119"/>
      <c r="AJV1293" s="119"/>
      <c r="AJW1293" s="119"/>
      <c r="AJX1293" s="119"/>
      <c r="AJY1293" s="119"/>
      <c r="AJZ1293" s="119"/>
      <c r="AKA1293" s="119"/>
      <c r="AKB1293" s="119"/>
      <c r="AKC1293" s="119"/>
      <c r="AKD1293" s="119"/>
      <c r="AKE1293" s="119"/>
      <c r="AKF1293" s="119"/>
      <c r="AKG1293" s="119"/>
      <c r="AKH1293" s="119"/>
      <c r="AKI1293" s="119"/>
      <c r="AKJ1293" s="119"/>
      <c r="AKK1293" s="119"/>
      <c r="AKL1293" s="119"/>
      <c r="AKM1293" s="119"/>
      <c r="AKN1293" s="119"/>
      <c r="AKO1293" s="119"/>
      <c r="AKP1293" s="119"/>
      <c r="AKQ1293" s="119"/>
      <c r="AKR1293" s="119"/>
      <c r="AKS1293" s="119"/>
      <c r="AKT1293" s="119"/>
      <c r="AKU1293" s="119"/>
      <c r="AKV1293" s="119"/>
      <c r="AKW1293" s="119"/>
      <c r="AKX1293" s="119"/>
      <c r="AKY1293" s="119"/>
      <c r="AKZ1293" s="119"/>
      <c r="ALA1293" s="119"/>
      <c r="ALB1293" s="119"/>
      <c r="ALC1293" s="119"/>
      <c r="ALD1293" s="119"/>
      <c r="ALE1293" s="119"/>
      <c r="ALF1293" s="119"/>
      <c r="ALG1293" s="119"/>
      <c r="ALH1293" s="119"/>
      <c r="ALI1293" s="119"/>
      <c r="ALJ1293" s="119"/>
      <c r="ALK1293" s="119"/>
      <c r="ALL1293" s="119"/>
      <c r="ALM1293" s="119"/>
      <c r="ALN1293" s="119"/>
      <c r="ALO1293" s="119"/>
      <c r="ALP1293" s="119"/>
      <c r="ALQ1293" s="119"/>
      <c r="ALR1293" s="119"/>
      <c r="ALS1293" s="119"/>
      <c r="ALT1293" s="119"/>
      <c r="ALU1293" s="119"/>
      <c r="ALV1293" s="119"/>
      <c r="ALW1293" s="119"/>
      <c r="ALX1293" s="119"/>
      <c r="ALY1293" s="119"/>
      <c r="ALZ1293" s="119"/>
      <c r="AMA1293" s="119"/>
      <c r="AMB1293" s="119"/>
      <c r="AMC1293" s="119"/>
      <c r="AMD1293" s="119"/>
      <c r="AME1293" s="119"/>
      <c r="AMF1293" s="119"/>
      <c r="AMG1293" s="119"/>
      <c r="AMH1293" s="119"/>
      <c r="AMI1293" s="119"/>
      <c r="AMJ1293" s="119"/>
    </row>
    <row r="1294" customFormat="false" ht="15" hidden="false" customHeight="false" outlineLevel="0" collapsed="false">
      <c r="A1294" s="118"/>
      <c r="B1294" s="118"/>
      <c r="C1294" s="49" t="n">
        <f aca="false">IF(F1294=F1293,C1293,IF(F1294=(F1293+10),C1293,(C1293+10)))</f>
        <v>2480</v>
      </c>
      <c r="D1294" s="135" t="s">
        <v>457</v>
      </c>
      <c r="E1294" s="51" t="n">
        <f aca="false">IF(C1293=C1294,IF(AND(L1294&lt;&gt;"M",L1294&lt;&gt;"m-up"),E1293+10,E1293),10)</f>
        <v>10</v>
      </c>
      <c r="F1294" s="81" t="n">
        <f aca="false">R1294+(Q1294*60)+(P1294*3600)</f>
        <v>65663</v>
      </c>
      <c r="G1294" s="81" t="str">
        <f aca="false">CONCATENATE(M1294,N1294,O1294)</f>
        <v>201823</v>
      </c>
      <c r="H1294" s="81" t="n">
        <v>7</v>
      </c>
      <c r="I1294" s="81"/>
      <c r="J1294" s="81"/>
      <c r="K1294" s="81"/>
      <c r="L1294" s="81" t="s">
        <v>0</v>
      </c>
      <c r="M1294" s="81" t="n">
        <v>2018</v>
      </c>
      <c r="N1294" s="81" t="n">
        <v>2</v>
      </c>
      <c r="O1294" s="81" t="n">
        <v>3</v>
      </c>
      <c r="P1294" s="81" t="n">
        <v>18</v>
      </c>
      <c r="Q1294" s="81" t="n">
        <v>14</v>
      </c>
      <c r="R1294" s="81" t="n">
        <v>23</v>
      </c>
      <c r="S1294" s="81" t="n">
        <v>286</v>
      </c>
      <c r="T1294" s="81" t="n">
        <v>1</v>
      </c>
      <c r="U1294" s="81" t="s">
        <v>1</v>
      </c>
      <c r="V1294" s="81" t="s">
        <v>2</v>
      </c>
      <c r="W1294" s="81"/>
      <c r="X1294" s="129"/>
      <c r="Y1294" s="130"/>
      <c r="Z1294" s="130"/>
      <c r="AA1294" s="130"/>
      <c r="WK1294" s="119"/>
      <c r="WL1294" s="119"/>
      <c r="WM1294" s="119"/>
      <c r="WN1294" s="119"/>
      <c r="WO1294" s="119"/>
      <c r="WP1294" s="119"/>
      <c r="WQ1294" s="119"/>
      <c r="WR1294" s="119"/>
      <c r="WS1294" s="119"/>
      <c r="WT1294" s="119"/>
      <c r="WU1294" s="119"/>
      <c r="WV1294" s="119"/>
      <c r="WW1294" s="119"/>
      <c r="WX1294" s="119"/>
      <c r="WY1294" s="119"/>
      <c r="WZ1294" s="119"/>
      <c r="XA1294" s="119"/>
      <c r="XB1294" s="119"/>
      <c r="XC1294" s="119"/>
      <c r="XD1294" s="119"/>
      <c r="XE1294" s="119"/>
      <c r="XF1294" s="119"/>
      <c r="XG1294" s="119"/>
      <c r="XH1294" s="119"/>
      <c r="XI1294" s="119"/>
      <c r="XJ1294" s="119"/>
      <c r="XK1294" s="119"/>
      <c r="XL1294" s="119"/>
      <c r="XM1294" s="119"/>
      <c r="XN1294" s="119"/>
      <c r="XO1294" s="119"/>
      <c r="XP1294" s="119"/>
      <c r="XQ1294" s="119"/>
      <c r="XR1294" s="119"/>
      <c r="XS1294" s="119"/>
      <c r="XT1294" s="119"/>
      <c r="XU1294" s="119"/>
      <c r="XV1294" s="119"/>
      <c r="XW1294" s="119"/>
      <c r="XX1294" s="119"/>
      <c r="XY1294" s="119"/>
      <c r="XZ1294" s="119"/>
      <c r="YA1294" s="119"/>
      <c r="YB1294" s="119"/>
      <c r="YC1294" s="119"/>
      <c r="YD1294" s="119"/>
      <c r="YE1294" s="119"/>
      <c r="YF1294" s="119"/>
      <c r="YG1294" s="119"/>
      <c r="YH1294" s="119"/>
      <c r="YI1294" s="119"/>
      <c r="YJ1294" s="119"/>
      <c r="YK1294" s="119"/>
      <c r="YL1294" s="119"/>
      <c r="YM1294" s="119"/>
      <c r="YN1294" s="119"/>
      <c r="YO1294" s="119"/>
      <c r="YP1294" s="119"/>
      <c r="YQ1294" s="119"/>
      <c r="YR1294" s="119"/>
      <c r="YS1294" s="119"/>
      <c r="YT1294" s="119"/>
      <c r="YU1294" s="119"/>
      <c r="YV1294" s="119"/>
      <c r="YW1294" s="119"/>
      <c r="YX1294" s="119"/>
      <c r="YY1294" s="119"/>
      <c r="YZ1294" s="119"/>
      <c r="ZA1294" s="119"/>
      <c r="ZB1294" s="119"/>
      <c r="ZC1294" s="119"/>
      <c r="ZD1294" s="119"/>
      <c r="ZE1294" s="119"/>
      <c r="ZF1294" s="119"/>
      <c r="ZG1294" s="119"/>
      <c r="ZH1294" s="119"/>
      <c r="ZI1294" s="119"/>
      <c r="ZJ1294" s="119"/>
      <c r="ZK1294" s="119"/>
      <c r="ZL1294" s="119"/>
      <c r="ZM1294" s="119"/>
      <c r="ZN1294" s="119"/>
      <c r="ZO1294" s="119"/>
      <c r="ZP1294" s="119"/>
      <c r="ZQ1294" s="119"/>
      <c r="ZR1294" s="119"/>
      <c r="ZS1294" s="119"/>
      <c r="ZT1294" s="119"/>
      <c r="ZU1294" s="119"/>
      <c r="ZV1294" s="119"/>
      <c r="ZW1294" s="119"/>
      <c r="ZX1294" s="119"/>
      <c r="ZY1294" s="119"/>
      <c r="ZZ1294" s="119"/>
      <c r="AAA1294" s="119"/>
      <c r="AAB1294" s="119"/>
      <c r="AAC1294" s="119"/>
      <c r="AAD1294" s="119"/>
      <c r="AAE1294" s="119"/>
      <c r="AAF1294" s="119"/>
      <c r="AAG1294" s="119"/>
      <c r="AAH1294" s="119"/>
      <c r="AAI1294" s="119"/>
      <c r="AAJ1294" s="119"/>
      <c r="AAK1294" s="119"/>
      <c r="AAL1294" s="119"/>
      <c r="AAM1294" s="119"/>
      <c r="AAN1294" s="119"/>
      <c r="AAO1294" s="119"/>
      <c r="AAP1294" s="119"/>
      <c r="AAQ1294" s="119"/>
      <c r="AAR1294" s="119"/>
      <c r="AAS1294" s="119"/>
      <c r="AAT1294" s="119"/>
      <c r="AAU1294" s="119"/>
      <c r="AAV1294" s="119"/>
      <c r="AAW1294" s="119"/>
      <c r="AAX1294" s="119"/>
      <c r="AAY1294" s="119"/>
      <c r="AAZ1294" s="119"/>
      <c r="ABA1294" s="119"/>
      <c r="ABB1294" s="119"/>
      <c r="ABC1294" s="119"/>
      <c r="ABD1294" s="119"/>
      <c r="ABE1294" s="119"/>
      <c r="ABF1294" s="119"/>
      <c r="ABG1294" s="119"/>
      <c r="ABH1294" s="119"/>
      <c r="ABI1294" s="119"/>
      <c r="ABJ1294" s="119"/>
      <c r="ABK1294" s="119"/>
      <c r="ABL1294" s="119"/>
      <c r="ABM1294" s="119"/>
      <c r="ABN1294" s="119"/>
      <c r="ABO1294" s="119"/>
      <c r="ABP1294" s="119"/>
      <c r="ABQ1294" s="119"/>
      <c r="ABR1294" s="119"/>
      <c r="ABS1294" s="119"/>
      <c r="ABT1294" s="119"/>
      <c r="ABU1294" s="119"/>
      <c r="ABV1294" s="119"/>
      <c r="ABW1294" s="119"/>
      <c r="ABX1294" s="119"/>
      <c r="ABY1294" s="119"/>
      <c r="ABZ1294" s="119"/>
      <c r="ACA1294" s="119"/>
      <c r="ACB1294" s="119"/>
      <c r="ACC1294" s="119"/>
      <c r="ACD1294" s="119"/>
      <c r="ACE1294" s="119"/>
      <c r="ACF1294" s="119"/>
      <c r="ACG1294" s="119"/>
      <c r="ACH1294" s="119"/>
      <c r="ACI1294" s="119"/>
      <c r="ACJ1294" s="119"/>
      <c r="ACK1294" s="119"/>
      <c r="ACL1294" s="119"/>
      <c r="ACM1294" s="119"/>
      <c r="ACN1294" s="119"/>
      <c r="ACO1294" s="119"/>
      <c r="ACP1294" s="119"/>
      <c r="ACQ1294" s="119"/>
      <c r="ACR1294" s="119"/>
      <c r="ACS1294" s="119"/>
      <c r="ACT1294" s="119"/>
      <c r="ACU1294" s="119"/>
      <c r="ACV1294" s="119"/>
      <c r="ACW1294" s="119"/>
      <c r="ACX1294" s="119"/>
      <c r="ACY1294" s="119"/>
      <c r="ACZ1294" s="119"/>
      <c r="ADA1294" s="119"/>
      <c r="ADB1294" s="119"/>
      <c r="ADC1294" s="119"/>
      <c r="ADD1294" s="119"/>
      <c r="ADE1294" s="119"/>
      <c r="ADF1294" s="119"/>
      <c r="ADG1294" s="119"/>
      <c r="ADH1294" s="119"/>
      <c r="ADI1294" s="119"/>
      <c r="ADJ1294" s="119"/>
      <c r="ADK1294" s="119"/>
      <c r="ADL1294" s="119"/>
      <c r="ADM1294" s="119"/>
      <c r="ADN1294" s="119"/>
      <c r="ADO1294" s="119"/>
      <c r="ADP1294" s="119"/>
      <c r="ADQ1294" s="119"/>
      <c r="ADR1294" s="119"/>
      <c r="ADS1294" s="119"/>
      <c r="ADT1294" s="119"/>
      <c r="ADU1294" s="119"/>
      <c r="ADV1294" s="119"/>
      <c r="ADW1294" s="119"/>
      <c r="ADX1294" s="119"/>
      <c r="ADY1294" s="119"/>
      <c r="ADZ1294" s="119"/>
      <c r="AEA1294" s="119"/>
      <c r="AEB1294" s="119"/>
      <c r="AEC1294" s="119"/>
      <c r="AED1294" s="119"/>
      <c r="AEE1294" s="119"/>
      <c r="AEF1294" s="119"/>
      <c r="AEG1294" s="119"/>
      <c r="AEH1294" s="119"/>
      <c r="AEI1294" s="119"/>
      <c r="AEJ1294" s="119"/>
      <c r="AEK1294" s="119"/>
      <c r="AEL1294" s="119"/>
      <c r="AEM1294" s="119"/>
      <c r="AEN1294" s="119"/>
      <c r="AEO1294" s="119"/>
      <c r="AEP1294" s="119"/>
      <c r="AEQ1294" s="119"/>
      <c r="AER1294" s="119"/>
      <c r="AES1294" s="119"/>
      <c r="AET1294" s="119"/>
      <c r="AEU1294" s="119"/>
      <c r="AEV1294" s="119"/>
      <c r="AEW1294" s="119"/>
      <c r="AEX1294" s="119"/>
      <c r="AEY1294" s="119"/>
      <c r="AEZ1294" s="119"/>
      <c r="AFA1294" s="119"/>
      <c r="AFB1294" s="119"/>
      <c r="AFC1294" s="119"/>
      <c r="AFD1294" s="119"/>
      <c r="AFE1294" s="119"/>
      <c r="AFF1294" s="119"/>
      <c r="AFG1294" s="119"/>
      <c r="AFH1294" s="119"/>
      <c r="AFI1294" s="119"/>
      <c r="AFJ1294" s="119"/>
      <c r="AFK1294" s="119"/>
      <c r="AFL1294" s="119"/>
      <c r="AFM1294" s="119"/>
      <c r="AFN1294" s="119"/>
      <c r="AFO1294" s="119"/>
      <c r="AFP1294" s="119"/>
      <c r="AFQ1294" s="119"/>
      <c r="AFR1294" s="119"/>
      <c r="AFS1294" s="119"/>
      <c r="AFT1294" s="119"/>
      <c r="AFU1294" s="119"/>
      <c r="AFV1294" s="119"/>
      <c r="AFW1294" s="119"/>
      <c r="AFX1294" s="119"/>
      <c r="AFY1294" s="119"/>
      <c r="AFZ1294" s="119"/>
      <c r="AGA1294" s="119"/>
      <c r="AGB1294" s="119"/>
      <c r="AGC1294" s="119"/>
      <c r="AGD1294" s="119"/>
      <c r="AGE1294" s="119"/>
      <c r="AGF1294" s="119"/>
      <c r="AGG1294" s="119"/>
      <c r="AGH1294" s="119"/>
      <c r="AGI1294" s="119"/>
      <c r="AGJ1294" s="119"/>
      <c r="AGK1294" s="119"/>
      <c r="AGL1294" s="119"/>
      <c r="AGM1294" s="119"/>
      <c r="AGN1294" s="119"/>
      <c r="AGO1294" s="119"/>
      <c r="AGP1294" s="119"/>
      <c r="AGQ1294" s="119"/>
      <c r="AGR1294" s="119"/>
      <c r="AGS1294" s="119"/>
      <c r="AGT1294" s="119"/>
      <c r="AGU1294" s="119"/>
      <c r="AGV1294" s="119"/>
      <c r="AGW1294" s="119"/>
      <c r="AGX1294" s="119"/>
      <c r="AGY1294" s="119"/>
      <c r="AGZ1294" s="119"/>
      <c r="AHA1294" s="119"/>
      <c r="AHB1294" s="119"/>
      <c r="AHC1294" s="119"/>
      <c r="AHD1294" s="119"/>
      <c r="AHE1294" s="119"/>
      <c r="AHF1294" s="119"/>
      <c r="AHG1294" s="119"/>
      <c r="AHH1294" s="119"/>
      <c r="AHI1294" s="119"/>
      <c r="AHJ1294" s="119"/>
      <c r="AHK1294" s="119"/>
      <c r="AHL1294" s="119"/>
      <c r="AHM1294" s="119"/>
      <c r="AHN1294" s="119"/>
      <c r="AHO1294" s="119"/>
      <c r="AHP1294" s="119"/>
      <c r="AHQ1294" s="119"/>
      <c r="AHR1294" s="119"/>
      <c r="AHS1294" s="119"/>
      <c r="AHT1294" s="119"/>
      <c r="AHU1294" s="119"/>
      <c r="AHV1294" s="119"/>
      <c r="AHW1294" s="119"/>
      <c r="AHX1294" s="119"/>
      <c r="AHY1294" s="119"/>
      <c r="AHZ1294" s="119"/>
      <c r="AIA1294" s="119"/>
      <c r="AIB1294" s="119"/>
      <c r="AIC1294" s="119"/>
      <c r="AID1294" s="119"/>
      <c r="AIE1294" s="119"/>
      <c r="AIF1294" s="119"/>
      <c r="AIG1294" s="119"/>
      <c r="AIH1294" s="119"/>
      <c r="AII1294" s="119"/>
      <c r="AIJ1294" s="119"/>
      <c r="AIK1294" s="119"/>
      <c r="AIL1294" s="119"/>
      <c r="AIM1294" s="119"/>
      <c r="AIN1294" s="119"/>
      <c r="AIO1294" s="119"/>
      <c r="AIP1294" s="119"/>
      <c r="AIQ1294" s="119"/>
      <c r="AIR1294" s="119"/>
      <c r="AIS1294" s="119"/>
      <c r="AIT1294" s="119"/>
      <c r="AIU1294" s="119"/>
      <c r="AIV1294" s="119"/>
      <c r="AIW1294" s="119"/>
      <c r="AIX1294" s="119"/>
      <c r="AIY1294" s="119"/>
      <c r="AIZ1294" s="119"/>
      <c r="AJA1294" s="119"/>
      <c r="AJB1294" s="119"/>
      <c r="AJC1294" s="119"/>
      <c r="AJD1294" s="119"/>
      <c r="AJE1294" s="119"/>
      <c r="AJF1294" s="119"/>
      <c r="AJG1294" s="119"/>
      <c r="AJH1294" s="119"/>
      <c r="AJI1294" s="119"/>
      <c r="AJJ1294" s="119"/>
      <c r="AJK1294" s="119"/>
      <c r="AJL1294" s="119"/>
      <c r="AJM1294" s="119"/>
      <c r="AJN1294" s="119"/>
      <c r="AJO1294" s="119"/>
      <c r="AJP1294" s="119"/>
      <c r="AJQ1294" s="119"/>
      <c r="AJR1294" s="119"/>
      <c r="AJS1294" s="119"/>
      <c r="AJT1294" s="119"/>
      <c r="AJU1294" s="119"/>
      <c r="AJV1294" s="119"/>
      <c r="AJW1294" s="119"/>
      <c r="AJX1294" s="119"/>
      <c r="AJY1294" s="119"/>
      <c r="AJZ1294" s="119"/>
      <c r="AKA1294" s="119"/>
      <c r="AKB1294" s="119"/>
      <c r="AKC1294" s="119"/>
      <c r="AKD1294" s="119"/>
      <c r="AKE1294" s="119"/>
      <c r="AKF1294" s="119"/>
      <c r="AKG1294" s="119"/>
      <c r="AKH1294" s="119"/>
      <c r="AKI1294" s="119"/>
      <c r="AKJ1294" s="119"/>
      <c r="AKK1294" s="119"/>
      <c r="AKL1294" s="119"/>
      <c r="AKM1294" s="119"/>
      <c r="AKN1294" s="119"/>
      <c r="AKO1294" s="119"/>
      <c r="AKP1294" s="119"/>
      <c r="AKQ1294" s="119"/>
      <c r="AKR1294" s="119"/>
      <c r="AKS1294" s="119"/>
      <c r="AKT1294" s="119"/>
      <c r="AKU1294" s="119"/>
      <c r="AKV1294" s="119"/>
      <c r="AKW1294" s="119"/>
      <c r="AKX1294" s="119"/>
      <c r="AKY1294" s="119"/>
      <c r="AKZ1294" s="119"/>
      <c r="ALA1294" s="119"/>
      <c r="ALB1294" s="119"/>
      <c r="ALC1294" s="119"/>
      <c r="ALD1294" s="119"/>
      <c r="ALE1294" s="119"/>
      <c r="ALF1294" s="119"/>
      <c r="ALG1294" s="119"/>
      <c r="ALH1294" s="119"/>
      <c r="ALI1294" s="119"/>
      <c r="ALJ1294" s="119"/>
      <c r="ALK1294" s="119"/>
      <c r="ALL1294" s="119"/>
      <c r="ALM1294" s="119"/>
      <c r="ALN1294" s="119"/>
      <c r="ALO1294" s="119"/>
      <c r="ALP1294" s="119"/>
      <c r="ALQ1294" s="119"/>
      <c r="ALR1294" s="119"/>
      <c r="ALS1294" s="119"/>
      <c r="ALT1294" s="119"/>
      <c r="ALU1294" s="119"/>
      <c r="ALV1294" s="119"/>
      <c r="ALW1294" s="119"/>
      <c r="ALX1294" s="119"/>
      <c r="ALY1294" s="119"/>
      <c r="ALZ1294" s="119"/>
      <c r="AMA1294" s="119"/>
      <c r="AMB1294" s="119"/>
      <c r="AMC1294" s="119"/>
      <c r="AMD1294" s="119"/>
      <c r="AME1294" s="119"/>
      <c r="AMF1294" s="119"/>
      <c r="AMG1294" s="119"/>
      <c r="AMH1294" s="119"/>
      <c r="AMI1294" s="119"/>
      <c r="AMJ1294" s="119"/>
    </row>
    <row r="1295" customFormat="false" ht="15" hidden="false" customHeight="false" outlineLevel="0" collapsed="false">
      <c r="C1295" s="49" t="n">
        <f aca="false">IF(F1295=F1294,C1294,IF(F1295=(F1294+10),C1294,(C1294+10)))</f>
        <v>2480</v>
      </c>
      <c r="D1295" s="38" t="s">
        <v>457</v>
      </c>
      <c r="E1295" s="51" t="n">
        <f aca="false">IF(C1294=C1295,IF(AND(L1295&lt;&gt;"M",L1295&lt;&gt;"m-up"),E1294+10,E1294),10)</f>
        <v>20</v>
      </c>
      <c r="F1295" s="39" t="n">
        <f aca="false">R1295+(Q1295*60)+(P1295*3600)</f>
        <v>65663</v>
      </c>
      <c r="G1295" s="39" t="str">
        <f aca="false">CONCATENATE(M1295,N1295,O1295)</f>
        <v>201823</v>
      </c>
      <c r="H1295" s="39" t="n">
        <f aca="false">305-305</f>
        <v>0</v>
      </c>
      <c r="L1295" s="39" t="s">
        <v>270</v>
      </c>
      <c r="M1295" s="39" t="n">
        <v>2018</v>
      </c>
      <c r="N1295" s="39" t="n">
        <v>2</v>
      </c>
      <c r="O1295" s="39" t="n">
        <v>3</v>
      </c>
      <c r="P1295" s="39" t="n">
        <v>18</v>
      </c>
      <c r="Q1295" s="39" t="n">
        <v>14</v>
      </c>
      <c r="R1295" s="39" t="n">
        <v>23</v>
      </c>
      <c r="S1295" s="39" t="n">
        <v>305</v>
      </c>
      <c r="T1295" s="39" t="n">
        <v>1</v>
      </c>
      <c r="U1295" s="39" t="s">
        <v>1</v>
      </c>
      <c r="V1295" s="39" t="s">
        <v>2</v>
      </c>
    </row>
    <row r="1296" customFormat="false" ht="15" hidden="false" customHeight="false" outlineLevel="0" collapsed="false">
      <c r="A1296" s="118"/>
      <c r="B1296" s="118"/>
      <c r="C1296" s="49" t="n">
        <f aca="false">IF(F1296=F1295,C1295,IF(F1296=(F1295+10),C1295,(C1295+10)))</f>
        <v>2480</v>
      </c>
      <c r="D1296" s="56" t="s">
        <v>457</v>
      </c>
      <c r="E1296" s="51" t="n">
        <f aca="false">IF(C1295=C1296,IF(AND(L1296&lt;&gt;"M",L1296&lt;&gt;"m-up"),E1295+10,E1295),10)</f>
        <v>30</v>
      </c>
      <c r="F1296" s="79" t="n">
        <f aca="false">R1296+(Q1296*60)+(P1296*3600)</f>
        <v>65663</v>
      </c>
      <c r="G1296" s="79" t="str">
        <f aca="false">CONCATENATE(M1296,N1296,O1296)</f>
        <v>201823</v>
      </c>
      <c r="H1296" s="79" t="n">
        <v>0</v>
      </c>
      <c r="I1296" s="79"/>
      <c r="J1296" s="79"/>
      <c r="K1296" s="79"/>
      <c r="L1296" s="79" t="s">
        <v>270</v>
      </c>
      <c r="M1296" s="79" t="n">
        <v>2018</v>
      </c>
      <c r="N1296" s="79" t="n">
        <v>2</v>
      </c>
      <c r="O1296" s="79" t="n">
        <v>3</v>
      </c>
      <c r="P1296" s="79" t="n">
        <v>18</v>
      </c>
      <c r="Q1296" s="79" t="n">
        <v>14</v>
      </c>
      <c r="R1296" s="79" t="n">
        <v>23</v>
      </c>
      <c r="S1296" s="79" t="n">
        <v>308</v>
      </c>
      <c r="T1296" s="79" t="n">
        <v>0</v>
      </c>
      <c r="U1296" s="79" t="s">
        <v>62</v>
      </c>
      <c r="V1296" s="79" t="s">
        <v>2</v>
      </c>
      <c r="W1296" s="79"/>
      <c r="X1296" s="130" t="s">
        <v>110</v>
      </c>
      <c r="Y1296" s="130"/>
      <c r="Z1296" s="130"/>
      <c r="AA1296" s="130"/>
      <c r="WK1296" s="119"/>
      <c r="WL1296" s="119"/>
      <c r="WM1296" s="119"/>
      <c r="WN1296" s="119"/>
      <c r="WO1296" s="119"/>
      <c r="WP1296" s="119"/>
      <c r="WQ1296" s="119"/>
      <c r="WR1296" s="119"/>
      <c r="WS1296" s="119"/>
      <c r="WT1296" s="119"/>
      <c r="WU1296" s="119"/>
      <c r="WV1296" s="119"/>
      <c r="WW1296" s="119"/>
      <c r="WX1296" s="119"/>
      <c r="WY1296" s="119"/>
      <c r="WZ1296" s="119"/>
      <c r="XA1296" s="119"/>
      <c r="XB1296" s="119"/>
      <c r="XC1296" s="119"/>
      <c r="XD1296" s="119"/>
      <c r="XE1296" s="119"/>
      <c r="XF1296" s="119"/>
      <c r="XG1296" s="119"/>
      <c r="XH1296" s="119"/>
      <c r="XI1296" s="119"/>
      <c r="XJ1296" s="119"/>
      <c r="XK1296" s="119"/>
      <c r="XL1296" s="119"/>
      <c r="XM1296" s="119"/>
      <c r="XN1296" s="119"/>
      <c r="XO1296" s="119"/>
      <c r="XP1296" s="119"/>
      <c r="XQ1296" s="119"/>
      <c r="XR1296" s="119"/>
      <c r="XS1296" s="119"/>
      <c r="XT1296" s="119"/>
      <c r="XU1296" s="119"/>
      <c r="XV1296" s="119"/>
      <c r="XW1296" s="119"/>
      <c r="XX1296" s="119"/>
      <c r="XY1296" s="119"/>
      <c r="XZ1296" s="119"/>
      <c r="YA1296" s="119"/>
      <c r="YB1296" s="119"/>
      <c r="YC1296" s="119"/>
      <c r="YD1296" s="119"/>
      <c r="YE1296" s="119"/>
      <c r="YF1296" s="119"/>
      <c r="YG1296" s="119"/>
      <c r="YH1296" s="119"/>
      <c r="YI1296" s="119"/>
      <c r="YJ1296" s="119"/>
      <c r="YK1296" s="119"/>
      <c r="YL1296" s="119"/>
      <c r="YM1296" s="119"/>
      <c r="YN1296" s="119"/>
      <c r="YO1296" s="119"/>
      <c r="YP1296" s="119"/>
      <c r="YQ1296" s="119"/>
      <c r="YR1296" s="119"/>
      <c r="YS1296" s="119"/>
      <c r="YT1296" s="119"/>
      <c r="YU1296" s="119"/>
      <c r="YV1296" s="119"/>
      <c r="YW1296" s="119"/>
      <c r="YX1296" s="119"/>
      <c r="YY1296" s="119"/>
      <c r="YZ1296" s="119"/>
      <c r="ZA1296" s="119"/>
      <c r="ZB1296" s="119"/>
      <c r="ZC1296" s="119"/>
      <c r="ZD1296" s="119"/>
      <c r="ZE1296" s="119"/>
      <c r="ZF1296" s="119"/>
      <c r="ZG1296" s="119"/>
      <c r="ZH1296" s="119"/>
      <c r="ZI1296" s="119"/>
      <c r="ZJ1296" s="119"/>
      <c r="ZK1296" s="119"/>
      <c r="ZL1296" s="119"/>
      <c r="ZM1296" s="119"/>
      <c r="ZN1296" s="119"/>
      <c r="ZO1296" s="119"/>
      <c r="ZP1296" s="119"/>
      <c r="ZQ1296" s="119"/>
      <c r="ZR1296" s="119"/>
      <c r="ZS1296" s="119"/>
      <c r="ZT1296" s="119"/>
      <c r="ZU1296" s="119"/>
      <c r="ZV1296" s="119"/>
      <c r="ZW1296" s="119"/>
      <c r="ZX1296" s="119"/>
      <c r="ZY1296" s="119"/>
      <c r="ZZ1296" s="119"/>
      <c r="AAA1296" s="119"/>
      <c r="AAB1296" s="119"/>
      <c r="AAC1296" s="119"/>
      <c r="AAD1296" s="119"/>
      <c r="AAE1296" s="119"/>
      <c r="AAF1296" s="119"/>
      <c r="AAG1296" s="119"/>
      <c r="AAH1296" s="119"/>
      <c r="AAI1296" s="119"/>
      <c r="AAJ1296" s="119"/>
      <c r="AAK1296" s="119"/>
      <c r="AAL1296" s="119"/>
      <c r="AAM1296" s="119"/>
      <c r="AAN1296" s="119"/>
      <c r="AAO1296" s="119"/>
      <c r="AAP1296" s="119"/>
      <c r="AAQ1296" s="119"/>
      <c r="AAR1296" s="119"/>
      <c r="AAS1296" s="119"/>
      <c r="AAT1296" s="119"/>
      <c r="AAU1296" s="119"/>
      <c r="AAV1296" s="119"/>
      <c r="AAW1296" s="119"/>
      <c r="AAX1296" s="119"/>
      <c r="AAY1296" s="119"/>
      <c r="AAZ1296" s="119"/>
      <c r="ABA1296" s="119"/>
      <c r="ABB1296" s="119"/>
      <c r="ABC1296" s="119"/>
      <c r="ABD1296" s="119"/>
      <c r="ABE1296" s="119"/>
      <c r="ABF1296" s="119"/>
      <c r="ABG1296" s="119"/>
      <c r="ABH1296" s="119"/>
      <c r="ABI1296" s="119"/>
      <c r="ABJ1296" s="119"/>
      <c r="ABK1296" s="119"/>
      <c r="ABL1296" s="119"/>
      <c r="ABM1296" s="119"/>
      <c r="ABN1296" s="119"/>
      <c r="ABO1296" s="119"/>
      <c r="ABP1296" s="119"/>
      <c r="ABQ1296" s="119"/>
      <c r="ABR1296" s="119"/>
      <c r="ABS1296" s="119"/>
      <c r="ABT1296" s="119"/>
      <c r="ABU1296" s="119"/>
      <c r="ABV1296" s="119"/>
      <c r="ABW1296" s="119"/>
      <c r="ABX1296" s="119"/>
      <c r="ABY1296" s="119"/>
      <c r="ABZ1296" s="119"/>
      <c r="ACA1296" s="119"/>
      <c r="ACB1296" s="119"/>
      <c r="ACC1296" s="119"/>
      <c r="ACD1296" s="119"/>
      <c r="ACE1296" s="119"/>
      <c r="ACF1296" s="119"/>
      <c r="ACG1296" s="119"/>
      <c r="ACH1296" s="119"/>
      <c r="ACI1296" s="119"/>
      <c r="ACJ1296" s="119"/>
      <c r="ACK1296" s="119"/>
      <c r="ACL1296" s="119"/>
      <c r="ACM1296" s="119"/>
      <c r="ACN1296" s="119"/>
      <c r="ACO1296" s="119"/>
      <c r="ACP1296" s="119"/>
      <c r="ACQ1296" s="119"/>
      <c r="ACR1296" s="119"/>
      <c r="ACS1296" s="119"/>
      <c r="ACT1296" s="119"/>
      <c r="ACU1296" s="119"/>
      <c r="ACV1296" s="119"/>
      <c r="ACW1296" s="119"/>
      <c r="ACX1296" s="119"/>
      <c r="ACY1296" s="119"/>
      <c r="ACZ1296" s="119"/>
      <c r="ADA1296" s="119"/>
      <c r="ADB1296" s="119"/>
      <c r="ADC1296" s="119"/>
      <c r="ADD1296" s="119"/>
      <c r="ADE1296" s="119"/>
      <c r="ADF1296" s="119"/>
      <c r="ADG1296" s="119"/>
      <c r="ADH1296" s="119"/>
      <c r="ADI1296" s="119"/>
      <c r="ADJ1296" s="119"/>
      <c r="ADK1296" s="119"/>
      <c r="ADL1296" s="119"/>
      <c r="ADM1296" s="119"/>
      <c r="ADN1296" s="119"/>
      <c r="ADO1296" s="119"/>
      <c r="ADP1296" s="119"/>
      <c r="ADQ1296" s="119"/>
      <c r="ADR1296" s="119"/>
      <c r="ADS1296" s="119"/>
      <c r="ADT1296" s="119"/>
      <c r="ADU1296" s="119"/>
      <c r="ADV1296" s="119"/>
      <c r="ADW1296" s="119"/>
      <c r="ADX1296" s="119"/>
      <c r="ADY1296" s="119"/>
      <c r="ADZ1296" s="119"/>
      <c r="AEA1296" s="119"/>
      <c r="AEB1296" s="119"/>
      <c r="AEC1296" s="119"/>
      <c r="AED1296" s="119"/>
      <c r="AEE1296" s="119"/>
      <c r="AEF1296" s="119"/>
      <c r="AEG1296" s="119"/>
      <c r="AEH1296" s="119"/>
      <c r="AEI1296" s="119"/>
      <c r="AEJ1296" s="119"/>
      <c r="AEK1296" s="119"/>
      <c r="AEL1296" s="119"/>
      <c r="AEM1296" s="119"/>
      <c r="AEN1296" s="119"/>
      <c r="AEO1296" s="119"/>
      <c r="AEP1296" s="119"/>
      <c r="AEQ1296" s="119"/>
      <c r="AER1296" s="119"/>
      <c r="AES1296" s="119"/>
      <c r="AET1296" s="119"/>
      <c r="AEU1296" s="119"/>
      <c r="AEV1296" s="119"/>
      <c r="AEW1296" s="119"/>
      <c r="AEX1296" s="119"/>
      <c r="AEY1296" s="119"/>
      <c r="AEZ1296" s="119"/>
      <c r="AFA1296" s="119"/>
      <c r="AFB1296" s="119"/>
      <c r="AFC1296" s="119"/>
      <c r="AFD1296" s="119"/>
      <c r="AFE1296" s="119"/>
      <c r="AFF1296" s="119"/>
      <c r="AFG1296" s="119"/>
      <c r="AFH1296" s="119"/>
      <c r="AFI1296" s="119"/>
      <c r="AFJ1296" s="119"/>
      <c r="AFK1296" s="119"/>
      <c r="AFL1296" s="119"/>
      <c r="AFM1296" s="119"/>
      <c r="AFN1296" s="119"/>
      <c r="AFO1296" s="119"/>
      <c r="AFP1296" s="119"/>
      <c r="AFQ1296" s="119"/>
      <c r="AFR1296" s="119"/>
      <c r="AFS1296" s="119"/>
      <c r="AFT1296" s="119"/>
      <c r="AFU1296" s="119"/>
      <c r="AFV1296" s="119"/>
      <c r="AFW1296" s="119"/>
      <c r="AFX1296" s="119"/>
      <c r="AFY1296" s="119"/>
      <c r="AFZ1296" s="119"/>
      <c r="AGA1296" s="119"/>
      <c r="AGB1296" s="119"/>
      <c r="AGC1296" s="119"/>
      <c r="AGD1296" s="119"/>
      <c r="AGE1296" s="119"/>
      <c r="AGF1296" s="119"/>
      <c r="AGG1296" s="119"/>
      <c r="AGH1296" s="119"/>
      <c r="AGI1296" s="119"/>
      <c r="AGJ1296" s="119"/>
      <c r="AGK1296" s="119"/>
      <c r="AGL1296" s="119"/>
      <c r="AGM1296" s="119"/>
      <c r="AGN1296" s="119"/>
      <c r="AGO1296" s="119"/>
      <c r="AGP1296" s="119"/>
      <c r="AGQ1296" s="119"/>
      <c r="AGR1296" s="119"/>
      <c r="AGS1296" s="119"/>
      <c r="AGT1296" s="119"/>
      <c r="AGU1296" s="119"/>
      <c r="AGV1296" s="119"/>
      <c r="AGW1296" s="119"/>
      <c r="AGX1296" s="119"/>
      <c r="AGY1296" s="119"/>
      <c r="AGZ1296" s="119"/>
      <c r="AHA1296" s="119"/>
      <c r="AHB1296" s="119"/>
      <c r="AHC1296" s="119"/>
      <c r="AHD1296" s="119"/>
      <c r="AHE1296" s="119"/>
      <c r="AHF1296" s="119"/>
      <c r="AHG1296" s="119"/>
      <c r="AHH1296" s="119"/>
      <c r="AHI1296" s="119"/>
      <c r="AHJ1296" s="119"/>
      <c r="AHK1296" s="119"/>
      <c r="AHL1296" s="119"/>
      <c r="AHM1296" s="119"/>
      <c r="AHN1296" s="119"/>
      <c r="AHO1296" s="119"/>
      <c r="AHP1296" s="119"/>
      <c r="AHQ1296" s="119"/>
      <c r="AHR1296" s="119"/>
      <c r="AHS1296" s="119"/>
      <c r="AHT1296" s="119"/>
      <c r="AHU1296" s="119"/>
      <c r="AHV1296" s="119"/>
      <c r="AHW1296" s="119"/>
      <c r="AHX1296" s="119"/>
      <c r="AHY1296" s="119"/>
      <c r="AHZ1296" s="119"/>
      <c r="AIA1296" s="119"/>
      <c r="AIB1296" s="119"/>
      <c r="AIC1296" s="119"/>
      <c r="AID1296" s="119"/>
      <c r="AIE1296" s="119"/>
      <c r="AIF1296" s="119"/>
      <c r="AIG1296" s="119"/>
      <c r="AIH1296" s="119"/>
      <c r="AII1296" s="119"/>
      <c r="AIJ1296" s="119"/>
      <c r="AIK1296" s="119"/>
      <c r="AIL1296" s="119"/>
      <c r="AIM1296" s="119"/>
      <c r="AIN1296" s="119"/>
      <c r="AIO1296" s="119"/>
      <c r="AIP1296" s="119"/>
      <c r="AIQ1296" s="119"/>
      <c r="AIR1296" s="119"/>
      <c r="AIS1296" s="119"/>
      <c r="AIT1296" s="119"/>
      <c r="AIU1296" s="119"/>
      <c r="AIV1296" s="119"/>
      <c r="AIW1296" s="119"/>
      <c r="AIX1296" s="119"/>
      <c r="AIY1296" s="119"/>
      <c r="AIZ1296" s="119"/>
      <c r="AJA1296" s="119"/>
      <c r="AJB1296" s="119"/>
      <c r="AJC1296" s="119"/>
      <c r="AJD1296" s="119"/>
      <c r="AJE1296" s="119"/>
      <c r="AJF1296" s="119"/>
      <c r="AJG1296" s="119"/>
      <c r="AJH1296" s="119"/>
      <c r="AJI1296" s="119"/>
      <c r="AJJ1296" s="119"/>
      <c r="AJK1296" s="119"/>
      <c r="AJL1296" s="119"/>
      <c r="AJM1296" s="119"/>
      <c r="AJN1296" s="119"/>
      <c r="AJO1296" s="119"/>
      <c r="AJP1296" s="119"/>
      <c r="AJQ1296" s="119"/>
      <c r="AJR1296" s="119"/>
      <c r="AJS1296" s="119"/>
      <c r="AJT1296" s="119"/>
      <c r="AJU1296" s="119"/>
      <c r="AJV1296" s="119"/>
      <c r="AJW1296" s="119"/>
      <c r="AJX1296" s="119"/>
      <c r="AJY1296" s="119"/>
      <c r="AJZ1296" s="119"/>
      <c r="AKA1296" s="119"/>
      <c r="AKB1296" s="119"/>
      <c r="AKC1296" s="119"/>
      <c r="AKD1296" s="119"/>
      <c r="AKE1296" s="119"/>
      <c r="AKF1296" s="119"/>
      <c r="AKG1296" s="119"/>
      <c r="AKH1296" s="119"/>
      <c r="AKI1296" s="119"/>
      <c r="AKJ1296" s="119"/>
      <c r="AKK1296" s="119"/>
      <c r="AKL1296" s="119"/>
      <c r="AKM1296" s="119"/>
      <c r="AKN1296" s="119"/>
      <c r="AKO1296" s="119"/>
      <c r="AKP1296" s="119"/>
      <c r="AKQ1296" s="119"/>
      <c r="AKR1296" s="119"/>
      <c r="AKS1296" s="119"/>
      <c r="AKT1296" s="119"/>
      <c r="AKU1296" s="119"/>
      <c r="AKV1296" s="119"/>
      <c r="AKW1296" s="119"/>
      <c r="AKX1296" s="119"/>
      <c r="AKY1296" s="119"/>
      <c r="AKZ1296" s="119"/>
      <c r="ALA1296" s="119"/>
      <c r="ALB1296" s="119"/>
      <c r="ALC1296" s="119"/>
      <c r="ALD1296" s="119"/>
      <c r="ALE1296" s="119"/>
      <c r="ALF1296" s="119"/>
      <c r="ALG1296" s="119"/>
      <c r="ALH1296" s="119"/>
      <c r="ALI1296" s="119"/>
      <c r="ALJ1296" s="119"/>
      <c r="ALK1296" s="119"/>
      <c r="ALL1296" s="119"/>
      <c r="ALM1296" s="119"/>
      <c r="ALN1296" s="119"/>
      <c r="ALO1296" s="119"/>
      <c r="ALP1296" s="119"/>
      <c r="ALQ1296" s="119"/>
      <c r="ALR1296" s="119"/>
      <c r="ALS1296" s="119"/>
      <c r="ALT1296" s="119"/>
      <c r="ALU1296" s="119"/>
      <c r="ALV1296" s="119"/>
      <c r="ALW1296" s="119"/>
      <c r="ALX1296" s="119"/>
      <c r="ALY1296" s="119"/>
      <c r="ALZ1296" s="119"/>
      <c r="AMA1296" s="119"/>
      <c r="AMB1296" s="119"/>
      <c r="AMC1296" s="119"/>
      <c r="AMD1296" s="119"/>
      <c r="AME1296" s="119"/>
      <c r="AMF1296" s="119"/>
      <c r="AMG1296" s="119"/>
      <c r="AMH1296" s="119"/>
      <c r="AMI1296" s="119"/>
      <c r="AMJ1296" s="119"/>
    </row>
    <row r="1297" customFormat="false" ht="15" hidden="false" customHeight="false" outlineLevel="0" collapsed="false">
      <c r="A1297" s="118"/>
      <c r="B1297" s="118"/>
      <c r="C1297" s="49" t="n">
        <f aca="false">IF(F1297=F1296,C1296,IF(F1297=(F1296+10),C1296,(C1296+10)))</f>
        <v>2480</v>
      </c>
      <c r="D1297" s="56" t="s">
        <v>457</v>
      </c>
      <c r="E1297" s="51" t="n">
        <f aca="false">IF(C1296=C1297,IF(AND(L1297&lt;&gt;"M",L1297&lt;&gt;"m-up"),E1296+10,E1296),10)</f>
        <v>40</v>
      </c>
      <c r="F1297" s="79" t="n">
        <f aca="false">R1297+(Q1297*60)+(P1297*3600)</f>
        <v>65663</v>
      </c>
      <c r="G1297" s="79" t="str">
        <f aca="false">CONCATENATE(M1297,N1297,O1297)</f>
        <v>201823</v>
      </c>
      <c r="H1297" s="79" t="n">
        <v>0</v>
      </c>
      <c r="I1297" s="79"/>
      <c r="J1297" s="79"/>
      <c r="K1297" s="79"/>
      <c r="L1297" s="79" t="s">
        <v>290</v>
      </c>
      <c r="M1297" s="79" t="n">
        <v>2018</v>
      </c>
      <c r="N1297" s="79" t="n">
        <v>2</v>
      </c>
      <c r="O1297" s="79" t="n">
        <v>3</v>
      </c>
      <c r="P1297" s="79" t="n">
        <v>18</v>
      </c>
      <c r="Q1297" s="79" t="n">
        <v>14</v>
      </c>
      <c r="R1297" s="79" t="n">
        <v>23</v>
      </c>
      <c r="S1297" s="79" t="n">
        <v>324</v>
      </c>
      <c r="T1297" s="79" t="n">
        <v>0</v>
      </c>
      <c r="U1297" s="79" t="s">
        <v>62</v>
      </c>
      <c r="V1297" s="79" t="s">
        <v>3</v>
      </c>
      <c r="W1297" s="79"/>
      <c r="X1297" s="130" t="s">
        <v>111</v>
      </c>
      <c r="Y1297" s="130"/>
      <c r="Z1297" s="130"/>
      <c r="AA1297" s="130"/>
      <c r="WK1297" s="119"/>
      <c r="WL1297" s="119"/>
      <c r="WM1297" s="119"/>
      <c r="WN1297" s="119"/>
      <c r="WO1297" s="119"/>
      <c r="WP1297" s="119"/>
      <c r="WQ1297" s="119"/>
      <c r="WR1297" s="119"/>
      <c r="WS1297" s="119"/>
      <c r="WT1297" s="119"/>
      <c r="WU1297" s="119"/>
      <c r="WV1297" s="119"/>
      <c r="WW1297" s="119"/>
      <c r="WX1297" s="119"/>
      <c r="WY1297" s="119"/>
      <c r="WZ1297" s="119"/>
      <c r="XA1297" s="119"/>
      <c r="XB1297" s="119"/>
      <c r="XC1297" s="119"/>
      <c r="XD1297" s="119"/>
      <c r="XE1297" s="119"/>
      <c r="XF1297" s="119"/>
      <c r="XG1297" s="119"/>
      <c r="XH1297" s="119"/>
      <c r="XI1297" s="119"/>
      <c r="XJ1297" s="119"/>
      <c r="XK1297" s="119"/>
      <c r="XL1297" s="119"/>
      <c r="XM1297" s="119"/>
      <c r="XN1297" s="119"/>
      <c r="XO1297" s="119"/>
      <c r="XP1297" s="119"/>
      <c r="XQ1297" s="119"/>
      <c r="XR1297" s="119"/>
      <c r="XS1297" s="119"/>
      <c r="XT1297" s="119"/>
      <c r="XU1297" s="119"/>
      <c r="XV1297" s="119"/>
      <c r="XW1297" s="119"/>
      <c r="XX1297" s="119"/>
      <c r="XY1297" s="119"/>
      <c r="XZ1297" s="119"/>
      <c r="YA1297" s="119"/>
      <c r="YB1297" s="119"/>
      <c r="YC1297" s="119"/>
      <c r="YD1297" s="119"/>
      <c r="YE1297" s="119"/>
      <c r="YF1297" s="119"/>
      <c r="YG1297" s="119"/>
      <c r="YH1297" s="119"/>
      <c r="YI1297" s="119"/>
      <c r="YJ1297" s="119"/>
      <c r="YK1297" s="119"/>
      <c r="YL1297" s="119"/>
      <c r="YM1297" s="119"/>
      <c r="YN1297" s="119"/>
      <c r="YO1297" s="119"/>
      <c r="YP1297" s="119"/>
      <c r="YQ1297" s="119"/>
      <c r="YR1297" s="119"/>
      <c r="YS1297" s="119"/>
      <c r="YT1297" s="119"/>
      <c r="YU1297" s="119"/>
      <c r="YV1297" s="119"/>
      <c r="YW1297" s="119"/>
      <c r="YX1297" s="119"/>
      <c r="YY1297" s="119"/>
      <c r="YZ1297" s="119"/>
      <c r="ZA1297" s="119"/>
      <c r="ZB1297" s="119"/>
      <c r="ZC1297" s="119"/>
      <c r="ZD1297" s="119"/>
      <c r="ZE1297" s="119"/>
      <c r="ZF1297" s="119"/>
      <c r="ZG1297" s="119"/>
      <c r="ZH1297" s="119"/>
      <c r="ZI1297" s="119"/>
      <c r="ZJ1297" s="119"/>
      <c r="ZK1297" s="119"/>
      <c r="ZL1297" s="119"/>
      <c r="ZM1297" s="119"/>
      <c r="ZN1297" s="119"/>
      <c r="ZO1297" s="119"/>
      <c r="ZP1297" s="119"/>
      <c r="ZQ1297" s="119"/>
      <c r="ZR1297" s="119"/>
      <c r="ZS1297" s="119"/>
      <c r="ZT1297" s="119"/>
      <c r="ZU1297" s="119"/>
      <c r="ZV1297" s="119"/>
      <c r="ZW1297" s="119"/>
      <c r="ZX1297" s="119"/>
      <c r="ZY1297" s="119"/>
      <c r="ZZ1297" s="119"/>
      <c r="AAA1297" s="119"/>
      <c r="AAB1297" s="119"/>
      <c r="AAC1297" s="119"/>
      <c r="AAD1297" s="119"/>
      <c r="AAE1297" s="119"/>
      <c r="AAF1297" s="119"/>
      <c r="AAG1297" s="119"/>
      <c r="AAH1297" s="119"/>
      <c r="AAI1297" s="119"/>
      <c r="AAJ1297" s="119"/>
      <c r="AAK1297" s="119"/>
      <c r="AAL1297" s="119"/>
      <c r="AAM1297" s="119"/>
      <c r="AAN1297" s="119"/>
      <c r="AAO1297" s="119"/>
      <c r="AAP1297" s="119"/>
      <c r="AAQ1297" s="119"/>
      <c r="AAR1297" s="119"/>
      <c r="AAS1297" s="119"/>
      <c r="AAT1297" s="119"/>
      <c r="AAU1297" s="119"/>
      <c r="AAV1297" s="119"/>
      <c r="AAW1297" s="119"/>
      <c r="AAX1297" s="119"/>
      <c r="AAY1297" s="119"/>
      <c r="AAZ1297" s="119"/>
      <c r="ABA1297" s="119"/>
      <c r="ABB1297" s="119"/>
      <c r="ABC1297" s="119"/>
      <c r="ABD1297" s="119"/>
      <c r="ABE1297" s="119"/>
      <c r="ABF1297" s="119"/>
      <c r="ABG1297" s="119"/>
      <c r="ABH1297" s="119"/>
      <c r="ABI1297" s="119"/>
      <c r="ABJ1297" s="119"/>
      <c r="ABK1297" s="119"/>
      <c r="ABL1297" s="119"/>
      <c r="ABM1297" s="119"/>
      <c r="ABN1297" s="119"/>
      <c r="ABO1297" s="119"/>
      <c r="ABP1297" s="119"/>
      <c r="ABQ1297" s="119"/>
      <c r="ABR1297" s="119"/>
      <c r="ABS1297" s="119"/>
      <c r="ABT1297" s="119"/>
      <c r="ABU1297" s="119"/>
      <c r="ABV1297" s="119"/>
      <c r="ABW1297" s="119"/>
      <c r="ABX1297" s="119"/>
      <c r="ABY1297" s="119"/>
      <c r="ABZ1297" s="119"/>
      <c r="ACA1297" s="119"/>
      <c r="ACB1297" s="119"/>
      <c r="ACC1297" s="119"/>
      <c r="ACD1297" s="119"/>
      <c r="ACE1297" s="119"/>
      <c r="ACF1297" s="119"/>
      <c r="ACG1297" s="119"/>
      <c r="ACH1297" s="119"/>
      <c r="ACI1297" s="119"/>
      <c r="ACJ1297" s="119"/>
      <c r="ACK1297" s="119"/>
      <c r="ACL1297" s="119"/>
      <c r="ACM1297" s="119"/>
      <c r="ACN1297" s="119"/>
      <c r="ACO1297" s="119"/>
      <c r="ACP1297" s="119"/>
      <c r="ACQ1297" s="119"/>
      <c r="ACR1297" s="119"/>
      <c r="ACS1297" s="119"/>
      <c r="ACT1297" s="119"/>
      <c r="ACU1297" s="119"/>
      <c r="ACV1297" s="119"/>
      <c r="ACW1297" s="119"/>
      <c r="ACX1297" s="119"/>
      <c r="ACY1297" s="119"/>
      <c r="ACZ1297" s="119"/>
      <c r="ADA1297" s="119"/>
      <c r="ADB1297" s="119"/>
      <c r="ADC1297" s="119"/>
      <c r="ADD1297" s="119"/>
      <c r="ADE1297" s="119"/>
      <c r="ADF1297" s="119"/>
      <c r="ADG1297" s="119"/>
      <c r="ADH1297" s="119"/>
      <c r="ADI1297" s="119"/>
      <c r="ADJ1297" s="119"/>
      <c r="ADK1297" s="119"/>
      <c r="ADL1297" s="119"/>
      <c r="ADM1297" s="119"/>
      <c r="ADN1297" s="119"/>
      <c r="ADO1297" s="119"/>
      <c r="ADP1297" s="119"/>
      <c r="ADQ1297" s="119"/>
      <c r="ADR1297" s="119"/>
      <c r="ADS1297" s="119"/>
      <c r="ADT1297" s="119"/>
      <c r="ADU1297" s="119"/>
      <c r="ADV1297" s="119"/>
      <c r="ADW1297" s="119"/>
      <c r="ADX1297" s="119"/>
      <c r="ADY1297" s="119"/>
      <c r="ADZ1297" s="119"/>
      <c r="AEA1297" s="119"/>
      <c r="AEB1297" s="119"/>
      <c r="AEC1297" s="119"/>
      <c r="AED1297" s="119"/>
      <c r="AEE1297" s="119"/>
      <c r="AEF1297" s="119"/>
      <c r="AEG1297" s="119"/>
      <c r="AEH1297" s="119"/>
      <c r="AEI1297" s="119"/>
      <c r="AEJ1297" s="119"/>
      <c r="AEK1297" s="119"/>
      <c r="AEL1297" s="119"/>
      <c r="AEM1297" s="119"/>
      <c r="AEN1297" s="119"/>
      <c r="AEO1297" s="119"/>
      <c r="AEP1297" s="119"/>
      <c r="AEQ1297" s="119"/>
      <c r="AER1297" s="119"/>
      <c r="AES1297" s="119"/>
      <c r="AET1297" s="119"/>
      <c r="AEU1297" s="119"/>
      <c r="AEV1297" s="119"/>
      <c r="AEW1297" s="119"/>
      <c r="AEX1297" s="119"/>
      <c r="AEY1297" s="119"/>
      <c r="AEZ1297" s="119"/>
      <c r="AFA1297" s="119"/>
      <c r="AFB1297" s="119"/>
      <c r="AFC1297" s="119"/>
      <c r="AFD1297" s="119"/>
      <c r="AFE1297" s="119"/>
      <c r="AFF1297" s="119"/>
      <c r="AFG1297" s="119"/>
      <c r="AFH1297" s="119"/>
      <c r="AFI1297" s="119"/>
      <c r="AFJ1297" s="119"/>
      <c r="AFK1297" s="119"/>
      <c r="AFL1297" s="119"/>
      <c r="AFM1297" s="119"/>
      <c r="AFN1297" s="119"/>
      <c r="AFO1297" s="119"/>
      <c r="AFP1297" s="119"/>
      <c r="AFQ1297" s="119"/>
      <c r="AFR1297" s="119"/>
      <c r="AFS1297" s="119"/>
      <c r="AFT1297" s="119"/>
      <c r="AFU1297" s="119"/>
      <c r="AFV1297" s="119"/>
      <c r="AFW1297" s="119"/>
      <c r="AFX1297" s="119"/>
      <c r="AFY1297" s="119"/>
      <c r="AFZ1297" s="119"/>
      <c r="AGA1297" s="119"/>
      <c r="AGB1297" s="119"/>
      <c r="AGC1297" s="119"/>
      <c r="AGD1297" s="119"/>
      <c r="AGE1297" s="119"/>
      <c r="AGF1297" s="119"/>
      <c r="AGG1297" s="119"/>
      <c r="AGH1297" s="119"/>
      <c r="AGI1297" s="119"/>
      <c r="AGJ1297" s="119"/>
      <c r="AGK1297" s="119"/>
      <c r="AGL1297" s="119"/>
      <c r="AGM1297" s="119"/>
      <c r="AGN1297" s="119"/>
      <c r="AGO1297" s="119"/>
      <c r="AGP1297" s="119"/>
      <c r="AGQ1297" s="119"/>
      <c r="AGR1297" s="119"/>
      <c r="AGS1297" s="119"/>
      <c r="AGT1297" s="119"/>
      <c r="AGU1297" s="119"/>
      <c r="AGV1297" s="119"/>
      <c r="AGW1297" s="119"/>
      <c r="AGX1297" s="119"/>
      <c r="AGY1297" s="119"/>
      <c r="AGZ1297" s="119"/>
      <c r="AHA1297" s="119"/>
      <c r="AHB1297" s="119"/>
      <c r="AHC1297" s="119"/>
      <c r="AHD1297" s="119"/>
      <c r="AHE1297" s="119"/>
      <c r="AHF1297" s="119"/>
      <c r="AHG1297" s="119"/>
      <c r="AHH1297" s="119"/>
      <c r="AHI1297" s="119"/>
      <c r="AHJ1297" s="119"/>
      <c r="AHK1297" s="119"/>
      <c r="AHL1297" s="119"/>
      <c r="AHM1297" s="119"/>
      <c r="AHN1297" s="119"/>
      <c r="AHO1297" s="119"/>
      <c r="AHP1297" s="119"/>
      <c r="AHQ1297" s="119"/>
      <c r="AHR1297" s="119"/>
      <c r="AHS1297" s="119"/>
      <c r="AHT1297" s="119"/>
      <c r="AHU1297" s="119"/>
      <c r="AHV1297" s="119"/>
      <c r="AHW1297" s="119"/>
      <c r="AHX1297" s="119"/>
      <c r="AHY1297" s="119"/>
      <c r="AHZ1297" s="119"/>
      <c r="AIA1297" s="119"/>
      <c r="AIB1297" s="119"/>
      <c r="AIC1297" s="119"/>
      <c r="AID1297" s="119"/>
      <c r="AIE1297" s="119"/>
      <c r="AIF1297" s="119"/>
      <c r="AIG1297" s="119"/>
      <c r="AIH1297" s="119"/>
      <c r="AII1297" s="119"/>
      <c r="AIJ1297" s="119"/>
      <c r="AIK1297" s="119"/>
      <c r="AIL1297" s="119"/>
      <c r="AIM1297" s="119"/>
      <c r="AIN1297" s="119"/>
      <c r="AIO1297" s="119"/>
      <c r="AIP1297" s="119"/>
      <c r="AIQ1297" s="119"/>
      <c r="AIR1297" s="119"/>
      <c r="AIS1297" s="119"/>
      <c r="AIT1297" s="119"/>
      <c r="AIU1297" s="119"/>
      <c r="AIV1297" s="119"/>
      <c r="AIW1297" s="119"/>
      <c r="AIX1297" s="119"/>
      <c r="AIY1297" s="119"/>
      <c r="AIZ1297" s="119"/>
      <c r="AJA1297" s="119"/>
      <c r="AJB1297" s="119"/>
      <c r="AJC1297" s="119"/>
      <c r="AJD1297" s="119"/>
      <c r="AJE1297" s="119"/>
      <c r="AJF1297" s="119"/>
      <c r="AJG1297" s="119"/>
      <c r="AJH1297" s="119"/>
      <c r="AJI1297" s="119"/>
      <c r="AJJ1297" s="119"/>
      <c r="AJK1297" s="119"/>
      <c r="AJL1297" s="119"/>
      <c r="AJM1297" s="119"/>
      <c r="AJN1297" s="119"/>
      <c r="AJO1297" s="119"/>
      <c r="AJP1297" s="119"/>
      <c r="AJQ1297" s="119"/>
      <c r="AJR1297" s="119"/>
      <c r="AJS1297" s="119"/>
      <c r="AJT1297" s="119"/>
      <c r="AJU1297" s="119"/>
      <c r="AJV1297" s="119"/>
      <c r="AJW1297" s="119"/>
      <c r="AJX1297" s="119"/>
      <c r="AJY1297" s="119"/>
      <c r="AJZ1297" s="119"/>
      <c r="AKA1297" s="119"/>
      <c r="AKB1297" s="119"/>
      <c r="AKC1297" s="119"/>
      <c r="AKD1297" s="119"/>
      <c r="AKE1297" s="119"/>
      <c r="AKF1297" s="119"/>
      <c r="AKG1297" s="119"/>
      <c r="AKH1297" s="119"/>
      <c r="AKI1297" s="119"/>
      <c r="AKJ1297" s="119"/>
      <c r="AKK1297" s="119"/>
      <c r="AKL1297" s="119"/>
      <c r="AKM1297" s="119"/>
      <c r="AKN1297" s="119"/>
      <c r="AKO1297" s="119"/>
      <c r="AKP1297" s="119"/>
      <c r="AKQ1297" s="119"/>
      <c r="AKR1297" s="119"/>
      <c r="AKS1297" s="119"/>
      <c r="AKT1297" s="119"/>
      <c r="AKU1297" s="119"/>
      <c r="AKV1297" s="119"/>
      <c r="AKW1297" s="119"/>
      <c r="AKX1297" s="119"/>
      <c r="AKY1297" s="119"/>
      <c r="AKZ1297" s="119"/>
      <c r="ALA1297" s="119"/>
      <c r="ALB1297" s="119"/>
      <c r="ALC1297" s="119"/>
      <c r="ALD1297" s="119"/>
      <c r="ALE1297" s="119"/>
      <c r="ALF1297" s="119"/>
      <c r="ALG1297" s="119"/>
      <c r="ALH1297" s="119"/>
      <c r="ALI1297" s="119"/>
      <c r="ALJ1297" s="119"/>
      <c r="ALK1297" s="119"/>
      <c r="ALL1297" s="119"/>
      <c r="ALM1297" s="119"/>
      <c r="ALN1297" s="119"/>
      <c r="ALO1297" s="119"/>
      <c r="ALP1297" s="119"/>
      <c r="ALQ1297" s="119"/>
      <c r="ALR1297" s="119"/>
      <c r="ALS1297" s="119"/>
      <c r="ALT1297" s="119"/>
      <c r="ALU1297" s="119"/>
      <c r="ALV1297" s="119"/>
      <c r="ALW1297" s="119"/>
      <c r="ALX1297" s="119"/>
      <c r="ALY1297" s="119"/>
      <c r="ALZ1297" s="119"/>
      <c r="AMA1297" s="119"/>
      <c r="AMB1297" s="119"/>
      <c r="AMC1297" s="119"/>
      <c r="AMD1297" s="119"/>
      <c r="AME1297" s="119"/>
      <c r="AMF1297" s="119"/>
      <c r="AMG1297" s="119"/>
      <c r="AMH1297" s="119"/>
      <c r="AMI1297" s="119"/>
      <c r="AMJ1297" s="119"/>
    </row>
    <row r="1298" customFormat="false" ht="15" hidden="false" customHeight="false" outlineLevel="0" collapsed="false">
      <c r="A1298" s="118"/>
      <c r="B1298" s="118"/>
      <c r="C1298" s="49" t="n">
        <f aca="false">IF(F1298=F1297,C1297,IF(F1298=(F1297+10),C1297,(C1297+10)))</f>
        <v>2490</v>
      </c>
      <c r="D1298" s="58" t="s">
        <v>458</v>
      </c>
      <c r="E1298" s="51" t="n">
        <f aca="false">IF(C1297=C1298,IF(AND(L1298&lt;&gt;"M",L1298&lt;&gt;"m-up"),E1297+10,E1297),10)</f>
        <v>10</v>
      </c>
      <c r="F1298" s="81" t="n">
        <f aca="false">R1298+(Q1298*60)+(P1298*3600)</f>
        <v>65743</v>
      </c>
      <c r="G1298" s="81" t="str">
        <f aca="false">CONCATENATE(M1298,N1298,O1298)</f>
        <v>201823</v>
      </c>
      <c r="H1298" s="81" t="n">
        <v>6</v>
      </c>
      <c r="I1298" s="81"/>
      <c r="J1298" s="81"/>
      <c r="K1298" s="81"/>
      <c r="L1298" s="81" t="s">
        <v>0</v>
      </c>
      <c r="M1298" s="81" t="n">
        <v>2018</v>
      </c>
      <c r="N1298" s="81" t="n">
        <v>2</v>
      </c>
      <c r="O1298" s="81" t="n">
        <v>3</v>
      </c>
      <c r="P1298" s="81" t="n">
        <v>18</v>
      </c>
      <c r="Q1298" s="81" t="n">
        <v>15</v>
      </c>
      <c r="R1298" s="81" t="n">
        <v>43</v>
      </c>
      <c r="S1298" s="81" t="n">
        <v>788</v>
      </c>
      <c r="T1298" s="81" t="n">
        <v>1</v>
      </c>
      <c r="U1298" s="81" t="s">
        <v>1</v>
      </c>
      <c r="V1298" s="81" t="s">
        <v>2</v>
      </c>
      <c r="W1298" s="81"/>
      <c r="X1298" s="129" t="s">
        <v>112</v>
      </c>
      <c r="Y1298" s="130"/>
      <c r="Z1298" s="130"/>
      <c r="AA1298" s="130"/>
      <c r="WK1298" s="119"/>
      <c r="WL1298" s="119"/>
      <c r="WM1298" s="119"/>
      <c r="WN1298" s="119"/>
      <c r="WO1298" s="119"/>
      <c r="WP1298" s="119"/>
      <c r="WQ1298" s="119"/>
      <c r="WR1298" s="119"/>
      <c r="WS1298" s="119"/>
      <c r="WT1298" s="119"/>
      <c r="WU1298" s="119"/>
      <c r="WV1298" s="119"/>
      <c r="WW1298" s="119"/>
      <c r="WX1298" s="119"/>
      <c r="WY1298" s="119"/>
      <c r="WZ1298" s="119"/>
      <c r="XA1298" s="119"/>
      <c r="XB1298" s="119"/>
      <c r="XC1298" s="119"/>
      <c r="XD1298" s="119"/>
      <c r="XE1298" s="119"/>
      <c r="XF1298" s="119"/>
      <c r="XG1298" s="119"/>
      <c r="XH1298" s="119"/>
      <c r="XI1298" s="119"/>
      <c r="XJ1298" s="119"/>
      <c r="XK1298" s="119"/>
      <c r="XL1298" s="119"/>
      <c r="XM1298" s="119"/>
      <c r="XN1298" s="119"/>
      <c r="XO1298" s="119"/>
      <c r="XP1298" s="119"/>
      <c r="XQ1298" s="119"/>
      <c r="XR1298" s="119"/>
      <c r="XS1298" s="119"/>
      <c r="XT1298" s="119"/>
      <c r="XU1298" s="119"/>
      <c r="XV1298" s="119"/>
      <c r="XW1298" s="119"/>
      <c r="XX1298" s="119"/>
      <c r="XY1298" s="119"/>
      <c r="XZ1298" s="119"/>
      <c r="YA1298" s="119"/>
      <c r="YB1298" s="119"/>
      <c r="YC1298" s="119"/>
      <c r="YD1298" s="119"/>
      <c r="YE1298" s="119"/>
      <c r="YF1298" s="119"/>
      <c r="YG1298" s="119"/>
      <c r="YH1298" s="119"/>
      <c r="YI1298" s="119"/>
      <c r="YJ1298" s="119"/>
      <c r="YK1298" s="119"/>
      <c r="YL1298" s="119"/>
      <c r="YM1298" s="119"/>
      <c r="YN1298" s="119"/>
      <c r="YO1298" s="119"/>
      <c r="YP1298" s="119"/>
      <c r="YQ1298" s="119"/>
      <c r="YR1298" s="119"/>
      <c r="YS1298" s="119"/>
      <c r="YT1298" s="119"/>
      <c r="YU1298" s="119"/>
      <c r="YV1298" s="119"/>
      <c r="YW1298" s="119"/>
      <c r="YX1298" s="119"/>
      <c r="YY1298" s="119"/>
      <c r="YZ1298" s="119"/>
      <c r="ZA1298" s="119"/>
      <c r="ZB1298" s="119"/>
      <c r="ZC1298" s="119"/>
      <c r="ZD1298" s="119"/>
      <c r="ZE1298" s="119"/>
      <c r="ZF1298" s="119"/>
      <c r="ZG1298" s="119"/>
      <c r="ZH1298" s="119"/>
      <c r="ZI1298" s="119"/>
      <c r="ZJ1298" s="119"/>
      <c r="ZK1298" s="119"/>
      <c r="ZL1298" s="119"/>
      <c r="ZM1298" s="119"/>
      <c r="ZN1298" s="119"/>
      <c r="ZO1298" s="119"/>
      <c r="ZP1298" s="119"/>
      <c r="ZQ1298" s="119"/>
      <c r="ZR1298" s="119"/>
      <c r="ZS1298" s="119"/>
      <c r="ZT1298" s="119"/>
      <c r="ZU1298" s="119"/>
      <c r="ZV1298" s="119"/>
      <c r="ZW1298" s="119"/>
      <c r="ZX1298" s="119"/>
      <c r="ZY1298" s="119"/>
      <c r="ZZ1298" s="119"/>
      <c r="AAA1298" s="119"/>
      <c r="AAB1298" s="119"/>
      <c r="AAC1298" s="119"/>
      <c r="AAD1298" s="119"/>
      <c r="AAE1298" s="119"/>
      <c r="AAF1298" s="119"/>
      <c r="AAG1298" s="119"/>
      <c r="AAH1298" s="119"/>
      <c r="AAI1298" s="119"/>
      <c r="AAJ1298" s="119"/>
      <c r="AAK1298" s="119"/>
      <c r="AAL1298" s="119"/>
      <c r="AAM1298" s="119"/>
      <c r="AAN1298" s="119"/>
      <c r="AAO1298" s="119"/>
      <c r="AAP1298" s="119"/>
      <c r="AAQ1298" s="119"/>
      <c r="AAR1298" s="119"/>
      <c r="AAS1298" s="119"/>
      <c r="AAT1298" s="119"/>
      <c r="AAU1298" s="119"/>
      <c r="AAV1298" s="119"/>
      <c r="AAW1298" s="119"/>
      <c r="AAX1298" s="119"/>
      <c r="AAY1298" s="119"/>
      <c r="AAZ1298" s="119"/>
      <c r="ABA1298" s="119"/>
      <c r="ABB1298" s="119"/>
      <c r="ABC1298" s="119"/>
      <c r="ABD1298" s="119"/>
      <c r="ABE1298" s="119"/>
      <c r="ABF1298" s="119"/>
      <c r="ABG1298" s="119"/>
      <c r="ABH1298" s="119"/>
      <c r="ABI1298" s="119"/>
      <c r="ABJ1298" s="119"/>
      <c r="ABK1298" s="119"/>
      <c r="ABL1298" s="119"/>
      <c r="ABM1298" s="119"/>
      <c r="ABN1298" s="119"/>
      <c r="ABO1298" s="119"/>
      <c r="ABP1298" s="119"/>
      <c r="ABQ1298" s="119"/>
      <c r="ABR1298" s="119"/>
      <c r="ABS1298" s="119"/>
      <c r="ABT1298" s="119"/>
      <c r="ABU1298" s="119"/>
      <c r="ABV1298" s="119"/>
      <c r="ABW1298" s="119"/>
      <c r="ABX1298" s="119"/>
      <c r="ABY1298" s="119"/>
      <c r="ABZ1298" s="119"/>
      <c r="ACA1298" s="119"/>
      <c r="ACB1298" s="119"/>
      <c r="ACC1298" s="119"/>
      <c r="ACD1298" s="119"/>
      <c r="ACE1298" s="119"/>
      <c r="ACF1298" s="119"/>
      <c r="ACG1298" s="119"/>
      <c r="ACH1298" s="119"/>
      <c r="ACI1298" s="119"/>
      <c r="ACJ1298" s="119"/>
      <c r="ACK1298" s="119"/>
      <c r="ACL1298" s="119"/>
      <c r="ACM1298" s="119"/>
      <c r="ACN1298" s="119"/>
      <c r="ACO1298" s="119"/>
      <c r="ACP1298" s="119"/>
      <c r="ACQ1298" s="119"/>
      <c r="ACR1298" s="119"/>
      <c r="ACS1298" s="119"/>
      <c r="ACT1298" s="119"/>
      <c r="ACU1298" s="119"/>
      <c r="ACV1298" s="119"/>
      <c r="ACW1298" s="119"/>
      <c r="ACX1298" s="119"/>
      <c r="ACY1298" s="119"/>
      <c r="ACZ1298" s="119"/>
      <c r="ADA1298" s="119"/>
      <c r="ADB1298" s="119"/>
      <c r="ADC1298" s="119"/>
      <c r="ADD1298" s="119"/>
      <c r="ADE1298" s="119"/>
      <c r="ADF1298" s="119"/>
      <c r="ADG1298" s="119"/>
      <c r="ADH1298" s="119"/>
      <c r="ADI1298" s="119"/>
      <c r="ADJ1298" s="119"/>
      <c r="ADK1298" s="119"/>
      <c r="ADL1298" s="119"/>
      <c r="ADM1298" s="119"/>
      <c r="ADN1298" s="119"/>
      <c r="ADO1298" s="119"/>
      <c r="ADP1298" s="119"/>
      <c r="ADQ1298" s="119"/>
      <c r="ADR1298" s="119"/>
      <c r="ADS1298" s="119"/>
      <c r="ADT1298" s="119"/>
      <c r="ADU1298" s="119"/>
      <c r="ADV1298" s="119"/>
      <c r="ADW1298" s="119"/>
      <c r="ADX1298" s="119"/>
      <c r="ADY1298" s="119"/>
      <c r="ADZ1298" s="119"/>
      <c r="AEA1298" s="119"/>
      <c r="AEB1298" s="119"/>
      <c r="AEC1298" s="119"/>
      <c r="AED1298" s="119"/>
      <c r="AEE1298" s="119"/>
      <c r="AEF1298" s="119"/>
      <c r="AEG1298" s="119"/>
      <c r="AEH1298" s="119"/>
      <c r="AEI1298" s="119"/>
      <c r="AEJ1298" s="119"/>
      <c r="AEK1298" s="119"/>
      <c r="AEL1298" s="119"/>
      <c r="AEM1298" s="119"/>
      <c r="AEN1298" s="119"/>
      <c r="AEO1298" s="119"/>
      <c r="AEP1298" s="119"/>
      <c r="AEQ1298" s="119"/>
      <c r="AER1298" s="119"/>
      <c r="AES1298" s="119"/>
      <c r="AET1298" s="119"/>
      <c r="AEU1298" s="119"/>
      <c r="AEV1298" s="119"/>
      <c r="AEW1298" s="119"/>
      <c r="AEX1298" s="119"/>
      <c r="AEY1298" s="119"/>
      <c r="AEZ1298" s="119"/>
      <c r="AFA1298" s="119"/>
      <c r="AFB1298" s="119"/>
      <c r="AFC1298" s="119"/>
      <c r="AFD1298" s="119"/>
      <c r="AFE1298" s="119"/>
      <c r="AFF1298" s="119"/>
      <c r="AFG1298" s="119"/>
      <c r="AFH1298" s="119"/>
      <c r="AFI1298" s="119"/>
      <c r="AFJ1298" s="119"/>
      <c r="AFK1298" s="119"/>
      <c r="AFL1298" s="119"/>
      <c r="AFM1298" s="119"/>
      <c r="AFN1298" s="119"/>
      <c r="AFO1298" s="119"/>
      <c r="AFP1298" s="119"/>
      <c r="AFQ1298" s="119"/>
      <c r="AFR1298" s="119"/>
      <c r="AFS1298" s="119"/>
      <c r="AFT1298" s="119"/>
      <c r="AFU1298" s="119"/>
      <c r="AFV1298" s="119"/>
      <c r="AFW1298" s="119"/>
      <c r="AFX1298" s="119"/>
      <c r="AFY1298" s="119"/>
      <c r="AFZ1298" s="119"/>
      <c r="AGA1298" s="119"/>
      <c r="AGB1298" s="119"/>
      <c r="AGC1298" s="119"/>
      <c r="AGD1298" s="119"/>
      <c r="AGE1298" s="119"/>
      <c r="AGF1298" s="119"/>
      <c r="AGG1298" s="119"/>
      <c r="AGH1298" s="119"/>
      <c r="AGI1298" s="119"/>
      <c r="AGJ1298" s="119"/>
      <c r="AGK1298" s="119"/>
      <c r="AGL1298" s="119"/>
      <c r="AGM1298" s="119"/>
      <c r="AGN1298" s="119"/>
      <c r="AGO1298" s="119"/>
      <c r="AGP1298" s="119"/>
      <c r="AGQ1298" s="119"/>
      <c r="AGR1298" s="119"/>
      <c r="AGS1298" s="119"/>
      <c r="AGT1298" s="119"/>
      <c r="AGU1298" s="119"/>
      <c r="AGV1298" s="119"/>
      <c r="AGW1298" s="119"/>
      <c r="AGX1298" s="119"/>
      <c r="AGY1298" s="119"/>
      <c r="AGZ1298" s="119"/>
      <c r="AHA1298" s="119"/>
      <c r="AHB1298" s="119"/>
      <c r="AHC1298" s="119"/>
      <c r="AHD1298" s="119"/>
      <c r="AHE1298" s="119"/>
      <c r="AHF1298" s="119"/>
      <c r="AHG1298" s="119"/>
      <c r="AHH1298" s="119"/>
      <c r="AHI1298" s="119"/>
      <c r="AHJ1298" s="119"/>
      <c r="AHK1298" s="119"/>
      <c r="AHL1298" s="119"/>
      <c r="AHM1298" s="119"/>
      <c r="AHN1298" s="119"/>
      <c r="AHO1298" s="119"/>
      <c r="AHP1298" s="119"/>
      <c r="AHQ1298" s="119"/>
      <c r="AHR1298" s="119"/>
      <c r="AHS1298" s="119"/>
      <c r="AHT1298" s="119"/>
      <c r="AHU1298" s="119"/>
      <c r="AHV1298" s="119"/>
      <c r="AHW1298" s="119"/>
      <c r="AHX1298" s="119"/>
      <c r="AHY1298" s="119"/>
      <c r="AHZ1298" s="119"/>
      <c r="AIA1298" s="119"/>
      <c r="AIB1298" s="119"/>
      <c r="AIC1298" s="119"/>
      <c r="AID1298" s="119"/>
      <c r="AIE1298" s="119"/>
      <c r="AIF1298" s="119"/>
      <c r="AIG1298" s="119"/>
      <c r="AIH1298" s="119"/>
      <c r="AII1298" s="119"/>
      <c r="AIJ1298" s="119"/>
      <c r="AIK1298" s="119"/>
      <c r="AIL1298" s="119"/>
      <c r="AIM1298" s="119"/>
      <c r="AIN1298" s="119"/>
      <c r="AIO1298" s="119"/>
      <c r="AIP1298" s="119"/>
      <c r="AIQ1298" s="119"/>
      <c r="AIR1298" s="119"/>
      <c r="AIS1298" s="119"/>
      <c r="AIT1298" s="119"/>
      <c r="AIU1298" s="119"/>
      <c r="AIV1298" s="119"/>
      <c r="AIW1298" s="119"/>
      <c r="AIX1298" s="119"/>
      <c r="AIY1298" s="119"/>
      <c r="AIZ1298" s="119"/>
      <c r="AJA1298" s="119"/>
      <c r="AJB1298" s="119"/>
      <c r="AJC1298" s="119"/>
      <c r="AJD1298" s="119"/>
      <c r="AJE1298" s="119"/>
      <c r="AJF1298" s="119"/>
      <c r="AJG1298" s="119"/>
      <c r="AJH1298" s="119"/>
      <c r="AJI1298" s="119"/>
      <c r="AJJ1298" s="119"/>
      <c r="AJK1298" s="119"/>
      <c r="AJL1298" s="119"/>
      <c r="AJM1298" s="119"/>
      <c r="AJN1298" s="119"/>
      <c r="AJO1298" s="119"/>
      <c r="AJP1298" s="119"/>
      <c r="AJQ1298" s="119"/>
      <c r="AJR1298" s="119"/>
      <c r="AJS1298" s="119"/>
      <c r="AJT1298" s="119"/>
      <c r="AJU1298" s="119"/>
      <c r="AJV1298" s="119"/>
      <c r="AJW1298" s="119"/>
      <c r="AJX1298" s="119"/>
      <c r="AJY1298" s="119"/>
      <c r="AJZ1298" s="119"/>
      <c r="AKA1298" s="119"/>
      <c r="AKB1298" s="119"/>
      <c r="AKC1298" s="119"/>
      <c r="AKD1298" s="119"/>
      <c r="AKE1298" s="119"/>
      <c r="AKF1298" s="119"/>
      <c r="AKG1298" s="119"/>
      <c r="AKH1298" s="119"/>
      <c r="AKI1298" s="119"/>
      <c r="AKJ1298" s="119"/>
      <c r="AKK1298" s="119"/>
      <c r="AKL1298" s="119"/>
      <c r="AKM1298" s="119"/>
      <c r="AKN1298" s="119"/>
      <c r="AKO1298" s="119"/>
      <c r="AKP1298" s="119"/>
      <c r="AKQ1298" s="119"/>
      <c r="AKR1298" s="119"/>
      <c r="AKS1298" s="119"/>
      <c r="AKT1298" s="119"/>
      <c r="AKU1298" s="119"/>
      <c r="AKV1298" s="119"/>
      <c r="AKW1298" s="119"/>
      <c r="AKX1298" s="119"/>
      <c r="AKY1298" s="119"/>
      <c r="AKZ1298" s="119"/>
      <c r="ALA1298" s="119"/>
      <c r="ALB1298" s="119"/>
      <c r="ALC1298" s="119"/>
      <c r="ALD1298" s="119"/>
      <c r="ALE1298" s="119"/>
      <c r="ALF1298" s="119"/>
      <c r="ALG1298" s="119"/>
      <c r="ALH1298" s="119"/>
      <c r="ALI1298" s="119"/>
      <c r="ALJ1298" s="119"/>
      <c r="ALK1298" s="119"/>
      <c r="ALL1298" s="119"/>
      <c r="ALM1298" s="119"/>
      <c r="ALN1298" s="119"/>
      <c r="ALO1298" s="119"/>
      <c r="ALP1298" s="119"/>
      <c r="ALQ1298" s="119"/>
      <c r="ALR1298" s="119"/>
      <c r="ALS1298" s="119"/>
      <c r="ALT1298" s="119"/>
      <c r="ALU1298" s="119"/>
      <c r="ALV1298" s="119"/>
      <c r="ALW1298" s="119"/>
      <c r="ALX1298" s="119"/>
      <c r="ALY1298" s="119"/>
      <c r="ALZ1298" s="119"/>
      <c r="AMA1298" s="119"/>
      <c r="AMB1298" s="119"/>
      <c r="AMC1298" s="119"/>
      <c r="AMD1298" s="119"/>
      <c r="AME1298" s="119"/>
      <c r="AMF1298" s="119"/>
      <c r="AMG1298" s="119"/>
      <c r="AMH1298" s="119"/>
      <c r="AMI1298" s="119"/>
      <c r="AMJ1298" s="119"/>
    </row>
    <row r="1299" customFormat="false" ht="15" hidden="false" customHeight="false" outlineLevel="0" collapsed="false">
      <c r="A1299" s="118"/>
      <c r="B1299" s="118"/>
      <c r="C1299" s="49" t="n">
        <f aca="false">IF(F1299=F1298,C1298,IF(F1299=(F1298+10),C1298,(C1298+10)))</f>
        <v>2490</v>
      </c>
      <c r="D1299" s="56" t="s">
        <v>458</v>
      </c>
      <c r="E1299" s="51" t="n">
        <f aca="false">IF(C1298=C1299,IF(AND(L1299&lt;&gt;"M",L1299&lt;&gt;"m-up"),E1298+10,E1298),10)</f>
        <v>20</v>
      </c>
      <c r="F1299" s="79" t="n">
        <f aca="false">R1299+(Q1299*60)+(P1299*3600)</f>
        <v>65743</v>
      </c>
      <c r="G1299" s="79" t="str">
        <f aca="false">CONCATENATE(M1299,N1299,O1299)</f>
        <v>201823</v>
      </c>
      <c r="H1299" s="79" t="n">
        <v>4</v>
      </c>
      <c r="I1299" s="79"/>
      <c r="J1299" s="79"/>
      <c r="K1299" s="79"/>
      <c r="L1299" s="79" t="s">
        <v>0</v>
      </c>
      <c r="M1299" s="79" t="n">
        <v>2018</v>
      </c>
      <c r="N1299" s="79" t="n">
        <v>2</v>
      </c>
      <c r="O1299" s="79" t="n">
        <v>3</v>
      </c>
      <c r="P1299" s="79" t="n">
        <v>18</v>
      </c>
      <c r="Q1299" s="79" t="n">
        <v>15</v>
      </c>
      <c r="R1299" s="79" t="n">
        <v>43</v>
      </c>
      <c r="S1299" s="79" t="n">
        <v>864</v>
      </c>
      <c r="T1299" s="79" t="n">
        <v>1</v>
      </c>
      <c r="U1299" s="79" t="s">
        <v>1</v>
      </c>
      <c r="V1299" s="79" t="s">
        <v>2</v>
      </c>
      <c r="W1299" s="79"/>
      <c r="X1299" s="130" t="s">
        <v>112</v>
      </c>
      <c r="Y1299" s="130"/>
      <c r="Z1299" s="130"/>
      <c r="AA1299" s="130"/>
      <c r="WK1299" s="119"/>
      <c r="WL1299" s="119"/>
      <c r="WM1299" s="119"/>
      <c r="WN1299" s="119"/>
      <c r="WO1299" s="119"/>
      <c r="WP1299" s="119"/>
      <c r="WQ1299" s="119"/>
      <c r="WR1299" s="119"/>
      <c r="WS1299" s="119"/>
      <c r="WT1299" s="119"/>
      <c r="WU1299" s="119"/>
      <c r="WV1299" s="119"/>
      <c r="WW1299" s="119"/>
      <c r="WX1299" s="119"/>
      <c r="WY1299" s="119"/>
      <c r="WZ1299" s="119"/>
      <c r="XA1299" s="119"/>
      <c r="XB1299" s="119"/>
      <c r="XC1299" s="119"/>
      <c r="XD1299" s="119"/>
      <c r="XE1299" s="119"/>
      <c r="XF1299" s="119"/>
      <c r="XG1299" s="119"/>
      <c r="XH1299" s="119"/>
      <c r="XI1299" s="119"/>
      <c r="XJ1299" s="119"/>
      <c r="XK1299" s="119"/>
      <c r="XL1299" s="119"/>
      <c r="XM1299" s="119"/>
      <c r="XN1299" s="119"/>
      <c r="XO1299" s="119"/>
      <c r="XP1299" s="119"/>
      <c r="XQ1299" s="119"/>
      <c r="XR1299" s="119"/>
      <c r="XS1299" s="119"/>
      <c r="XT1299" s="119"/>
      <c r="XU1299" s="119"/>
      <c r="XV1299" s="119"/>
      <c r="XW1299" s="119"/>
      <c r="XX1299" s="119"/>
      <c r="XY1299" s="119"/>
      <c r="XZ1299" s="119"/>
      <c r="YA1299" s="119"/>
      <c r="YB1299" s="119"/>
      <c r="YC1299" s="119"/>
      <c r="YD1299" s="119"/>
      <c r="YE1299" s="119"/>
      <c r="YF1299" s="119"/>
      <c r="YG1299" s="119"/>
      <c r="YH1299" s="119"/>
      <c r="YI1299" s="119"/>
      <c r="YJ1299" s="119"/>
      <c r="YK1299" s="119"/>
      <c r="YL1299" s="119"/>
      <c r="YM1299" s="119"/>
      <c r="YN1299" s="119"/>
      <c r="YO1299" s="119"/>
      <c r="YP1299" s="119"/>
      <c r="YQ1299" s="119"/>
      <c r="YR1299" s="119"/>
      <c r="YS1299" s="119"/>
      <c r="YT1299" s="119"/>
      <c r="YU1299" s="119"/>
      <c r="YV1299" s="119"/>
      <c r="YW1299" s="119"/>
      <c r="YX1299" s="119"/>
      <c r="YY1299" s="119"/>
      <c r="YZ1299" s="119"/>
      <c r="ZA1299" s="119"/>
      <c r="ZB1299" s="119"/>
      <c r="ZC1299" s="119"/>
      <c r="ZD1299" s="119"/>
      <c r="ZE1299" s="119"/>
      <c r="ZF1299" s="119"/>
      <c r="ZG1299" s="119"/>
      <c r="ZH1299" s="119"/>
      <c r="ZI1299" s="119"/>
      <c r="ZJ1299" s="119"/>
      <c r="ZK1299" s="119"/>
      <c r="ZL1299" s="119"/>
      <c r="ZM1299" s="119"/>
      <c r="ZN1299" s="119"/>
      <c r="ZO1299" s="119"/>
      <c r="ZP1299" s="119"/>
      <c r="ZQ1299" s="119"/>
      <c r="ZR1299" s="119"/>
      <c r="ZS1299" s="119"/>
      <c r="ZT1299" s="119"/>
      <c r="ZU1299" s="119"/>
      <c r="ZV1299" s="119"/>
      <c r="ZW1299" s="119"/>
      <c r="ZX1299" s="119"/>
      <c r="ZY1299" s="119"/>
      <c r="ZZ1299" s="119"/>
      <c r="AAA1299" s="119"/>
      <c r="AAB1299" s="119"/>
      <c r="AAC1299" s="119"/>
      <c r="AAD1299" s="119"/>
      <c r="AAE1299" s="119"/>
      <c r="AAF1299" s="119"/>
      <c r="AAG1299" s="119"/>
      <c r="AAH1299" s="119"/>
      <c r="AAI1299" s="119"/>
      <c r="AAJ1299" s="119"/>
      <c r="AAK1299" s="119"/>
      <c r="AAL1299" s="119"/>
      <c r="AAM1299" s="119"/>
      <c r="AAN1299" s="119"/>
      <c r="AAO1299" s="119"/>
      <c r="AAP1299" s="119"/>
      <c r="AAQ1299" s="119"/>
      <c r="AAR1299" s="119"/>
      <c r="AAS1299" s="119"/>
      <c r="AAT1299" s="119"/>
      <c r="AAU1299" s="119"/>
      <c r="AAV1299" s="119"/>
      <c r="AAW1299" s="119"/>
      <c r="AAX1299" s="119"/>
      <c r="AAY1299" s="119"/>
      <c r="AAZ1299" s="119"/>
      <c r="ABA1299" s="119"/>
      <c r="ABB1299" s="119"/>
      <c r="ABC1299" s="119"/>
      <c r="ABD1299" s="119"/>
      <c r="ABE1299" s="119"/>
      <c r="ABF1299" s="119"/>
      <c r="ABG1299" s="119"/>
      <c r="ABH1299" s="119"/>
      <c r="ABI1299" s="119"/>
      <c r="ABJ1299" s="119"/>
      <c r="ABK1299" s="119"/>
      <c r="ABL1299" s="119"/>
      <c r="ABM1299" s="119"/>
      <c r="ABN1299" s="119"/>
      <c r="ABO1299" s="119"/>
      <c r="ABP1299" s="119"/>
      <c r="ABQ1299" s="119"/>
      <c r="ABR1299" s="119"/>
      <c r="ABS1299" s="119"/>
      <c r="ABT1299" s="119"/>
      <c r="ABU1299" s="119"/>
      <c r="ABV1299" s="119"/>
      <c r="ABW1299" s="119"/>
      <c r="ABX1299" s="119"/>
      <c r="ABY1299" s="119"/>
      <c r="ABZ1299" s="119"/>
      <c r="ACA1299" s="119"/>
      <c r="ACB1299" s="119"/>
      <c r="ACC1299" s="119"/>
      <c r="ACD1299" s="119"/>
      <c r="ACE1299" s="119"/>
      <c r="ACF1299" s="119"/>
      <c r="ACG1299" s="119"/>
      <c r="ACH1299" s="119"/>
      <c r="ACI1299" s="119"/>
      <c r="ACJ1299" s="119"/>
      <c r="ACK1299" s="119"/>
      <c r="ACL1299" s="119"/>
      <c r="ACM1299" s="119"/>
      <c r="ACN1299" s="119"/>
      <c r="ACO1299" s="119"/>
      <c r="ACP1299" s="119"/>
      <c r="ACQ1299" s="119"/>
      <c r="ACR1299" s="119"/>
      <c r="ACS1299" s="119"/>
      <c r="ACT1299" s="119"/>
      <c r="ACU1299" s="119"/>
      <c r="ACV1299" s="119"/>
      <c r="ACW1299" s="119"/>
      <c r="ACX1299" s="119"/>
      <c r="ACY1299" s="119"/>
      <c r="ACZ1299" s="119"/>
      <c r="ADA1299" s="119"/>
      <c r="ADB1299" s="119"/>
      <c r="ADC1299" s="119"/>
      <c r="ADD1299" s="119"/>
      <c r="ADE1299" s="119"/>
      <c r="ADF1299" s="119"/>
      <c r="ADG1299" s="119"/>
      <c r="ADH1299" s="119"/>
      <c r="ADI1299" s="119"/>
      <c r="ADJ1299" s="119"/>
      <c r="ADK1299" s="119"/>
      <c r="ADL1299" s="119"/>
      <c r="ADM1299" s="119"/>
      <c r="ADN1299" s="119"/>
      <c r="ADO1299" s="119"/>
      <c r="ADP1299" s="119"/>
      <c r="ADQ1299" s="119"/>
      <c r="ADR1299" s="119"/>
      <c r="ADS1299" s="119"/>
      <c r="ADT1299" s="119"/>
      <c r="ADU1299" s="119"/>
      <c r="ADV1299" s="119"/>
      <c r="ADW1299" s="119"/>
      <c r="ADX1299" s="119"/>
      <c r="ADY1299" s="119"/>
      <c r="ADZ1299" s="119"/>
      <c r="AEA1299" s="119"/>
      <c r="AEB1299" s="119"/>
      <c r="AEC1299" s="119"/>
      <c r="AED1299" s="119"/>
      <c r="AEE1299" s="119"/>
      <c r="AEF1299" s="119"/>
      <c r="AEG1299" s="119"/>
      <c r="AEH1299" s="119"/>
      <c r="AEI1299" s="119"/>
      <c r="AEJ1299" s="119"/>
      <c r="AEK1299" s="119"/>
      <c r="AEL1299" s="119"/>
      <c r="AEM1299" s="119"/>
      <c r="AEN1299" s="119"/>
      <c r="AEO1299" s="119"/>
      <c r="AEP1299" s="119"/>
      <c r="AEQ1299" s="119"/>
      <c r="AER1299" s="119"/>
      <c r="AES1299" s="119"/>
      <c r="AET1299" s="119"/>
      <c r="AEU1299" s="119"/>
      <c r="AEV1299" s="119"/>
      <c r="AEW1299" s="119"/>
      <c r="AEX1299" s="119"/>
      <c r="AEY1299" s="119"/>
      <c r="AEZ1299" s="119"/>
      <c r="AFA1299" s="119"/>
      <c r="AFB1299" s="119"/>
      <c r="AFC1299" s="119"/>
      <c r="AFD1299" s="119"/>
      <c r="AFE1299" s="119"/>
      <c r="AFF1299" s="119"/>
      <c r="AFG1299" s="119"/>
      <c r="AFH1299" s="119"/>
      <c r="AFI1299" s="119"/>
      <c r="AFJ1299" s="119"/>
      <c r="AFK1299" s="119"/>
      <c r="AFL1299" s="119"/>
      <c r="AFM1299" s="119"/>
      <c r="AFN1299" s="119"/>
      <c r="AFO1299" s="119"/>
      <c r="AFP1299" s="119"/>
      <c r="AFQ1299" s="119"/>
      <c r="AFR1299" s="119"/>
      <c r="AFS1299" s="119"/>
      <c r="AFT1299" s="119"/>
      <c r="AFU1299" s="119"/>
      <c r="AFV1299" s="119"/>
      <c r="AFW1299" s="119"/>
      <c r="AFX1299" s="119"/>
      <c r="AFY1299" s="119"/>
      <c r="AFZ1299" s="119"/>
      <c r="AGA1299" s="119"/>
      <c r="AGB1299" s="119"/>
      <c r="AGC1299" s="119"/>
      <c r="AGD1299" s="119"/>
      <c r="AGE1299" s="119"/>
      <c r="AGF1299" s="119"/>
      <c r="AGG1299" s="119"/>
      <c r="AGH1299" s="119"/>
      <c r="AGI1299" s="119"/>
      <c r="AGJ1299" s="119"/>
      <c r="AGK1299" s="119"/>
      <c r="AGL1299" s="119"/>
      <c r="AGM1299" s="119"/>
      <c r="AGN1299" s="119"/>
      <c r="AGO1299" s="119"/>
      <c r="AGP1299" s="119"/>
      <c r="AGQ1299" s="119"/>
      <c r="AGR1299" s="119"/>
      <c r="AGS1299" s="119"/>
      <c r="AGT1299" s="119"/>
      <c r="AGU1299" s="119"/>
      <c r="AGV1299" s="119"/>
      <c r="AGW1299" s="119"/>
      <c r="AGX1299" s="119"/>
      <c r="AGY1299" s="119"/>
      <c r="AGZ1299" s="119"/>
      <c r="AHA1299" s="119"/>
      <c r="AHB1299" s="119"/>
      <c r="AHC1299" s="119"/>
      <c r="AHD1299" s="119"/>
      <c r="AHE1299" s="119"/>
      <c r="AHF1299" s="119"/>
      <c r="AHG1299" s="119"/>
      <c r="AHH1299" s="119"/>
      <c r="AHI1299" s="119"/>
      <c r="AHJ1299" s="119"/>
      <c r="AHK1299" s="119"/>
      <c r="AHL1299" s="119"/>
      <c r="AHM1299" s="119"/>
      <c r="AHN1299" s="119"/>
      <c r="AHO1299" s="119"/>
      <c r="AHP1299" s="119"/>
      <c r="AHQ1299" s="119"/>
      <c r="AHR1299" s="119"/>
      <c r="AHS1299" s="119"/>
      <c r="AHT1299" s="119"/>
      <c r="AHU1299" s="119"/>
      <c r="AHV1299" s="119"/>
      <c r="AHW1299" s="119"/>
      <c r="AHX1299" s="119"/>
      <c r="AHY1299" s="119"/>
      <c r="AHZ1299" s="119"/>
      <c r="AIA1299" s="119"/>
      <c r="AIB1299" s="119"/>
      <c r="AIC1299" s="119"/>
      <c r="AID1299" s="119"/>
      <c r="AIE1299" s="119"/>
      <c r="AIF1299" s="119"/>
      <c r="AIG1299" s="119"/>
      <c r="AIH1299" s="119"/>
      <c r="AII1299" s="119"/>
      <c r="AIJ1299" s="119"/>
      <c r="AIK1299" s="119"/>
      <c r="AIL1299" s="119"/>
      <c r="AIM1299" s="119"/>
      <c r="AIN1299" s="119"/>
      <c r="AIO1299" s="119"/>
      <c r="AIP1299" s="119"/>
      <c r="AIQ1299" s="119"/>
      <c r="AIR1299" s="119"/>
      <c r="AIS1299" s="119"/>
      <c r="AIT1299" s="119"/>
      <c r="AIU1299" s="119"/>
      <c r="AIV1299" s="119"/>
      <c r="AIW1299" s="119"/>
      <c r="AIX1299" s="119"/>
      <c r="AIY1299" s="119"/>
      <c r="AIZ1299" s="119"/>
      <c r="AJA1299" s="119"/>
      <c r="AJB1299" s="119"/>
      <c r="AJC1299" s="119"/>
      <c r="AJD1299" s="119"/>
      <c r="AJE1299" s="119"/>
      <c r="AJF1299" s="119"/>
      <c r="AJG1299" s="119"/>
      <c r="AJH1299" s="119"/>
      <c r="AJI1299" s="119"/>
      <c r="AJJ1299" s="119"/>
      <c r="AJK1299" s="119"/>
      <c r="AJL1299" s="119"/>
      <c r="AJM1299" s="119"/>
      <c r="AJN1299" s="119"/>
      <c r="AJO1299" s="119"/>
      <c r="AJP1299" s="119"/>
      <c r="AJQ1299" s="119"/>
      <c r="AJR1299" s="119"/>
      <c r="AJS1299" s="119"/>
      <c r="AJT1299" s="119"/>
      <c r="AJU1299" s="119"/>
      <c r="AJV1299" s="119"/>
      <c r="AJW1299" s="119"/>
      <c r="AJX1299" s="119"/>
      <c r="AJY1299" s="119"/>
      <c r="AJZ1299" s="119"/>
      <c r="AKA1299" s="119"/>
      <c r="AKB1299" s="119"/>
      <c r="AKC1299" s="119"/>
      <c r="AKD1299" s="119"/>
      <c r="AKE1299" s="119"/>
      <c r="AKF1299" s="119"/>
      <c r="AKG1299" s="119"/>
      <c r="AKH1299" s="119"/>
      <c r="AKI1299" s="119"/>
      <c r="AKJ1299" s="119"/>
      <c r="AKK1299" s="119"/>
      <c r="AKL1299" s="119"/>
      <c r="AKM1299" s="119"/>
      <c r="AKN1299" s="119"/>
      <c r="AKO1299" s="119"/>
      <c r="AKP1299" s="119"/>
      <c r="AKQ1299" s="119"/>
      <c r="AKR1299" s="119"/>
      <c r="AKS1299" s="119"/>
      <c r="AKT1299" s="119"/>
      <c r="AKU1299" s="119"/>
      <c r="AKV1299" s="119"/>
      <c r="AKW1299" s="119"/>
      <c r="AKX1299" s="119"/>
      <c r="AKY1299" s="119"/>
      <c r="AKZ1299" s="119"/>
      <c r="ALA1299" s="119"/>
      <c r="ALB1299" s="119"/>
      <c r="ALC1299" s="119"/>
      <c r="ALD1299" s="119"/>
      <c r="ALE1299" s="119"/>
      <c r="ALF1299" s="119"/>
      <c r="ALG1299" s="119"/>
      <c r="ALH1299" s="119"/>
      <c r="ALI1299" s="119"/>
      <c r="ALJ1299" s="119"/>
      <c r="ALK1299" s="119"/>
      <c r="ALL1299" s="119"/>
      <c r="ALM1299" s="119"/>
      <c r="ALN1299" s="119"/>
      <c r="ALO1299" s="119"/>
      <c r="ALP1299" s="119"/>
      <c r="ALQ1299" s="119"/>
      <c r="ALR1299" s="119"/>
      <c r="ALS1299" s="119"/>
      <c r="ALT1299" s="119"/>
      <c r="ALU1299" s="119"/>
      <c r="ALV1299" s="119"/>
      <c r="ALW1299" s="119"/>
      <c r="ALX1299" s="119"/>
      <c r="ALY1299" s="119"/>
      <c r="ALZ1299" s="119"/>
      <c r="AMA1299" s="119"/>
      <c r="AMB1299" s="119"/>
      <c r="AMC1299" s="119"/>
      <c r="AMD1299" s="119"/>
      <c r="AME1299" s="119"/>
      <c r="AMF1299" s="119"/>
      <c r="AMG1299" s="119"/>
      <c r="AMH1299" s="119"/>
      <c r="AMI1299" s="119"/>
      <c r="AMJ1299" s="119"/>
    </row>
    <row r="1300" customFormat="false" ht="15" hidden="false" customHeight="false" outlineLevel="0" collapsed="false">
      <c r="A1300" s="118"/>
      <c r="B1300" s="118"/>
      <c r="C1300" s="49" t="n">
        <f aca="false">IF(F1300=F1299,C1299,IF(F1300=(F1299+10),C1299,(C1299+10)))</f>
        <v>2490</v>
      </c>
      <c r="D1300" s="56" t="s">
        <v>458</v>
      </c>
      <c r="E1300" s="51" t="n">
        <f aca="false">IF(C1299=C1300,IF(AND(L1300&lt;&gt;"M",L1300&lt;&gt;"m-up"),E1299+10,E1299),10)</f>
        <v>30</v>
      </c>
      <c r="F1300" s="79" t="n">
        <f aca="false">R1300+(Q1300*60)+(P1300*3600)</f>
        <v>65743</v>
      </c>
      <c r="G1300" s="79" t="str">
        <f aca="false">CONCATENATE(M1300,N1300,O1300)</f>
        <v>201823</v>
      </c>
      <c r="H1300" s="79" t="n">
        <v>2</v>
      </c>
      <c r="I1300" s="79"/>
      <c r="J1300" s="79"/>
      <c r="K1300" s="79"/>
      <c r="L1300" s="79" t="s">
        <v>0</v>
      </c>
      <c r="M1300" s="79" t="n">
        <v>2018</v>
      </c>
      <c r="N1300" s="79" t="n">
        <v>2</v>
      </c>
      <c r="O1300" s="79" t="n">
        <v>3</v>
      </c>
      <c r="P1300" s="79" t="n">
        <v>18</v>
      </c>
      <c r="Q1300" s="79" t="n">
        <v>15</v>
      </c>
      <c r="R1300" s="79" t="n">
        <v>43</v>
      </c>
      <c r="S1300" s="79" t="n">
        <v>941</v>
      </c>
      <c r="T1300" s="79" t="n">
        <v>1</v>
      </c>
      <c r="U1300" s="79" t="s">
        <v>1</v>
      </c>
      <c r="V1300" s="79" t="s">
        <v>2</v>
      </c>
      <c r="W1300" s="79"/>
      <c r="X1300" s="130" t="s">
        <v>112</v>
      </c>
      <c r="Y1300" s="130"/>
      <c r="Z1300" s="130"/>
      <c r="AA1300" s="130"/>
      <c r="WK1300" s="119"/>
      <c r="WL1300" s="119"/>
      <c r="WM1300" s="119"/>
      <c r="WN1300" s="119"/>
      <c r="WO1300" s="119"/>
      <c r="WP1300" s="119"/>
      <c r="WQ1300" s="119"/>
      <c r="WR1300" s="119"/>
      <c r="WS1300" s="119"/>
      <c r="WT1300" s="119"/>
      <c r="WU1300" s="119"/>
      <c r="WV1300" s="119"/>
      <c r="WW1300" s="119"/>
      <c r="WX1300" s="119"/>
      <c r="WY1300" s="119"/>
      <c r="WZ1300" s="119"/>
      <c r="XA1300" s="119"/>
      <c r="XB1300" s="119"/>
      <c r="XC1300" s="119"/>
      <c r="XD1300" s="119"/>
      <c r="XE1300" s="119"/>
      <c r="XF1300" s="119"/>
      <c r="XG1300" s="119"/>
      <c r="XH1300" s="119"/>
      <c r="XI1300" s="119"/>
      <c r="XJ1300" s="119"/>
      <c r="XK1300" s="119"/>
      <c r="XL1300" s="119"/>
      <c r="XM1300" s="119"/>
      <c r="XN1300" s="119"/>
      <c r="XO1300" s="119"/>
      <c r="XP1300" s="119"/>
      <c r="XQ1300" s="119"/>
      <c r="XR1300" s="119"/>
      <c r="XS1300" s="119"/>
      <c r="XT1300" s="119"/>
      <c r="XU1300" s="119"/>
      <c r="XV1300" s="119"/>
      <c r="XW1300" s="119"/>
      <c r="XX1300" s="119"/>
      <c r="XY1300" s="119"/>
      <c r="XZ1300" s="119"/>
      <c r="YA1300" s="119"/>
      <c r="YB1300" s="119"/>
      <c r="YC1300" s="119"/>
      <c r="YD1300" s="119"/>
      <c r="YE1300" s="119"/>
      <c r="YF1300" s="119"/>
      <c r="YG1300" s="119"/>
      <c r="YH1300" s="119"/>
      <c r="YI1300" s="119"/>
      <c r="YJ1300" s="119"/>
      <c r="YK1300" s="119"/>
      <c r="YL1300" s="119"/>
      <c r="YM1300" s="119"/>
      <c r="YN1300" s="119"/>
      <c r="YO1300" s="119"/>
      <c r="YP1300" s="119"/>
      <c r="YQ1300" s="119"/>
      <c r="YR1300" s="119"/>
      <c r="YS1300" s="119"/>
      <c r="YT1300" s="119"/>
      <c r="YU1300" s="119"/>
      <c r="YV1300" s="119"/>
      <c r="YW1300" s="119"/>
      <c r="YX1300" s="119"/>
      <c r="YY1300" s="119"/>
      <c r="YZ1300" s="119"/>
      <c r="ZA1300" s="119"/>
      <c r="ZB1300" s="119"/>
      <c r="ZC1300" s="119"/>
      <c r="ZD1300" s="119"/>
      <c r="ZE1300" s="119"/>
      <c r="ZF1300" s="119"/>
      <c r="ZG1300" s="119"/>
      <c r="ZH1300" s="119"/>
      <c r="ZI1300" s="119"/>
      <c r="ZJ1300" s="119"/>
      <c r="ZK1300" s="119"/>
      <c r="ZL1300" s="119"/>
      <c r="ZM1300" s="119"/>
      <c r="ZN1300" s="119"/>
      <c r="ZO1300" s="119"/>
      <c r="ZP1300" s="119"/>
      <c r="ZQ1300" s="119"/>
      <c r="ZR1300" s="119"/>
      <c r="ZS1300" s="119"/>
      <c r="ZT1300" s="119"/>
      <c r="ZU1300" s="119"/>
      <c r="ZV1300" s="119"/>
      <c r="ZW1300" s="119"/>
      <c r="ZX1300" s="119"/>
      <c r="ZY1300" s="119"/>
      <c r="ZZ1300" s="119"/>
      <c r="AAA1300" s="119"/>
      <c r="AAB1300" s="119"/>
      <c r="AAC1300" s="119"/>
      <c r="AAD1300" s="119"/>
      <c r="AAE1300" s="119"/>
      <c r="AAF1300" s="119"/>
      <c r="AAG1300" s="119"/>
      <c r="AAH1300" s="119"/>
      <c r="AAI1300" s="119"/>
      <c r="AAJ1300" s="119"/>
      <c r="AAK1300" s="119"/>
      <c r="AAL1300" s="119"/>
      <c r="AAM1300" s="119"/>
      <c r="AAN1300" s="119"/>
      <c r="AAO1300" s="119"/>
      <c r="AAP1300" s="119"/>
      <c r="AAQ1300" s="119"/>
      <c r="AAR1300" s="119"/>
      <c r="AAS1300" s="119"/>
      <c r="AAT1300" s="119"/>
      <c r="AAU1300" s="119"/>
      <c r="AAV1300" s="119"/>
      <c r="AAW1300" s="119"/>
      <c r="AAX1300" s="119"/>
      <c r="AAY1300" s="119"/>
      <c r="AAZ1300" s="119"/>
      <c r="ABA1300" s="119"/>
      <c r="ABB1300" s="119"/>
      <c r="ABC1300" s="119"/>
      <c r="ABD1300" s="119"/>
      <c r="ABE1300" s="119"/>
      <c r="ABF1300" s="119"/>
      <c r="ABG1300" s="119"/>
      <c r="ABH1300" s="119"/>
      <c r="ABI1300" s="119"/>
      <c r="ABJ1300" s="119"/>
      <c r="ABK1300" s="119"/>
      <c r="ABL1300" s="119"/>
      <c r="ABM1300" s="119"/>
      <c r="ABN1300" s="119"/>
      <c r="ABO1300" s="119"/>
      <c r="ABP1300" s="119"/>
      <c r="ABQ1300" s="119"/>
      <c r="ABR1300" s="119"/>
      <c r="ABS1300" s="119"/>
      <c r="ABT1300" s="119"/>
      <c r="ABU1300" s="119"/>
      <c r="ABV1300" s="119"/>
      <c r="ABW1300" s="119"/>
      <c r="ABX1300" s="119"/>
      <c r="ABY1300" s="119"/>
      <c r="ABZ1300" s="119"/>
      <c r="ACA1300" s="119"/>
      <c r="ACB1300" s="119"/>
      <c r="ACC1300" s="119"/>
      <c r="ACD1300" s="119"/>
      <c r="ACE1300" s="119"/>
      <c r="ACF1300" s="119"/>
      <c r="ACG1300" s="119"/>
      <c r="ACH1300" s="119"/>
      <c r="ACI1300" s="119"/>
      <c r="ACJ1300" s="119"/>
      <c r="ACK1300" s="119"/>
      <c r="ACL1300" s="119"/>
      <c r="ACM1300" s="119"/>
      <c r="ACN1300" s="119"/>
      <c r="ACO1300" s="119"/>
      <c r="ACP1300" s="119"/>
      <c r="ACQ1300" s="119"/>
      <c r="ACR1300" s="119"/>
      <c r="ACS1300" s="119"/>
      <c r="ACT1300" s="119"/>
      <c r="ACU1300" s="119"/>
      <c r="ACV1300" s="119"/>
      <c r="ACW1300" s="119"/>
      <c r="ACX1300" s="119"/>
      <c r="ACY1300" s="119"/>
      <c r="ACZ1300" s="119"/>
      <c r="ADA1300" s="119"/>
      <c r="ADB1300" s="119"/>
      <c r="ADC1300" s="119"/>
      <c r="ADD1300" s="119"/>
      <c r="ADE1300" s="119"/>
      <c r="ADF1300" s="119"/>
      <c r="ADG1300" s="119"/>
      <c r="ADH1300" s="119"/>
      <c r="ADI1300" s="119"/>
      <c r="ADJ1300" s="119"/>
      <c r="ADK1300" s="119"/>
      <c r="ADL1300" s="119"/>
      <c r="ADM1300" s="119"/>
      <c r="ADN1300" s="119"/>
      <c r="ADO1300" s="119"/>
      <c r="ADP1300" s="119"/>
      <c r="ADQ1300" s="119"/>
      <c r="ADR1300" s="119"/>
      <c r="ADS1300" s="119"/>
      <c r="ADT1300" s="119"/>
      <c r="ADU1300" s="119"/>
      <c r="ADV1300" s="119"/>
      <c r="ADW1300" s="119"/>
      <c r="ADX1300" s="119"/>
      <c r="ADY1300" s="119"/>
      <c r="ADZ1300" s="119"/>
      <c r="AEA1300" s="119"/>
      <c r="AEB1300" s="119"/>
      <c r="AEC1300" s="119"/>
      <c r="AED1300" s="119"/>
      <c r="AEE1300" s="119"/>
      <c r="AEF1300" s="119"/>
      <c r="AEG1300" s="119"/>
      <c r="AEH1300" s="119"/>
      <c r="AEI1300" s="119"/>
      <c r="AEJ1300" s="119"/>
      <c r="AEK1300" s="119"/>
      <c r="AEL1300" s="119"/>
      <c r="AEM1300" s="119"/>
      <c r="AEN1300" s="119"/>
      <c r="AEO1300" s="119"/>
      <c r="AEP1300" s="119"/>
      <c r="AEQ1300" s="119"/>
      <c r="AER1300" s="119"/>
      <c r="AES1300" s="119"/>
      <c r="AET1300" s="119"/>
      <c r="AEU1300" s="119"/>
      <c r="AEV1300" s="119"/>
      <c r="AEW1300" s="119"/>
      <c r="AEX1300" s="119"/>
      <c r="AEY1300" s="119"/>
      <c r="AEZ1300" s="119"/>
      <c r="AFA1300" s="119"/>
      <c r="AFB1300" s="119"/>
      <c r="AFC1300" s="119"/>
      <c r="AFD1300" s="119"/>
      <c r="AFE1300" s="119"/>
      <c r="AFF1300" s="119"/>
      <c r="AFG1300" s="119"/>
      <c r="AFH1300" s="119"/>
      <c r="AFI1300" s="119"/>
      <c r="AFJ1300" s="119"/>
      <c r="AFK1300" s="119"/>
      <c r="AFL1300" s="119"/>
      <c r="AFM1300" s="119"/>
      <c r="AFN1300" s="119"/>
      <c r="AFO1300" s="119"/>
      <c r="AFP1300" s="119"/>
      <c r="AFQ1300" s="119"/>
      <c r="AFR1300" s="119"/>
      <c r="AFS1300" s="119"/>
      <c r="AFT1300" s="119"/>
      <c r="AFU1300" s="119"/>
      <c r="AFV1300" s="119"/>
      <c r="AFW1300" s="119"/>
      <c r="AFX1300" s="119"/>
      <c r="AFY1300" s="119"/>
      <c r="AFZ1300" s="119"/>
      <c r="AGA1300" s="119"/>
      <c r="AGB1300" s="119"/>
      <c r="AGC1300" s="119"/>
      <c r="AGD1300" s="119"/>
      <c r="AGE1300" s="119"/>
      <c r="AGF1300" s="119"/>
      <c r="AGG1300" s="119"/>
      <c r="AGH1300" s="119"/>
      <c r="AGI1300" s="119"/>
      <c r="AGJ1300" s="119"/>
      <c r="AGK1300" s="119"/>
      <c r="AGL1300" s="119"/>
      <c r="AGM1300" s="119"/>
      <c r="AGN1300" s="119"/>
      <c r="AGO1300" s="119"/>
      <c r="AGP1300" s="119"/>
      <c r="AGQ1300" s="119"/>
      <c r="AGR1300" s="119"/>
      <c r="AGS1300" s="119"/>
      <c r="AGT1300" s="119"/>
      <c r="AGU1300" s="119"/>
      <c r="AGV1300" s="119"/>
      <c r="AGW1300" s="119"/>
      <c r="AGX1300" s="119"/>
      <c r="AGY1300" s="119"/>
      <c r="AGZ1300" s="119"/>
      <c r="AHA1300" s="119"/>
      <c r="AHB1300" s="119"/>
      <c r="AHC1300" s="119"/>
      <c r="AHD1300" s="119"/>
      <c r="AHE1300" s="119"/>
      <c r="AHF1300" s="119"/>
      <c r="AHG1300" s="119"/>
      <c r="AHH1300" s="119"/>
      <c r="AHI1300" s="119"/>
      <c r="AHJ1300" s="119"/>
      <c r="AHK1300" s="119"/>
      <c r="AHL1300" s="119"/>
      <c r="AHM1300" s="119"/>
      <c r="AHN1300" s="119"/>
      <c r="AHO1300" s="119"/>
      <c r="AHP1300" s="119"/>
      <c r="AHQ1300" s="119"/>
      <c r="AHR1300" s="119"/>
      <c r="AHS1300" s="119"/>
      <c r="AHT1300" s="119"/>
      <c r="AHU1300" s="119"/>
      <c r="AHV1300" s="119"/>
      <c r="AHW1300" s="119"/>
      <c r="AHX1300" s="119"/>
      <c r="AHY1300" s="119"/>
      <c r="AHZ1300" s="119"/>
      <c r="AIA1300" s="119"/>
      <c r="AIB1300" s="119"/>
      <c r="AIC1300" s="119"/>
      <c r="AID1300" s="119"/>
      <c r="AIE1300" s="119"/>
      <c r="AIF1300" s="119"/>
      <c r="AIG1300" s="119"/>
      <c r="AIH1300" s="119"/>
      <c r="AII1300" s="119"/>
      <c r="AIJ1300" s="119"/>
      <c r="AIK1300" s="119"/>
      <c r="AIL1300" s="119"/>
      <c r="AIM1300" s="119"/>
      <c r="AIN1300" s="119"/>
      <c r="AIO1300" s="119"/>
      <c r="AIP1300" s="119"/>
      <c r="AIQ1300" s="119"/>
      <c r="AIR1300" s="119"/>
      <c r="AIS1300" s="119"/>
      <c r="AIT1300" s="119"/>
      <c r="AIU1300" s="119"/>
      <c r="AIV1300" s="119"/>
      <c r="AIW1300" s="119"/>
      <c r="AIX1300" s="119"/>
      <c r="AIY1300" s="119"/>
      <c r="AIZ1300" s="119"/>
      <c r="AJA1300" s="119"/>
      <c r="AJB1300" s="119"/>
      <c r="AJC1300" s="119"/>
      <c r="AJD1300" s="119"/>
      <c r="AJE1300" s="119"/>
      <c r="AJF1300" s="119"/>
      <c r="AJG1300" s="119"/>
      <c r="AJH1300" s="119"/>
      <c r="AJI1300" s="119"/>
      <c r="AJJ1300" s="119"/>
      <c r="AJK1300" s="119"/>
      <c r="AJL1300" s="119"/>
      <c r="AJM1300" s="119"/>
      <c r="AJN1300" s="119"/>
      <c r="AJO1300" s="119"/>
      <c r="AJP1300" s="119"/>
      <c r="AJQ1300" s="119"/>
      <c r="AJR1300" s="119"/>
      <c r="AJS1300" s="119"/>
      <c r="AJT1300" s="119"/>
      <c r="AJU1300" s="119"/>
      <c r="AJV1300" s="119"/>
      <c r="AJW1300" s="119"/>
      <c r="AJX1300" s="119"/>
      <c r="AJY1300" s="119"/>
      <c r="AJZ1300" s="119"/>
      <c r="AKA1300" s="119"/>
      <c r="AKB1300" s="119"/>
      <c r="AKC1300" s="119"/>
      <c r="AKD1300" s="119"/>
      <c r="AKE1300" s="119"/>
      <c r="AKF1300" s="119"/>
      <c r="AKG1300" s="119"/>
      <c r="AKH1300" s="119"/>
      <c r="AKI1300" s="119"/>
      <c r="AKJ1300" s="119"/>
      <c r="AKK1300" s="119"/>
      <c r="AKL1300" s="119"/>
      <c r="AKM1300" s="119"/>
      <c r="AKN1300" s="119"/>
      <c r="AKO1300" s="119"/>
      <c r="AKP1300" s="119"/>
      <c r="AKQ1300" s="119"/>
      <c r="AKR1300" s="119"/>
      <c r="AKS1300" s="119"/>
      <c r="AKT1300" s="119"/>
      <c r="AKU1300" s="119"/>
      <c r="AKV1300" s="119"/>
      <c r="AKW1300" s="119"/>
      <c r="AKX1300" s="119"/>
      <c r="AKY1300" s="119"/>
      <c r="AKZ1300" s="119"/>
      <c r="ALA1300" s="119"/>
      <c r="ALB1300" s="119"/>
      <c r="ALC1300" s="119"/>
      <c r="ALD1300" s="119"/>
      <c r="ALE1300" s="119"/>
      <c r="ALF1300" s="119"/>
      <c r="ALG1300" s="119"/>
      <c r="ALH1300" s="119"/>
      <c r="ALI1300" s="119"/>
      <c r="ALJ1300" s="119"/>
      <c r="ALK1300" s="119"/>
      <c r="ALL1300" s="119"/>
      <c r="ALM1300" s="119"/>
      <c r="ALN1300" s="119"/>
      <c r="ALO1300" s="119"/>
      <c r="ALP1300" s="119"/>
      <c r="ALQ1300" s="119"/>
      <c r="ALR1300" s="119"/>
      <c r="ALS1300" s="119"/>
      <c r="ALT1300" s="119"/>
      <c r="ALU1300" s="119"/>
      <c r="ALV1300" s="119"/>
      <c r="ALW1300" s="119"/>
      <c r="ALX1300" s="119"/>
      <c r="ALY1300" s="119"/>
      <c r="ALZ1300" s="119"/>
      <c r="AMA1300" s="119"/>
      <c r="AMB1300" s="119"/>
      <c r="AMC1300" s="119"/>
      <c r="AMD1300" s="119"/>
      <c r="AME1300" s="119"/>
      <c r="AMF1300" s="119"/>
      <c r="AMG1300" s="119"/>
      <c r="AMH1300" s="119"/>
      <c r="AMI1300" s="119"/>
      <c r="AMJ1300" s="119"/>
    </row>
    <row r="1301" customFormat="false" ht="15" hidden="false" customHeight="false" outlineLevel="0" collapsed="false">
      <c r="A1301" s="118"/>
      <c r="B1301" s="118"/>
      <c r="C1301" s="49" t="n">
        <f aca="false">IF(F1301=F1300,C1300,IF(F1301=(F1300+10),C1300,(C1300+10)))</f>
        <v>2490</v>
      </c>
      <c r="D1301" s="56" t="s">
        <v>458</v>
      </c>
      <c r="E1301" s="51" t="n">
        <f aca="false">IF(C1300=C1301,IF(AND(L1301&lt;&gt;"M",L1301&lt;&gt;"m-up"),E1300+10,E1300),10)</f>
        <v>40</v>
      </c>
      <c r="F1301" s="79" t="n">
        <f aca="false">R1301+(Q1301*60)+(P1301*3600)</f>
        <v>65743</v>
      </c>
      <c r="G1301" s="79" t="str">
        <f aca="false">CONCATENATE(M1301,N1301,O1301)</f>
        <v>201823</v>
      </c>
      <c r="H1301" s="79" t="n">
        <v>2</v>
      </c>
      <c r="I1301" s="79"/>
      <c r="J1301" s="79"/>
      <c r="K1301" s="79"/>
      <c r="L1301" s="79" t="s">
        <v>0</v>
      </c>
      <c r="M1301" s="79" t="n">
        <v>2018</v>
      </c>
      <c r="N1301" s="79" t="n">
        <v>2</v>
      </c>
      <c r="O1301" s="79" t="n">
        <v>3</v>
      </c>
      <c r="P1301" s="79" t="n">
        <v>18</v>
      </c>
      <c r="Q1301" s="79" t="n">
        <v>15</v>
      </c>
      <c r="R1301" s="79" t="n">
        <v>43</v>
      </c>
      <c r="S1301" s="79" t="n">
        <v>982</v>
      </c>
      <c r="T1301" s="79" t="n">
        <v>1</v>
      </c>
      <c r="U1301" s="79" t="s">
        <v>1</v>
      </c>
      <c r="V1301" s="79" t="s">
        <v>2</v>
      </c>
      <c r="W1301" s="79"/>
      <c r="X1301" s="130" t="s">
        <v>112</v>
      </c>
      <c r="Y1301" s="130"/>
      <c r="Z1301" s="130"/>
      <c r="AA1301" s="130"/>
      <c r="WK1301" s="119"/>
      <c r="WL1301" s="119"/>
      <c r="WM1301" s="119"/>
      <c r="WN1301" s="119"/>
      <c r="WO1301" s="119"/>
      <c r="WP1301" s="119"/>
      <c r="WQ1301" s="119"/>
      <c r="WR1301" s="119"/>
      <c r="WS1301" s="119"/>
      <c r="WT1301" s="119"/>
      <c r="WU1301" s="119"/>
      <c r="WV1301" s="119"/>
      <c r="WW1301" s="119"/>
      <c r="WX1301" s="119"/>
      <c r="WY1301" s="119"/>
      <c r="WZ1301" s="119"/>
      <c r="XA1301" s="119"/>
      <c r="XB1301" s="119"/>
      <c r="XC1301" s="119"/>
      <c r="XD1301" s="119"/>
      <c r="XE1301" s="119"/>
      <c r="XF1301" s="119"/>
      <c r="XG1301" s="119"/>
      <c r="XH1301" s="119"/>
      <c r="XI1301" s="119"/>
      <c r="XJ1301" s="119"/>
      <c r="XK1301" s="119"/>
      <c r="XL1301" s="119"/>
      <c r="XM1301" s="119"/>
      <c r="XN1301" s="119"/>
      <c r="XO1301" s="119"/>
      <c r="XP1301" s="119"/>
      <c r="XQ1301" s="119"/>
      <c r="XR1301" s="119"/>
      <c r="XS1301" s="119"/>
      <c r="XT1301" s="119"/>
      <c r="XU1301" s="119"/>
      <c r="XV1301" s="119"/>
      <c r="XW1301" s="119"/>
      <c r="XX1301" s="119"/>
      <c r="XY1301" s="119"/>
      <c r="XZ1301" s="119"/>
      <c r="YA1301" s="119"/>
      <c r="YB1301" s="119"/>
      <c r="YC1301" s="119"/>
      <c r="YD1301" s="119"/>
      <c r="YE1301" s="119"/>
      <c r="YF1301" s="119"/>
      <c r="YG1301" s="119"/>
      <c r="YH1301" s="119"/>
      <c r="YI1301" s="119"/>
      <c r="YJ1301" s="119"/>
      <c r="YK1301" s="119"/>
      <c r="YL1301" s="119"/>
      <c r="YM1301" s="119"/>
      <c r="YN1301" s="119"/>
      <c r="YO1301" s="119"/>
      <c r="YP1301" s="119"/>
      <c r="YQ1301" s="119"/>
      <c r="YR1301" s="119"/>
      <c r="YS1301" s="119"/>
      <c r="YT1301" s="119"/>
      <c r="YU1301" s="119"/>
      <c r="YV1301" s="119"/>
      <c r="YW1301" s="119"/>
      <c r="YX1301" s="119"/>
      <c r="YY1301" s="119"/>
      <c r="YZ1301" s="119"/>
      <c r="ZA1301" s="119"/>
      <c r="ZB1301" s="119"/>
      <c r="ZC1301" s="119"/>
      <c r="ZD1301" s="119"/>
      <c r="ZE1301" s="119"/>
      <c r="ZF1301" s="119"/>
      <c r="ZG1301" s="119"/>
      <c r="ZH1301" s="119"/>
      <c r="ZI1301" s="119"/>
      <c r="ZJ1301" s="119"/>
      <c r="ZK1301" s="119"/>
      <c r="ZL1301" s="119"/>
      <c r="ZM1301" s="119"/>
      <c r="ZN1301" s="119"/>
      <c r="ZO1301" s="119"/>
      <c r="ZP1301" s="119"/>
      <c r="ZQ1301" s="119"/>
      <c r="ZR1301" s="119"/>
      <c r="ZS1301" s="119"/>
      <c r="ZT1301" s="119"/>
      <c r="ZU1301" s="119"/>
      <c r="ZV1301" s="119"/>
      <c r="ZW1301" s="119"/>
      <c r="ZX1301" s="119"/>
      <c r="ZY1301" s="119"/>
      <c r="ZZ1301" s="119"/>
      <c r="AAA1301" s="119"/>
      <c r="AAB1301" s="119"/>
      <c r="AAC1301" s="119"/>
      <c r="AAD1301" s="119"/>
      <c r="AAE1301" s="119"/>
      <c r="AAF1301" s="119"/>
      <c r="AAG1301" s="119"/>
      <c r="AAH1301" s="119"/>
      <c r="AAI1301" s="119"/>
      <c r="AAJ1301" s="119"/>
      <c r="AAK1301" s="119"/>
      <c r="AAL1301" s="119"/>
      <c r="AAM1301" s="119"/>
      <c r="AAN1301" s="119"/>
      <c r="AAO1301" s="119"/>
      <c r="AAP1301" s="119"/>
      <c r="AAQ1301" s="119"/>
      <c r="AAR1301" s="119"/>
      <c r="AAS1301" s="119"/>
      <c r="AAT1301" s="119"/>
      <c r="AAU1301" s="119"/>
      <c r="AAV1301" s="119"/>
      <c r="AAW1301" s="119"/>
      <c r="AAX1301" s="119"/>
      <c r="AAY1301" s="119"/>
      <c r="AAZ1301" s="119"/>
      <c r="ABA1301" s="119"/>
      <c r="ABB1301" s="119"/>
      <c r="ABC1301" s="119"/>
      <c r="ABD1301" s="119"/>
      <c r="ABE1301" s="119"/>
      <c r="ABF1301" s="119"/>
      <c r="ABG1301" s="119"/>
      <c r="ABH1301" s="119"/>
      <c r="ABI1301" s="119"/>
      <c r="ABJ1301" s="119"/>
      <c r="ABK1301" s="119"/>
      <c r="ABL1301" s="119"/>
      <c r="ABM1301" s="119"/>
      <c r="ABN1301" s="119"/>
      <c r="ABO1301" s="119"/>
      <c r="ABP1301" s="119"/>
      <c r="ABQ1301" s="119"/>
      <c r="ABR1301" s="119"/>
      <c r="ABS1301" s="119"/>
      <c r="ABT1301" s="119"/>
      <c r="ABU1301" s="119"/>
      <c r="ABV1301" s="119"/>
      <c r="ABW1301" s="119"/>
      <c r="ABX1301" s="119"/>
      <c r="ABY1301" s="119"/>
      <c r="ABZ1301" s="119"/>
      <c r="ACA1301" s="119"/>
      <c r="ACB1301" s="119"/>
      <c r="ACC1301" s="119"/>
      <c r="ACD1301" s="119"/>
      <c r="ACE1301" s="119"/>
      <c r="ACF1301" s="119"/>
      <c r="ACG1301" s="119"/>
      <c r="ACH1301" s="119"/>
      <c r="ACI1301" s="119"/>
      <c r="ACJ1301" s="119"/>
      <c r="ACK1301" s="119"/>
      <c r="ACL1301" s="119"/>
      <c r="ACM1301" s="119"/>
      <c r="ACN1301" s="119"/>
      <c r="ACO1301" s="119"/>
      <c r="ACP1301" s="119"/>
      <c r="ACQ1301" s="119"/>
      <c r="ACR1301" s="119"/>
      <c r="ACS1301" s="119"/>
      <c r="ACT1301" s="119"/>
      <c r="ACU1301" s="119"/>
      <c r="ACV1301" s="119"/>
      <c r="ACW1301" s="119"/>
      <c r="ACX1301" s="119"/>
      <c r="ACY1301" s="119"/>
      <c r="ACZ1301" s="119"/>
      <c r="ADA1301" s="119"/>
      <c r="ADB1301" s="119"/>
      <c r="ADC1301" s="119"/>
      <c r="ADD1301" s="119"/>
      <c r="ADE1301" s="119"/>
      <c r="ADF1301" s="119"/>
      <c r="ADG1301" s="119"/>
      <c r="ADH1301" s="119"/>
      <c r="ADI1301" s="119"/>
      <c r="ADJ1301" s="119"/>
      <c r="ADK1301" s="119"/>
      <c r="ADL1301" s="119"/>
      <c r="ADM1301" s="119"/>
      <c r="ADN1301" s="119"/>
      <c r="ADO1301" s="119"/>
      <c r="ADP1301" s="119"/>
      <c r="ADQ1301" s="119"/>
      <c r="ADR1301" s="119"/>
      <c r="ADS1301" s="119"/>
      <c r="ADT1301" s="119"/>
      <c r="ADU1301" s="119"/>
      <c r="ADV1301" s="119"/>
      <c r="ADW1301" s="119"/>
      <c r="ADX1301" s="119"/>
      <c r="ADY1301" s="119"/>
      <c r="ADZ1301" s="119"/>
      <c r="AEA1301" s="119"/>
      <c r="AEB1301" s="119"/>
      <c r="AEC1301" s="119"/>
      <c r="AED1301" s="119"/>
      <c r="AEE1301" s="119"/>
      <c r="AEF1301" s="119"/>
      <c r="AEG1301" s="119"/>
      <c r="AEH1301" s="119"/>
      <c r="AEI1301" s="119"/>
      <c r="AEJ1301" s="119"/>
      <c r="AEK1301" s="119"/>
      <c r="AEL1301" s="119"/>
      <c r="AEM1301" s="119"/>
      <c r="AEN1301" s="119"/>
      <c r="AEO1301" s="119"/>
      <c r="AEP1301" s="119"/>
      <c r="AEQ1301" s="119"/>
      <c r="AER1301" s="119"/>
      <c r="AES1301" s="119"/>
      <c r="AET1301" s="119"/>
      <c r="AEU1301" s="119"/>
      <c r="AEV1301" s="119"/>
      <c r="AEW1301" s="119"/>
      <c r="AEX1301" s="119"/>
      <c r="AEY1301" s="119"/>
      <c r="AEZ1301" s="119"/>
      <c r="AFA1301" s="119"/>
      <c r="AFB1301" s="119"/>
      <c r="AFC1301" s="119"/>
      <c r="AFD1301" s="119"/>
      <c r="AFE1301" s="119"/>
      <c r="AFF1301" s="119"/>
      <c r="AFG1301" s="119"/>
      <c r="AFH1301" s="119"/>
      <c r="AFI1301" s="119"/>
      <c r="AFJ1301" s="119"/>
      <c r="AFK1301" s="119"/>
      <c r="AFL1301" s="119"/>
      <c r="AFM1301" s="119"/>
      <c r="AFN1301" s="119"/>
      <c r="AFO1301" s="119"/>
      <c r="AFP1301" s="119"/>
      <c r="AFQ1301" s="119"/>
      <c r="AFR1301" s="119"/>
      <c r="AFS1301" s="119"/>
      <c r="AFT1301" s="119"/>
      <c r="AFU1301" s="119"/>
      <c r="AFV1301" s="119"/>
      <c r="AFW1301" s="119"/>
      <c r="AFX1301" s="119"/>
      <c r="AFY1301" s="119"/>
      <c r="AFZ1301" s="119"/>
      <c r="AGA1301" s="119"/>
      <c r="AGB1301" s="119"/>
      <c r="AGC1301" s="119"/>
      <c r="AGD1301" s="119"/>
      <c r="AGE1301" s="119"/>
      <c r="AGF1301" s="119"/>
      <c r="AGG1301" s="119"/>
      <c r="AGH1301" s="119"/>
      <c r="AGI1301" s="119"/>
      <c r="AGJ1301" s="119"/>
      <c r="AGK1301" s="119"/>
      <c r="AGL1301" s="119"/>
      <c r="AGM1301" s="119"/>
      <c r="AGN1301" s="119"/>
      <c r="AGO1301" s="119"/>
      <c r="AGP1301" s="119"/>
      <c r="AGQ1301" s="119"/>
      <c r="AGR1301" s="119"/>
      <c r="AGS1301" s="119"/>
      <c r="AGT1301" s="119"/>
      <c r="AGU1301" s="119"/>
      <c r="AGV1301" s="119"/>
      <c r="AGW1301" s="119"/>
      <c r="AGX1301" s="119"/>
      <c r="AGY1301" s="119"/>
      <c r="AGZ1301" s="119"/>
      <c r="AHA1301" s="119"/>
      <c r="AHB1301" s="119"/>
      <c r="AHC1301" s="119"/>
      <c r="AHD1301" s="119"/>
      <c r="AHE1301" s="119"/>
      <c r="AHF1301" s="119"/>
      <c r="AHG1301" s="119"/>
      <c r="AHH1301" s="119"/>
      <c r="AHI1301" s="119"/>
      <c r="AHJ1301" s="119"/>
      <c r="AHK1301" s="119"/>
      <c r="AHL1301" s="119"/>
      <c r="AHM1301" s="119"/>
      <c r="AHN1301" s="119"/>
      <c r="AHO1301" s="119"/>
      <c r="AHP1301" s="119"/>
      <c r="AHQ1301" s="119"/>
      <c r="AHR1301" s="119"/>
      <c r="AHS1301" s="119"/>
      <c r="AHT1301" s="119"/>
      <c r="AHU1301" s="119"/>
      <c r="AHV1301" s="119"/>
      <c r="AHW1301" s="119"/>
      <c r="AHX1301" s="119"/>
      <c r="AHY1301" s="119"/>
      <c r="AHZ1301" s="119"/>
      <c r="AIA1301" s="119"/>
      <c r="AIB1301" s="119"/>
      <c r="AIC1301" s="119"/>
      <c r="AID1301" s="119"/>
      <c r="AIE1301" s="119"/>
      <c r="AIF1301" s="119"/>
      <c r="AIG1301" s="119"/>
      <c r="AIH1301" s="119"/>
      <c r="AII1301" s="119"/>
      <c r="AIJ1301" s="119"/>
      <c r="AIK1301" s="119"/>
      <c r="AIL1301" s="119"/>
      <c r="AIM1301" s="119"/>
      <c r="AIN1301" s="119"/>
      <c r="AIO1301" s="119"/>
      <c r="AIP1301" s="119"/>
      <c r="AIQ1301" s="119"/>
      <c r="AIR1301" s="119"/>
      <c r="AIS1301" s="119"/>
      <c r="AIT1301" s="119"/>
      <c r="AIU1301" s="119"/>
      <c r="AIV1301" s="119"/>
      <c r="AIW1301" s="119"/>
      <c r="AIX1301" s="119"/>
      <c r="AIY1301" s="119"/>
      <c r="AIZ1301" s="119"/>
      <c r="AJA1301" s="119"/>
      <c r="AJB1301" s="119"/>
      <c r="AJC1301" s="119"/>
      <c r="AJD1301" s="119"/>
      <c r="AJE1301" s="119"/>
      <c r="AJF1301" s="119"/>
      <c r="AJG1301" s="119"/>
      <c r="AJH1301" s="119"/>
      <c r="AJI1301" s="119"/>
      <c r="AJJ1301" s="119"/>
      <c r="AJK1301" s="119"/>
      <c r="AJL1301" s="119"/>
      <c r="AJM1301" s="119"/>
      <c r="AJN1301" s="119"/>
      <c r="AJO1301" s="119"/>
      <c r="AJP1301" s="119"/>
      <c r="AJQ1301" s="119"/>
      <c r="AJR1301" s="119"/>
      <c r="AJS1301" s="119"/>
      <c r="AJT1301" s="119"/>
      <c r="AJU1301" s="119"/>
      <c r="AJV1301" s="119"/>
      <c r="AJW1301" s="119"/>
      <c r="AJX1301" s="119"/>
      <c r="AJY1301" s="119"/>
      <c r="AJZ1301" s="119"/>
      <c r="AKA1301" s="119"/>
      <c r="AKB1301" s="119"/>
      <c r="AKC1301" s="119"/>
      <c r="AKD1301" s="119"/>
      <c r="AKE1301" s="119"/>
      <c r="AKF1301" s="119"/>
      <c r="AKG1301" s="119"/>
      <c r="AKH1301" s="119"/>
      <c r="AKI1301" s="119"/>
      <c r="AKJ1301" s="119"/>
      <c r="AKK1301" s="119"/>
      <c r="AKL1301" s="119"/>
      <c r="AKM1301" s="119"/>
      <c r="AKN1301" s="119"/>
      <c r="AKO1301" s="119"/>
      <c r="AKP1301" s="119"/>
      <c r="AKQ1301" s="119"/>
      <c r="AKR1301" s="119"/>
      <c r="AKS1301" s="119"/>
      <c r="AKT1301" s="119"/>
      <c r="AKU1301" s="119"/>
      <c r="AKV1301" s="119"/>
      <c r="AKW1301" s="119"/>
      <c r="AKX1301" s="119"/>
      <c r="AKY1301" s="119"/>
      <c r="AKZ1301" s="119"/>
      <c r="ALA1301" s="119"/>
      <c r="ALB1301" s="119"/>
      <c r="ALC1301" s="119"/>
      <c r="ALD1301" s="119"/>
      <c r="ALE1301" s="119"/>
      <c r="ALF1301" s="119"/>
      <c r="ALG1301" s="119"/>
      <c r="ALH1301" s="119"/>
      <c r="ALI1301" s="119"/>
      <c r="ALJ1301" s="119"/>
      <c r="ALK1301" s="119"/>
      <c r="ALL1301" s="119"/>
      <c r="ALM1301" s="119"/>
      <c r="ALN1301" s="119"/>
      <c r="ALO1301" s="119"/>
      <c r="ALP1301" s="119"/>
      <c r="ALQ1301" s="119"/>
      <c r="ALR1301" s="119"/>
      <c r="ALS1301" s="119"/>
      <c r="ALT1301" s="119"/>
      <c r="ALU1301" s="119"/>
      <c r="ALV1301" s="119"/>
      <c r="ALW1301" s="119"/>
      <c r="ALX1301" s="119"/>
      <c r="ALY1301" s="119"/>
      <c r="ALZ1301" s="119"/>
      <c r="AMA1301" s="119"/>
      <c r="AMB1301" s="119"/>
      <c r="AMC1301" s="119"/>
      <c r="AMD1301" s="119"/>
      <c r="AME1301" s="119"/>
      <c r="AMF1301" s="119"/>
      <c r="AMG1301" s="119"/>
      <c r="AMH1301" s="119"/>
      <c r="AMI1301" s="119"/>
      <c r="AMJ1301" s="119"/>
    </row>
    <row r="1302" customFormat="false" ht="15" hidden="false" customHeight="false" outlineLevel="0" collapsed="false">
      <c r="A1302" s="118"/>
      <c r="B1302" s="118"/>
      <c r="C1302" s="49" t="n">
        <f aca="false">IF(F1302=F1301,C1301,IF(F1302=(F1301+10),C1301,(C1301+10)))</f>
        <v>2500</v>
      </c>
      <c r="D1302" s="56" t="s">
        <v>458</v>
      </c>
      <c r="E1302" s="51" t="n">
        <f aca="false">IF(C1301=C1302,IF(AND(L1302&lt;&gt;"M",L1302&lt;&gt;"m-up"),E1301+10,E1301),10)</f>
        <v>10</v>
      </c>
      <c r="F1302" s="79" t="n">
        <f aca="false">R1302+(Q1302*60)+(P1302*3600)</f>
        <v>65744</v>
      </c>
      <c r="G1302" s="79" t="str">
        <f aca="false">CONCATENATE(M1302,N1302,O1302)</f>
        <v>201823</v>
      </c>
      <c r="H1302" s="79" t="n">
        <v>3</v>
      </c>
      <c r="I1302" s="79"/>
      <c r="J1302" s="79"/>
      <c r="K1302" s="79"/>
      <c r="L1302" s="79" t="s">
        <v>0</v>
      </c>
      <c r="M1302" s="79" t="n">
        <v>2018</v>
      </c>
      <c r="N1302" s="79" t="n">
        <v>2</v>
      </c>
      <c r="O1302" s="79" t="n">
        <v>3</v>
      </c>
      <c r="P1302" s="79" t="n">
        <v>18</v>
      </c>
      <c r="Q1302" s="79" t="n">
        <v>15</v>
      </c>
      <c r="R1302" s="79" t="n">
        <v>44</v>
      </c>
      <c r="S1302" s="79" t="n">
        <v>45</v>
      </c>
      <c r="T1302" s="79" t="n">
        <v>1</v>
      </c>
      <c r="U1302" s="79" t="s">
        <v>1</v>
      </c>
      <c r="V1302" s="79" t="s">
        <v>2</v>
      </c>
      <c r="W1302" s="79"/>
      <c r="X1302" s="130" t="s">
        <v>112</v>
      </c>
      <c r="Y1302" s="130"/>
      <c r="Z1302" s="130"/>
      <c r="AA1302" s="130"/>
      <c r="WK1302" s="119"/>
      <c r="WL1302" s="119"/>
      <c r="WM1302" s="119"/>
      <c r="WN1302" s="119"/>
      <c r="WO1302" s="119"/>
      <c r="WP1302" s="119"/>
      <c r="WQ1302" s="119"/>
      <c r="WR1302" s="119"/>
      <c r="WS1302" s="119"/>
      <c r="WT1302" s="119"/>
      <c r="WU1302" s="119"/>
      <c r="WV1302" s="119"/>
      <c r="WW1302" s="119"/>
      <c r="WX1302" s="119"/>
      <c r="WY1302" s="119"/>
      <c r="WZ1302" s="119"/>
      <c r="XA1302" s="119"/>
      <c r="XB1302" s="119"/>
      <c r="XC1302" s="119"/>
      <c r="XD1302" s="119"/>
      <c r="XE1302" s="119"/>
      <c r="XF1302" s="119"/>
      <c r="XG1302" s="119"/>
      <c r="XH1302" s="119"/>
      <c r="XI1302" s="119"/>
      <c r="XJ1302" s="119"/>
      <c r="XK1302" s="119"/>
      <c r="XL1302" s="119"/>
      <c r="XM1302" s="119"/>
      <c r="XN1302" s="119"/>
      <c r="XO1302" s="119"/>
      <c r="XP1302" s="119"/>
      <c r="XQ1302" s="119"/>
      <c r="XR1302" s="119"/>
      <c r="XS1302" s="119"/>
      <c r="XT1302" s="119"/>
      <c r="XU1302" s="119"/>
      <c r="XV1302" s="119"/>
      <c r="XW1302" s="119"/>
      <c r="XX1302" s="119"/>
      <c r="XY1302" s="119"/>
      <c r="XZ1302" s="119"/>
      <c r="YA1302" s="119"/>
      <c r="YB1302" s="119"/>
      <c r="YC1302" s="119"/>
      <c r="YD1302" s="119"/>
      <c r="YE1302" s="119"/>
      <c r="YF1302" s="119"/>
      <c r="YG1302" s="119"/>
      <c r="YH1302" s="119"/>
      <c r="YI1302" s="119"/>
      <c r="YJ1302" s="119"/>
      <c r="YK1302" s="119"/>
      <c r="YL1302" s="119"/>
      <c r="YM1302" s="119"/>
      <c r="YN1302" s="119"/>
      <c r="YO1302" s="119"/>
      <c r="YP1302" s="119"/>
      <c r="YQ1302" s="119"/>
      <c r="YR1302" s="119"/>
      <c r="YS1302" s="119"/>
      <c r="YT1302" s="119"/>
      <c r="YU1302" s="119"/>
      <c r="YV1302" s="119"/>
      <c r="YW1302" s="119"/>
      <c r="YX1302" s="119"/>
      <c r="YY1302" s="119"/>
      <c r="YZ1302" s="119"/>
      <c r="ZA1302" s="119"/>
      <c r="ZB1302" s="119"/>
      <c r="ZC1302" s="119"/>
      <c r="ZD1302" s="119"/>
      <c r="ZE1302" s="119"/>
      <c r="ZF1302" s="119"/>
      <c r="ZG1302" s="119"/>
      <c r="ZH1302" s="119"/>
      <c r="ZI1302" s="119"/>
      <c r="ZJ1302" s="119"/>
      <c r="ZK1302" s="119"/>
      <c r="ZL1302" s="119"/>
      <c r="ZM1302" s="119"/>
      <c r="ZN1302" s="119"/>
      <c r="ZO1302" s="119"/>
      <c r="ZP1302" s="119"/>
      <c r="ZQ1302" s="119"/>
      <c r="ZR1302" s="119"/>
      <c r="ZS1302" s="119"/>
      <c r="ZT1302" s="119"/>
      <c r="ZU1302" s="119"/>
      <c r="ZV1302" s="119"/>
      <c r="ZW1302" s="119"/>
      <c r="ZX1302" s="119"/>
      <c r="ZY1302" s="119"/>
      <c r="ZZ1302" s="119"/>
      <c r="AAA1302" s="119"/>
      <c r="AAB1302" s="119"/>
      <c r="AAC1302" s="119"/>
      <c r="AAD1302" s="119"/>
      <c r="AAE1302" s="119"/>
      <c r="AAF1302" s="119"/>
      <c r="AAG1302" s="119"/>
      <c r="AAH1302" s="119"/>
      <c r="AAI1302" s="119"/>
      <c r="AAJ1302" s="119"/>
      <c r="AAK1302" s="119"/>
      <c r="AAL1302" s="119"/>
      <c r="AAM1302" s="119"/>
      <c r="AAN1302" s="119"/>
      <c r="AAO1302" s="119"/>
      <c r="AAP1302" s="119"/>
      <c r="AAQ1302" s="119"/>
      <c r="AAR1302" s="119"/>
      <c r="AAS1302" s="119"/>
      <c r="AAT1302" s="119"/>
      <c r="AAU1302" s="119"/>
      <c r="AAV1302" s="119"/>
      <c r="AAW1302" s="119"/>
      <c r="AAX1302" s="119"/>
      <c r="AAY1302" s="119"/>
      <c r="AAZ1302" s="119"/>
      <c r="ABA1302" s="119"/>
      <c r="ABB1302" s="119"/>
      <c r="ABC1302" s="119"/>
      <c r="ABD1302" s="119"/>
      <c r="ABE1302" s="119"/>
      <c r="ABF1302" s="119"/>
      <c r="ABG1302" s="119"/>
      <c r="ABH1302" s="119"/>
      <c r="ABI1302" s="119"/>
      <c r="ABJ1302" s="119"/>
      <c r="ABK1302" s="119"/>
      <c r="ABL1302" s="119"/>
      <c r="ABM1302" s="119"/>
      <c r="ABN1302" s="119"/>
      <c r="ABO1302" s="119"/>
      <c r="ABP1302" s="119"/>
      <c r="ABQ1302" s="119"/>
      <c r="ABR1302" s="119"/>
      <c r="ABS1302" s="119"/>
      <c r="ABT1302" s="119"/>
      <c r="ABU1302" s="119"/>
      <c r="ABV1302" s="119"/>
      <c r="ABW1302" s="119"/>
      <c r="ABX1302" s="119"/>
      <c r="ABY1302" s="119"/>
      <c r="ABZ1302" s="119"/>
      <c r="ACA1302" s="119"/>
      <c r="ACB1302" s="119"/>
      <c r="ACC1302" s="119"/>
      <c r="ACD1302" s="119"/>
      <c r="ACE1302" s="119"/>
      <c r="ACF1302" s="119"/>
      <c r="ACG1302" s="119"/>
      <c r="ACH1302" s="119"/>
      <c r="ACI1302" s="119"/>
      <c r="ACJ1302" s="119"/>
      <c r="ACK1302" s="119"/>
      <c r="ACL1302" s="119"/>
      <c r="ACM1302" s="119"/>
      <c r="ACN1302" s="119"/>
      <c r="ACO1302" s="119"/>
      <c r="ACP1302" s="119"/>
      <c r="ACQ1302" s="119"/>
      <c r="ACR1302" s="119"/>
      <c r="ACS1302" s="119"/>
      <c r="ACT1302" s="119"/>
      <c r="ACU1302" s="119"/>
      <c r="ACV1302" s="119"/>
      <c r="ACW1302" s="119"/>
      <c r="ACX1302" s="119"/>
      <c r="ACY1302" s="119"/>
      <c r="ACZ1302" s="119"/>
      <c r="ADA1302" s="119"/>
      <c r="ADB1302" s="119"/>
      <c r="ADC1302" s="119"/>
      <c r="ADD1302" s="119"/>
      <c r="ADE1302" s="119"/>
      <c r="ADF1302" s="119"/>
      <c r="ADG1302" s="119"/>
      <c r="ADH1302" s="119"/>
      <c r="ADI1302" s="119"/>
      <c r="ADJ1302" s="119"/>
      <c r="ADK1302" s="119"/>
      <c r="ADL1302" s="119"/>
      <c r="ADM1302" s="119"/>
      <c r="ADN1302" s="119"/>
      <c r="ADO1302" s="119"/>
      <c r="ADP1302" s="119"/>
      <c r="ADQ1302" s="119"/>
      <c r="ADR1302" s="119"/>
      <c r="ADS1302" s="119"/>
      <c r="ADT1302" s="119"/>
      <c r="ADU1302" s="119"/>
      <c r="ADV1302" s="119"/>
      <c r="ADW1302" s="119"/>
      <c r="ADX1302" s="119"/>
      <c r="ADY1302" s="119"/>
      <c r="ADZ1302" s="119"/>
      <c r="AEA1302" s="119"/>
      <c r="AEB1302" s="119"/>
      <c r="AEC1302" s="119"/>
      <c r="AED1302" s="119"/>
      <c r="AEE1302" s="119"/>
      <c r="AEF1302" s="119"/>
      <c r="AEG1302" s="119"/>
      <c r="AEH1302" s="119"/>
      <c r="AEI1302" s="119"/>
      <c r="AEJ1302" s="119"/>
      <c r="AEK1302" s="119"/>
      <c r="AEL1302" s="119"/>
      <c r="AEM1302" s="119"/>
      <c r="AEN1302" s="119"/>
      <c r="AEO1302" s="119"/>
      <c r="AEP1302" s="119"/>
      <c r="AEQ1302" s="119"/>
      <c r="AER1302" s="119"/>
      <c r="AES1302" s="119"/>
      <c r="AET1302" s="119"/>
      <c r="AEU1302" s="119"/>
      <c r="AEV1302" s="119"/>
      <c r="AEW1302" s="119"/>
      <c r="AEX1302" s="119"/>
      <c r="AEY1302" s="119"/>
      <c r="AEZ1302" s="119"/>
      <c r="AFA1302" s="119"/>
      <c r="AFB1302" s="119"/>
      <c r="AFC1302" s="119"/>
      <c r="AFD1302" s="119"/>
      <c r="AFE1302" s="119"/>
      <c r="AFF1302" s="119"/>
      <c r="AFG1302" s="119"/>
      <c r="AFH1302" s="119"/>
      <c r="AFI1302" s="119"/>
      <c r="AFJ1302" s="119"/>
      <c r="AFK1302" s="119"/>
      <c r="AFL1302" s="119"/>
      <c r="AFM1302" s="119"/>
      <c r="AFN1302" s="119"/>
      <c r="AFO1302" s="119"/>
      <c r="AFP1302" s="119"/>
      <c r="AFQ1302" s="119"/>
      <c r="AFR1302" s="119"/>
      <c r="AFS1302" s="119"/>
      <c r="AFT1302" s="119"/>
      <c r="AFU1302" s="119"/>
      <c r="AFV1302" s="119"/>
      <c r="AFW1302" s="119"/>
      <c r="AFX1302" s="119"/>
      <c r="AFY1302" s="119"/>
      <c r="AFZ1302" s="119"/>
      <c r="AGA1302" s="119"/>
      <c r="AGB1302" s="119"/>
      <c r="AGC1302" s="119"/>
      <c r="AGD1302" s="119"/>
      <c r="AGE1302" s="119"/>
      <c r="AGF1302" s="119"/>
      <c r="AGG1302" s="119"/>
      <c r="AGH1302" s="119"/>
      <c r="AGI1302" s="119"/>
      <c r="AGJ1302" s="119"/>
      <c r="AGK1302" s="119"/>
      <c r="AGL1302" s="119"/>
      <c r="AGM1302" s="119"/>
      <c r="AGN1302" s="119"/>
      <c r="AGO1302" s="119"/>
      <c r="AGP1302" s="119"/>
      <c r="AGQ1302" s="119"/>
      <c r="AGR1302" s="119"/>
      <c r="AGS1302" s="119"/>
      <c r="AGT1302" s="119"/>
      <c r="AGU1302" s="119"/>
      <c r="AGV1302" s="119"/>
      <c r="AGW1302" s="119"/>
      <c r="AGX1302" s="119"/>
      <c r="AGY1302" s="119"/>
      <c r="AGZ1302" s="119"/>
      <c r="AHA1302" s="119"/>
      <c r="AHB1302" s="119"/>
      <c r="AHC1302" s="119"/>
      <c r="AHD1302" s="119"/>
      <c r="AHE1302" s="119"/>
      <c r="AHF1302" s="119"/>
      <c r="AHG1302" s="119"/>
      <c r="AHH1302" s="119"/>
      <c r="AHI1302" s="119"/>
      <c r="AHJ1302" s="119"/>
      <c r="AHK1302" s="119"/>
      <c r="AHL1302" s="119"/>
      <c r="AHM1302" s="119"/>
      <c r="AHN1302" s="119"/>
      <c r="AHO1302" s="119"/>
      <c r="AHP1302" s="119"/>
      <c r="AHQ1302" s="119"/>
      <c r="AHR1302" s="119"/>
      <c r="AHS1302" s="119"/>
      <c r="AHT1302" s="119"/>
      <c r="AHU1302" s="119"/>
      <c r="AHV1302" s="119"/>
      <c r="AHW1302" s="119"/>
      <c r="AHX1302" s="119"/>
      <c r="AHY1302" s="119"/>
      <c r="AHZ1302" s="119"/>
      <c r="AIA1302" s="119"/>
      <c r="AIB1302" s="119"/>
      <c r="AIC1302" s="119"/>
      <c r="AID1302" s="119"/>
      <c r="AIE1302" s="119"/>
      <c r="AIF1302" s="119"/>
      <c r="AIG1302" s="119"/>
      <c r="AIH1302" s="119"/>
      <c r="AII1302" s="119"/>
      <c r="AIJ1302" s="119"/>
      <c r="AIK1302" s="119"/>
      <c r="AIL1302" s="119"/>
      <c r="AIM1302" s="119"/>
      <c r="AIN1302" s="119"/>
      <c r="AIO1302" s="119"/>
      <c r="AIP1302" s="119"/>
      <c r="AIQ1302" s="119"/>
      <c r="AIR1302" s="119"/>
      <c r="AIS1302" s="119"/>
      <c r="AIT1302" s="119"/>
      <c r="AIU1302" s="119"/>
      <c r="AIV1302" s="119"/>
      <c r="AIW1302" s="119"/>
      <c r="AIX1302" s="119"/>
      <c r="AIY1302" s="119"/>
      <c r="AIZ1302" s="119"/>
      <c r="AJA1302" s="119"/>
      <c r="AJB1302" s="119"/>
      <c r="AJC1302" s="119"/>
      <c r="AJD1302" s="119"/>
      <c r="AJE1302" s="119"/>
      <c r="AJF1302" s="119"/>
      <c r="AJG1302" s="119"/>
      <c r="AJH1302" s="119"/>
      <c r="AJI1302" s="119"/>
      <c r="AJJ1302" s="119"/>
      <c r="AJK1302" s="119"/>
      <c r="AJL1302" s="119"/>
      <c r="AJM1302" s="119"/>
      <c r="AJN1302" s="119"/>
      <c r="AJO1302" s="119"/>
      <c r="AJP1302" s="119"/>
      <c r="AJQ1302" s="119"/>
      <c r="AJR1302" s="119"/>
      <c r="AJS1302" s="119"/>
      <c r="AJT1302" s="119"/>
      <c r="AJU1302" s="119"/>
      <c r="AJV1302" s="119"/>
      <c r="AJW1302" s="119"/>
      <c r="AJX1302" s="119"/>
      <c r="AJY1302" s="119"/>
      <c r="AJZ1302" s="119"/>
      <c r="AKA1302" s="119"/>
      <c r="AKB1302" s="119"/>
      <c r="AKC1302" s="119"/>
      <c r="AKD1302" s="119"/>
      <c r="AKE1302" s="119"/>
      <c r="AKF1302" s="119"/>
      <c r="AKG1302" s="119"/>
      <c r="AKH1302" s="119"/>
      <c r="AKI1302" s="119"/>
      <c r="AKJ1302" s="119"/>
      <c r="AKK1302" s="119"/>
      <c r="AKL1302" s="119"/>
      <c r="AKM1302" s="119"/>
      <c r="AKN1302" s="119"/>
      <c r="AKO1302" s="119"/>
      <c r="AKP1302" s="119"/>
      <c r="AKQ1302" s="119"/>
      <c r="AKR1302" s="119"/>
      <c r="AKS1302" s="119"/>
      <c r="AKT1302" s="119"/>
      <c r="AKU1302" s="119"/>
      <c r="AKV1302" s="119"/>
      <c r="AKW1302" s="119"/>
      <c r="AKX1302" s="119"/>
      <c r="AKY1302" s="119"/>
      <c r="AKZ1302" s="119"/>
      <c r="ALA1302" s="119"/>
      <c r="ALB1302" s="119"/>
      <c r="ALC1302" s="119"/>
      <c r="ALD1302" s="119"/>
      <c r="ALE1302" s="119"/>
      <c r="ALF1302" s="119"/>
      <c r="ALG1302" s="119"/>
      <c r="ALH1302" s="119"/>
      <c r="ALI1302" s="119"/>
      <c r="ALJ1302" s="119"/>
      <c r="ALK1302" s="119"/>
      <c r="ALL1302" s="119"/>
      <c r="ALM1302" s="119"/>
      <c r="ALN1302" s="119"/>
      <c r="ALO1302" s="119"/>
      <c r="ALP1302" s="119"/>
      <c r="ALQ1302" s="119"/>
      <c r="ALR1302" s="119"/>
      <c r="ALS1302" s="119"/>
      <c r="ALT1302" s="119"/>
      <c r="ALU1302" s="119"/>
      <c r="ALV1302" s="119"/>
      <c r="ALW1302" s="119"/>
      <c r="ALX1302" s="119"/>
      <c r="ALY1302" s="119"/>
      <c r="ALZ1302" s="119"/>
      <c r="AMA1302" s="119"/>
      <c r="AMB1302" s="119"/>
      <c r="AMC1302" s="119"/>
      <c r="AMD1302" s="119"/>
      <c r="AME1302" s="119"/>
      <c r="AMF1302" s="119"/>
      <c r="AMG1302" s="119"/>
      <c r="AMH1302" s="119"/>
      <c r="AMI1302" s="119"/>
      <c r="AMJ1302" s="119"/>
    </row>
    <row r="1303" customFormat="false" ht="15" hidden="false" customHeight="false" outlineLevel="0" collapsed="false">
      <c r="A1303" s="118"/>
      <c r="B1303" s="118"/>
      <c r="C1303" s="49" t="n">
        <f aca="false">IF(F1303=F1302,C1302,IF(F1303=(F1302+10),C1302,(C1302+10)))</f>
        <v>2500</v>
      </c>
      <c r="D1303" s="56" t="s">
        <v>458</v>
      </c>
      <c r="E1303" s="51" t="n">
        <f aca="false">IF(C1302=C1303,IF(AND(L1303&lt;&gt;"M",L1303&lt;&gt;"m-up"),E1302+10,E1302),10)</f>
        <v>20</v>
      </c>
      <c r="F1303" s="79" t="n">
        <f aca="false">R1303+(Q1303*60)+(P1303*3600)</f>
        <v>65744</v>
      </c>
      <c r="G1303" s="79" t="str">
        <f aca="false">CONCATENATE(M1303,N1303,O1303)</f>
        <v>201823</v>
      </c>
      <c r="H1303" s="79" t="n">
        <v>2</v>
      </c>
      <c r="I1303" s="79"/>
      <c r="J1303" s="79"/>
      <c r="K1303" s="79"/>
      <c r="L1303" s="79" t="s">
        <v>0</v>
      </c>
      <c r="M1303" s="79" t="n">
        <v>2018</v>
      </c>
      <c r="N1303" s="79" t="n">
        <v>2</v>
      </c>
      <c r="O1303" s="79" t="n">
        <v>3</v>
      </c>
      <c r="P1303" s="79" t="n">
        <v>18</v>
      </c>
      <c r="Q1303" s="79" t="n">
        <v>15</v>
      </c>
      <c r="R1303" s="79" t="n">
        <v>44</v>
      </c>
      <c r="S1303" s="79" t="n">
        <v>72</v>
      </c>
      <c r="T1303" s="79" t="n">
        <v>1</v>
      </c>
      <c r="U1303" s="79" t="s">
        <v>1</v>
      </c>
      <c r="V1303" s="79" t="s">
        <v>2</v>
      </c>
      <c r="W1303" s="79"/>
      <c r="X1303" s="130" t="s">
        <v>112</v>
      </c>
      <c r="Y1303" s="130"/>
      <c r="Z1303" s="130"/>
      <c r="AA1303" s="130"/>
      <c r="WK1303" s="119"/>
      <c r="WL1303" s="119"/>
      <c r="WM1303" s="119"/>
      <c r="WN1303" s="119"/>
      <c r="WO1303" s="119"/>
      <c r="WP1303" s="119"/>
      <c r="WQ1303" s="119"/>
      <c r="WR1303" s="119"/>
      <c r="WS1303" s="119"/>
      <c r="WT1303" s="119"/>
      <c r="WU1303" s="119"/>
      <c r="WV1303" s="119"/>
      <c r="WW1303" s="119"/>
      <c r="WX1303" s="119"/>
      <c r="WY1303" s="119"/>
      <c r="WZ1303" s="119"/>
      <c r="XA1303" s="119"/>
      <c r="XB1303" s="119"/>
      <c r="XC1303" s="119"/>
      <c r="XD1303" s="119"/>
      <c r="XE1303" s="119"/>
      <c r="XF1303" s="119"/>
      <c r="XG1303" s="119"/>
      <c r="XH1303" s="119"/>
      <c r="XI1303" s="119"/>
      <c r="XJ1303" s="119"/>
      <c r="XK1303" s="119"/>
      <c r="XL1303" s="119"/>
      <c r="XM1303" s="119"/>
      <c r="XN1303" s="119"/>
      <c r="XO1303" s="119"/>
      <c r="XP1303" s="119"/>
      <c r="XQ1303" s="119"/>
      <c r="XR1303" s="119"/>
      <c r="XS1303" s="119"/>
      <c r="XT1303" s="119"/>
      <c r="XU1303" s="119"/>
      <c r="XV1303" s="119"/>
      <c r="XW1303" s="119"/>
      <c r="XX1303" s="119"/>
      <c r="XY1303" s="119"/>
      <c r="XZ1303" s="119"/>
      <c r="YA1303" s="119"/>
      <c r="YB1303" s="119"/>
      <c r="YC1303" s="119"/>
      <c r="YD1303" s="119"/>
      <c r="YE1303" s="119"/>
      <c r="YF1303" s="119"/>
      <c r="YG1303" s="119"/>
      <c r="YH1303" s="119"/>
      <c r="YI1303" s="119"/>
      <c r="YJ1303" s="119"/>
      <c r="YK1303" s="119"/>
      <c r="YL1303" s="119"/>
      <c r="YM1303" s="119"/>
      <c r="YN1303" s="119"/>
      <c r="YO1303" s="119"/>
      <c r="YP1303" s="119"/>
      <c r="YQ1303" s="119"/>
      <c r="YR1303" s="119"/>
      <c r="YS1303" s="119"/>
      <c r="YT1303" s="119"/>
      <c r="YU1303" s="119"/>
      <c r="YV1303" s="119"/>
      <c r="YW1303" s="119"/>
      <c r="YX1303" s="119"/>
      <c r="YY1303" s="119"/>
      <c r="YZ1303" s="119"/>
      <c r="ZA1303" s="119"/>
      <c r="ZB1303" s="119"/>
      <c r="ZC1303" s="119"/>
      <c r="ZD1303" s="119"/>
      <c r="ZE1303" s="119"/>
      <c r="ZF1303" s="119"/>
      <c r="ZG1303" s="119"/>
      <c r="ZH1303" s="119"/>
      <c r="ZI1303" s="119"/>
      <c r="ZJ1303" s="119"/>
      <c r="ZK1303" s="119"/>
      <c r="ZL1303" s="119"/>
      <c r="ZM1303" s="119"/>
      <c r="ZN1303" s="119"/>
      <c r="ZO1303" s="119"/>
      <c r="ZP1303" s="119"/>
      <c r="ZQ1303" s="119"/>
      <c r="ZR1303" s="119"/>
      <c r="ZS1303" s="119"/>
      <c r="ZT1303" s="119"/>
      <c r="ZU1303" s="119"/>
      <c r="ZV1303" s="119"/>
      <c r="ZW1303" s="119"/>
      <c r="ZX1303" s="119"/>
      <c r="ZY1303" s="119"/>
      <c r="ZZ1303" s="119"/>
      <c r="AAA1303" s="119"/>
      <c r="AAB1303" s="119"/>
      <c r="AAC1303" s="119"/>
      <c r="AAD1303" s="119"/>
      <c r="AAE1303" s="119"/>
      <c r="AAF1303" s="119"/>
      <c r="AAG1303" s="119"/>
      <c r="AAH1303" s="119"/>
      <c r="AAI1303" s="119"/>
      <c r="AAJ1303" s="119"/>
      <c r="AAK1303" s="119"/>
      <c r="AAL1303" s="119"/>
      <c r="AAM1303" s="119"/>
      <c r="AAN1303" s="119"/>
      <c r="AAO1303" s="119"/>
      <c r="AAP1303" s="119"/>
      <c r="AAQ1303" s="119"/>
      <c r="AAR1303" s="119"/>
      <c r="AAS1303" s="119"/>
      <c r="AAT1303" s="119"/>
      <c r="AAU1303" s="119"/>
      <c r="AAV1303" s="119"/>
      <c r="AAW1303" s="119"/>
      <c r="AAX1303" s="119"/>
      <c r="AAY1303" s="119"/>
      <c r="AAZ1303" s="119"/>
      <c r="ABA1303" s="119"/>
      <c r="ABB1303" s="119"/>
      <c r="ABC1303" s="119"/>
      <c r="ABD1303" s="119"/>
      <c r="ABE1303" s="119"/>
      <c r="ABF1303" s="119"/>
      <c r="ABG1303" s="119"/>
      <c r="ABH1303" s="119"/>
      <c r="ABI1303" s="119"/>
      <c r="ABJ1303" s="119"/>
      <c r="ABK1303" s="119"/>
      <c r="ABL1303" s="119"/>
      <c r="ABM1303" s="119"/>
      <c r="ABN1303" s="119"/>
      <c r="ABO1303" s="119"/>
      <c r="ABP1303" s="119"/>
      <c r="ABQ1303" s="119"/>
      <c r="ABR1303" s="119"/>
      <c r="ABS1303" s="119"/>
      <c r="ABT1303" s="119"/>
      <c r="ABU1303" s="119"/>
      <c r="ABV1303" s="119"/>
      <c r="ABW1303" s="119"/>
      <c r="ABX1303" s="119"/>
      <c r="ABY1303" s="119"/>
      <c r="ABZ1303" s="119"/>
      <c r="ACA1303" s="119"/>
      <c r="ACB1303" s="119"/>
      <c r="ACC1303" s="119"/>
      <c r="ACD1303" s="119"/>
      <c r="ACE1303" s="119"/>
      <c r="ACF1303" s="119"/>
      <c r="ACG1303" s="119"/>
      <c r="ACH1303" s="119"/>
      <c r="ACI1303" s="119"/>
      <c r="ACJ1303" s="119"/>
      <c r="ACK1303" s="119"/>
      <c r="ACL1303" s="119"/>
      <c r="ACM1303" s="119"/>
      <c r="ACN1303" s="119"/>
      <c r="ACO1303" s="119"/>
      <c r="ACP1303" s="119"/>
      <c r="ACQ1303" s="119"/>
      <c r="ACR1303" s="119"/>
      <c r="ACS1303" s="119"/>
      <c r="ACT1303" s="119"/>
      <c r="ACU1303" s="119"/>
      <c r="ACV1303" s="119"/>
      <c r="ACW1303" s="119"/>
      <c r="ACX1303" s="119"/>
      <c r="ACY1303" s="119"/>
      <c r="ACZ1303" s="119"/>
      <c r="ADA1303" s="119"/>
      <c r="ADB1303" s="119"/>
      <c r="ADC1303" s="119"/>
      <c r="ADD1303" s="119"/>
      <c r="ADE1303" s="119"/>
      <c r="ADF1303" s="119"/>
      <c r="ADG1303" s="119"/>
      <c r="ADH1303" s="119"/>
      <c r="ADI1303" s="119"/>
      <c r="ADJ1303" s="119"/>
      <c r="ADK1303" s="119"/>
      <c r="ADL1303" s="119"/>
      <c r="ADM1303" s="119"/>
      <c r="ADN1303" s="119"/>
      <c r="ADO1303" s="119"/>
      <c r="ADP1303" s="119"/>
      <c r="ADQ1303" s="119"/>
      <c r="ADR1303" s="119"/>
      <c r="ADS1303" s="119"/>
      <c r="ADT1303" s="119"/>
      <c r="ADU1303" s="119"/>
      <c r="ADV1303" s="119"/>
      <c r="ADW1303" s="119"/>
      <c r="ADX1303" s="119"/>
      <c r="ADY1303" s="119"/>
      <c r="ADZ1303" s="119"/>
      <c r="AEA1303" s="119"/>
      <c r="AEB1303" s="119"/>
      <c r="AEC1303" s="119"/>
      <c r="AED1303" s="119"/>
      <c r="AEE1303" s="119"/>
      <c r="AEF1303" s="119"/>
      <c r="AEG1303" s="119"/>
      <c r="AEH1303" s="119"/>
      <c r="AEI1303" s="119"/>
      <c r="AEJ1303" s="119"/>
      <c r="AEK1303" s="119"/>
      <c r="AEL1303" s="119"/>
      <c r="AEM1303" s="119"/>
      <c r="AEN1303" s="119"/>
      <c r="AEO1303" s="119"/>
      <c r="AEP1303" s="119"/>
      <c r="AEQ1303" s="119"/>
      <c r="AER1303" s="119"/>
      <c r="AES1303" s="119"/>
      <c r="AET1303" s="119"/>
      <c r="AEU1303" s="119"/>
      <c r="AEV1303" s="119"/>
      <c r="AEW1303" s="119"/>
      <c r="AEX1303" s="119"/>
      <c r="AEY1303" s="119"/>
      <c r="AEZ1303" s="119"/>
      <c r="AFA1303" s="119"/>
      <c r="AFB1303" s="119"/>
      <c r="AFC1303" s="119"/>
      <c r="AFD1303" s="119"/>
      <c r="AFE1303" s="119"/>
      <c r="AFF1303" s="119"/>
      <c r="AFG1303" s="119"/>
      <c r="AFH1303" s="119"/>
      <c r="AFI1303" s="119"/>
      <c r="AFJ1303" s="119"/>
      <c r="AFK1303" s="119"/>
      <c r="AFL1303" s="119"/>
      <c r="AFM1303" s="119"/>
      <c r="AFN1303" s="119"/>
      <c r="AFO1303" s="119"/>
      <c r="AFP1303" s="119"/>
      <c r="AFQ1303" s="119"/>
      <c r="AFR1303" s="119"/>
      <c r="AFS1303" s="119"/>
      <c r="AFT1303" s="119"/>
      <c r="AFU1303" s="119"/>
      <c r="AFV1303" s="119"/>
      <c r="AFW1303" s="119"/>
      <c r="AFX1303" s="119"/>
      <c r="AFY1303" s="119"/>
      <c r="AFZ1303" s="119"/>
      <c r="AGA1303" s="119"/>
      <c r="AGB1303" s="119"/>
      <c r="AGC1303" s="119"/>
      <c r="AGD1303" s="119"/>
      <c r="AGE1303" s="119"/>
      <c r="AGF1303" s="119"/>
      <c r="AGG1303" s="119"/>
      <c r="AGH1303" s="119"/>
      <c r="AGI1303" s="119"/>
      <c r="AGJ1303" s="119"/>
      <c r="AGK1303" s="119"/>
      <c r="AGL1303" s="119"/>
      <c r="AGM1303" s="119"/>
      <c r="AGN1303" s="119"/>
      <c r="AGO1303" s="119"/>
      <c r="AGP1303" s="119"/>
      <c r="AGQ1303" s="119"/>
      <c r="AGR1303" s="119"/>
      <c r="AGS1303" s="119"/>
      <c r="AGT1303" s="119"/>
      <c r="AGU1303" s="119"/>
      <c r="AGV1303" s="119"/>
      <c r="AGW1303" s="119"/>
      <c r="AGX1303" s="119"/>
      <c r="AGY1303" s="119"/>
      <c r="AGZ1303" s="119"/>
      <c r="AHA1303" s="119"/>
      <c r="AHB1303" s="119"/>
      <c r="AHC1303" s="119"/>
      <c r="AHD1303" s="119"/>
      <c r="AHE1303" s="119"/>
      <c r="AHF1303" s="119"/>
      <c r="AHG1303" s="119"/>
      <c r="AHH1303" s="119"/>
      <c r="AHI1303" s="119"/>
      <c r="AHJ1303" s="119"/>
      <c r="AHK1303" s="119"/>
      <c r="AHL1303" s="119"/>
      <c r="AHM1303" s="119"/>
      <c r="AHN1303" s="119"/>
      <c r="AHO1303" s="119"/>
      <c r="AHP1303" s="119"/>
      <c r="AHQ1303" s="119"/>
      <c r="AHR1303" s="119"/>
      <c r="AHS1303" s="119"/>
      <c r="AHT1303" s="119"/>
      <c r="AHU1303" s="119"/>
      <c r="AHV1303" s="119"/>
      <c r="AHW1303" s="119"/>
      <c r="AHX1303" s="119"/>
      <c r="AHY1303" s="119"/>
      <c r="AHZ1303" s="119"/>
      <c r="AIA1303" s="119"/>
      <c r="AIB1303" s="119"/>
      <c r="AIC1303" s="119"/>
      <c r="AID1303" s="119"/>
      <c r="AIE1303" s="119"/>
      <c r="AIF1303" s="119"/>
      <c r="AIG1303" s="119"/>
      <c r="AIH1303" s="119"/>
      <c r="AII1303" s="119"/>
      <c r="AIJ1303" s="119"/>
      <c r="AIK1303" s="119"/>
      <c r="AIL1303" s="119"/>
      <c r="AIM1303" s="119"/>
      <c r="AIN1303" s="119"/>
      <c r="AIO1303" s="119"/>
      <c r="AIP1303" s="119"/>
      <c r="AIQ1303" s="119"/>
      <c r="AIR1303" s="119"/>
      <c r="AIS1303" s="119"/>
      <c r="AIT1303" s="119"/>
      <c r="AIU1303" s="119"/>
      <c r="AIV1303" s="119"/>
      <c r="AIW1303" s="119"/>
      <c r="AIX1303" s="119"/>
      <c r="AIY1303" s="119"/>
      <c r="AIZ1303" s="119"/>
      <c r="AJA1303" s="119"/>
      <c r="AJB1303" s="119"/>
      <c r="AJC1303" s="119"/>
      <c r="AJD1303" s="119"/>
      <c r="AJE1303" s="119"/>
      <c r="AJF1303" s="119"/>
      <c r="AJG1303" s="119"/>
      <c r="AJH1303" s="119"/>
      <c r="AJI1303" s="119"/>
      <c r="AJJ1303" s="119"/>
      <c r="AJK1303" s="119"/>
      <c r="AJL1303" s="119"/>
      <c r="AJM1303" s="119"/>
      <c r="AJN1303" s="119"/>
      <c r="AJO1303" s="119"/>
      <c r="AJP1303" s="119"/>
      <c r="AJQ1303" s="119"/>
      <c r="AJR1303" s="119"/>
      <c r="AJS1303" s="119"/>
      <c r="AJT1303" s="119"/>
      <c r="AJU1303" s="119"/>
      <c r="AJV1303" s="119"/>
      <c r="AJW1303" s="119"/>
      <c r="AJX1303" s="119"/>
      <c r="AJY1303" s="119"/>
      <c r="AJZ1303" s="119"/>
      <c r="AKA1303" s="119"/>
      <c r="AKB1303" s="119"/>
      <c r="AKC1303" s="119"/>
      <c r="AKD1303" s="119"/>
      <c r="AKE1303" s="119"/>
      <c r="AKF1303" s="119"/>
      <c r="AKG1303" s="119"/>
      <c r="AKH1303" s="119"/>
      <c r="AKI1303" s="119"/>
      <c r="AKJ1303" s="119"/>
      <c r="AKK1303" s="119"/>
      <c r="AKL1303" s="119"/>
      <c r="AKM1303" s="119"/>
      <c r="AKN1303" s="119"/>
      <c r="AKO1303" s="119"/>
      <c r="AKP1303" s="119"/>
      <c r="AKQ1303" s="119"/>
      <c r="AKR1303" s="119"/>
      <c r="AKS1303" s="119"/>
      <c r="AKT1303" s="119"/>
      <c r="AKU1303" s="119"/>
      <c r="AKV1303" s="119"/>
      <c r="AKW1303" s="119"/>
      <c r="AKX1303" s="119"/>
      <c r="AKY1303" s="119"/>
      <c r="AKZ1303" s="119"/>
      <c r="ALA1303" s="119"/>
      <c r="ALB1303" s="119"/>
      <c r="ALC1303" s="119"/>
      <c r="ALD1303" s="119"/>
      <c r="ALE1303" s="119"/>
      <c r="ALF1303" s="119"/>
      <c r="ALG1303" s="119"/>
      <c r="ALH1303" s="119"/>
      <c r="ALI1303" s="119"/>
      <c r="ALJ1303" s="119"/>
      <c r="ALK1303" s="119"/>
      <c r="ALL1303" s="119"/>
      <c r="ALM1303" s="119"/>
      <c r="ALN1303" s="119"/>
      <c r="ALO1303" s="119"/>
      <c r="ALP1303" s="119"/>
      <c r="ALQ1303" s="119"/>
      <c r="ALR1303" s="119"/>
      <c r="ALS1303" s="119"/>
      <c r="ALT1303" s="119"/>
      <c r="ALU1303" s="119"/>
      <c r="ALV1303" s="119"/>
      <c r="ALW1303" s="119"/>
      <c r="ALX1303" s="119"/>
      <c r="ALY1303" s="119"/>
      <c r="ALZ1303" s="119"/>
      <c r="AMA1303" s="119"/>
      <c r="AMB1303" s="119"/>
      <c r="AMC1303" s="119"/>
      <c r="AMD1303" s="119"/>
      <c r="AME1303" s="119"/>
      <c r="AMF1303" s="119"/>
      <c r="AMG1303" s="119"/>
      <c r="AMH1303" s="119"/>
      <c r="AMI1303" s="119"/>
      <c r="AMJ1303" s="119"/>
    </row>
    <row r="1304" customFormat="false" ht="15" hidden="false" customHeight="false" outlineLevel="0" collapsed="false">
      <c r="A1304" s="118"/>
      <c r="B1304" s="118"/>
      <c r="C1304" s="49" t="n">
        <f aca="false">IF(F1304=F1303,C1303,IF(F1304=(F1303+10),C1303,(C1303+10)))</f>
        <v>2510</v>
      </c>
      <c r="D1304" s="58" t="s">
        <v>459</v>
      </c>
      <c r="E1304" s="51" t="n">
        <f aca="false">IF(C1303=C1304,IF(AND(L1304&lt;&gt;"M",L1304&lt;&gt;"m-up"),E1303+10,E1303),10)</f>
        <v>10</v>
      </c>
      <c r="F1304" s="81" t="n">
        <f aca="false">R1304+(Q1304*60)+(P1304*3600)</f>
        <v>66062</v>
      </c>
      <c r="G1304" s="81" t="str">
        <f aca="false">CONCATENATE(M1304,N1304,O1304)</f>
        <v>201823</v>
      </c>
      <c r="H1304" s="81" t="n">
        <v>0</v>
      </c>
      <c r="I1304" s="81"/>
      <c r="J1304" s="81"/>
      <c r="K1304" s="81"/>
      <c r="L1304" s="81" t="s">
        <v>82</v>
      </c>
      <c r="M1304" s="81" t="n">
        <v>2018</v>
      </c>
      <c r="N1304" s="81" t="n">
        <v>2</v>
      </c>
      <c r="O1304" s="81" t="n">
        <v>3</v>
      </c>
      <c r="P1304" s="81" t="n">
        <v>18</v>
      </c>
      <c r="Q1304" s="81" t="n">
        <v>21</v>
      </c>
      <c r="R1304" s="81" t="n">
        <v>2</v>
      </c>
      <c r="S1304" s="81" t="n">
        <v>868</v>
      </c>
      <c r="T1304" s="81" t="n">
        <v>0</v>
      </c>
      <c r="U1304" s="81" t="s">
        <v>62</v>
      </c>
      <c r="V1304" s="81" t="s">
        <v>3</v>
      </c>
      <c r="W1304" s="81"/>
      <c r="X1304" s="129" t="s">
        <v>97</v>
      </c>
      <c r="Y1304" s="130"/>
      <c r="Z1304" s="130"/>
      <c r="AA1304" s="130"/>
      <c r="WK1304" s="119"/>
      <c r="WL1304" s="119"/>
      <c r="WM1304" s="119"/>
      <c r="WN1304" s="119"/>
      <c r="WO1304" s="119"/>
      <c r="WP1304" s="119"/>
      <c r="WQ1304" s="119"/>
      <c r="WR1304" s="119"/>
      <c r="WS1304" s="119"/>
      <c r="WT1304" s="119"/>
      <c r="WU1304" s="119"/>
      <c r="WV1304" s="119"/>
      <c r="WW1304" s="119"/>
      <c r="WX1304" s="119"/>
      <c r="WY1304" s="119"/>
      <c r="WZ1304" s="119"/>
      <c r="XA1304" s="119"/>
      <c r="XB1304" s="119"/>
      <c r="XC1304" s="119"/>
      <c r="XD1304" s="119"/>
      <c r="XE1304" s="119"/>
      <c r="XF1304" s="119"/>
      <c r="XG1304" s="119"/>
      <c r="XH1304" s="119"/>
      <c r="XI1304" s="119"/>
      <c r="XJ1304" s="119"/>
      <c r="XK1304" s="119"/>
      <c r="XL1304" s="119"/>
      <c r="XM1304" s="119"/>
      <c r="XN1304" s="119"/>
      <c r="XO1304" s="119"/>
      <c r="XP1304" s="119"/>
      <c r="XQ1304" s="119"/>
      <c r="XR1304" s="119"/>
      <c r="XS1304" s="119"/>
      <c r="XT1304" s="119"/>
      <c r="XU1304" s="119"/>
      <c r="XV1304" s="119"/>
      <c r="XW1304" s="119"/>
      <c r="XX1304" s="119"/>
      <c r="XY1304" s="119"/>
      <c r="XZ1304" s="119"/>
      <c r="YA1304" s="119"/>
      <c r="YB1304" s="119"/>
      <c r="YC1304" s="119"/>
      <c r="YD1304" s="119"/>
      <c r="YE1304" s="119"/>
      <c r="YF1304" s="119"/>
      <c r="YG1304" s="119"/>
      <c r="YH1304" s="119"/>
      <c r="YI1304" s="119"/>
      <c r="YJ1304" s="119"/>
      <c r="YK1304" s="119"/>
      <c r="YL1304" s="119"/>
      <c r="YM1304" s="119"/>
      <c r="YN1304" s="119"/>
      <c r="YO1304" s="119"/>
      <c r="YP1304" s="119"/>
      <c r="YQ1304" s="119"/>
      <c r="YR1304" s="119"/>
      <c r="YS1304" s="119"/>
      <c r="YT1304" s="119"/>
      <c r="YU1304" s="119"/>
      <c r="YV1304" s="119"/>
      <c r="YW1304" s="119"/>
      <c r="YX1304" s="119"/>
      <c r="YY1304" s="119"/>
      <c r="YZ1304" s="119"/>
      <c r="ZA1304" s="119"/>
      <c r="ZB1304" s="119"/>
      <c r="ZC1304" s="119"/>
      <c r="ZD1304" s="119"/>
      <c r="ZE1304" s="119"/>
      <c r="ZF1304" s="119"/>
      <c r="ZG1304" s="119"/>
      <c r="ZH1304" s="119"/>
      <c r="ZI1304" s="119"/>
      <c r="ZJ1304" s="119"/>
      <c r="ZK1304" s="119"/>
      <c r="ZL1304" s="119"/>
      <c r="ZM1304" s="119"/>
      <c r="ZN1304" s="119"/>
      <c r="ZO1304" s="119"/>
      <c r="ZP1304" s="119"/>
      <c r="ZQ1304" s="119"/>
      <c r="ZR1304" s="119"/>
      <c r="ZS1304" s="119"/>
      <c r="ZT1304" s="119"/>
      <c r="ZU1304" s="119"/>
      <c r="ZV1304" s="119"/>
      <c r="ZW1304" s="119"/>
      <c r="ZX1304" s="119"/>
      <c r="ZY1304" s="119"/>
      <c r="ZZ1304" s="119"/>
      <c r="AAA1304" s="119"/>
      <c r="AAB1304" s="119"/>
      <c r="AAC1304" s="119"/>
      <c r="AAD1304" s="119"/>
      <c r="AAE1304" s="119"/>
      <c r="AAF1304" s="119"/>
      <c r="AAG1304" s="119"/>
      <c r="AAH1304" s="119"/>
      <c r="AAI1304" s="119"/>
      <c r="AAJ1304" s="119"/>
      <c r="AAK1304" s="119"/>
      <c r="AAL1304" s="119"/>
      <c r="AAM1304" s="119"/>
      <c r="AAN1304" s="119"/>
      <c r="AAO1304" s="119"/>
      <c r="AAP1304" s="119"/>
      <c r="AAQ1304" s="119"/>
      <c r="AAR1304" s="119"/>
      <c r="AAS1304" s="119"/>
      <c r="AAT1304" s="119"/>
      <c r="AAU1304" s="119"/>
      <c r="AAV1304" s="119"/>
      <c r="AAW1304" s="119"/>
      <c r="AAX1304" s="119"/>
      <c r="AAY1304" s="119"/>
      <c r="AAZ1304" s="119"/>
      <c r="ABA1304" s="119"/>
      <c r="ABB1304" s="119"/>
      <c r="ABC1304" s="119"/>
      <c r="ABD1304" s="119"/>
      <c r="ABE1304" s="119"/>
      <c r="ABF1304" s="119"/>
      <c r="ABG1304" s="119"/>
      <c r="ABH1304" s="119"/>
      <c r="ABI1304" s="119"/>
      <c r="ABJ1304" s="119"/>
      <c r="ABK1304" s="119"/>
      <c r="ABL1304" s="119"/>
      <c r="ABM1304" s="119"/>
      <c r="ABN1304" s="119"/>
      <c r="ABO1304" s="119"/>
      <c r="ABP1304" s="119"/>
      <c r="ABQ1304" s="119"/>
      <c r="ABR1304" s="119"/>
      <c r="ABS1304" s="119"/>
      <c r="ABT1304" s="119"/>
      <c r="ABU1304" s="119"/>
      <c r="ABV1304" s="119"/>
      <c r="ABW1304" s="119"/>
      <c r="ABX1304" s="119"/>
      <c r="ABY1304" s="119"/>
      <c r="ABZ1304" s="119"/>
      <c r="ACA1304" s="119"/>
      <c r="ACB1304" s="119"/>
      <c r="ACC1304" s="119"/>
      <c r="ACD1304" s="119"/>
      <c r="ACE1304" s="119"/>
      <c r="ACF1304" s="119"/>
      <c r="ACG1304" s="119"/>
      <c r="ACH1304" s="119"/>
      <c r="ACI1304" s="119"/>
      <c r="ACJ1304" s="119"/>
      <c r="ACK1304" s="119"/>
      <c r="ACL1304" s="119"/>
      <c r="ACM1304" s="119"/>
      <c r="ACN1304" s="119"/>
      <c r="ACO1304" s="119"/>
      <c r="ACP1304" s="119"/>
      <c r="ACQ1304" s="119"/>
      <c r="ACR1304" s="119"/>
      <c r="ACS1304" s="119"/>
      <c r="ACT1304" s="119"/>
      <c r="ACU1304" s="119"/>
      <c r="ACV1304" s="119"/>
      <c r="ACW1304" s="119"/>
      <c r="ACX1304" s="119"/>
      <c r="ACY1304" s="119"/>
      <c r="ACZ1304" s="119"/>
      <c r="ADA1304" s="119"/>
      <c r="ADB1304" s="119"/>
      <c r="ADC1304" s="119"/>
      <c r="ADD1304" s="119"/>
      <c r="ADE1304" s="119"/>
      <c r="ADF1304" s="119"/>
      <c r="ADG1304" s="119"/>
      <c r="ADH1304" s="119"/>
      <c r="ADI1304" s="119"/>
      <c r="ADJ1304" s="119"/>
      <c r="ADK1304" s="119"/>
      <c r="ADL1304" s="119"/>
      <c r="ADM1304" s="119"/>
      <c r="ADN1304" s="119"/>
      <c r="ADO1304" s="119"/>
      <c r="ADP1304" s="119"/>
      <c r="ADQ1304" s="119"/>
      <c r="ADR1304" s="119"/>
      <c r="ADS1304" s="119"/>
      <c r="ADT1304" s="119"/>
      <c r="ADU1304" s="119"/>
      <c r="ADV1304" s="119"/>
      <c r="ADW1304" s="119"/>
      <c r="ADX1304" s="119"/>
      <c r="ADY1304" s="119"/>
      <c r="ADZ1304" s="119"/>
      <c r="AEA1304" s="119"/>
      <c r="AEB1304" s="119"/>
      <c r="AEC1304" s="119"/>
      <c r="AED1304" s="119"/>
      <c r="AEE1304" s="119"/>
      <c r="AEF1304" s="119"/>
      <c r="AEG1304" s="119"/>
      <c r="AEH1304" s="119"/>
      <c r="AEI1304" s="119"/>
      <c r="AEJ1304" s="119"/>
      <c r="AEK1304" s="119"/>
      <c r="AEL1304" s="119"/>
      <c r="AEM1304" s="119"/>
      <c r="AEN1304" s="119"/>
      <c r="AEO1304" s="119"/>
      <c r="AEP1304" s="119"/>
      <c r="AEQ1304" s="119"/>
      <c r="AER1304" s="119"/>
      <c r="AES1304" s="119"/>
      <c r="AET1304" s="119"/>
      <c r="AEU1304" s="119"/>
      <c r="AEV1304" s="119"/>
      <c r="AEW1304" s="119"/>
      <c r="AEX1304" s="119"/>
      <c r="AEY1304" s="119"/>
      <c r="AEZ1304" s="119"/>
      <c r="AFA1304" s="119"/>
      <c r="AFB1304" s="119"/>
      <c r="AFC1304" s="119"/>
      <c r="AFD1304" s="119"/>
      <c r="AFE1304" s="119"/>
      <c r="AFF1304" s="119"/>
      <c r="AFG1304" s="119"/>
      <c r="AFH1304" s="119"/>
      <c r="AFI1304" s="119"/>
      <c r="AFJ1304" s="119"/>
      <c r="AFK1304" s="119"/>
      <c r="AFL1304" s="119"/>
      <c r="AFM1304" s="119"/>
      <c r="AFN1304" s="119"/>
      <c r="AFO1304" s="119"/>
      <c r="AFP1304" s="119"/>
      <c r="AFQ1304" s="119"/>
      <c r="AFR1304" s="119"/>
      <c r="AFS1304" s="119"/>
      <c r="AFT1304" s="119"/>
      <c r="AFU1304" s="119"/>
      <c r="AFV1304" s="119"/>
      <c r="AFW1304" s="119"/>
      <c r="AFX1304" s="119"/>
      <c r="AFY1304" s="119"/>
      <c r="AFZ1304" s="119"/>
      <c r="AGA1304" s="119"/>
      <c r="AGB1304" s="119"/>
      <c r="AGC1304" s="119"/>
      <c r="AGD1304" s="119"/>
      <c r="AGE1304" s="119"/>
      <c r="AGF1304" s="119"/>
      <c r="AGG1304" s="119"/>
      <c r="AGH1304" s="119"/>
      <c r="AGI1304" s="119"/>
      <c r="AGJ1304" s="119"/>
      <c r="AGK1304" s="119"/>
      <c r="AGL1304" s="119"/>
      <c r="AGM1304" s="119"/>
      <c r="AGN1304" s="119"/>
      <c r="AGO1304" s="119"/>
      <c r="AGP1304" s="119"/>
      <c r="AGQ1304" s="119"/>
      <c r="AGR1304" s="119"/>
      <c r="AGS1304" s="119"/>
      <c r="AGT1304" s="119"/>
      <c r="AGU1304" s="119"/>
      <c r="AGV1304" s="119"/>
      <c r="AGW1304" s="119"/>
      <c r="AGX1304" s="119"/>
      <c r="AGY1304" s="119"/>
      <c r="AGZ1304" s="119"/>
      <c r="AHA1304" s="119"/>
      <c r="AHB1304" s="119"/>
      <c r="AHC1304" s="119"/>
      <c r="AHD1304" s="119"/>
      <c r="AHE1304" s="119"/>
      <c r="AHF1304" s="119"/>
      <c r="AHG1304" s="119"/>
      <c r="AHH1304" s="119"/>
      <c r="AHI1304" s="119"/>
      <c r="AHJ1304" s="119"/>
      <c r="AHK1304" s="119"/>
      <c r="AHL1304" s="119"/>
      <c r="AHM1304" s="119"/>
      <c r="AHN1304" s="119"/>
      <c r="AHO1304" s="119"/>
      <c r="AHP1304" s="119"/>
      <c r="AHQ1304" s="119"/>
      <c r="AHR1304" s="119"/>
      <c r="AHS1304" s="119"/>
      <c r="AHT1304" s="119"/>
      <c r="AHU1304" s="119"/>
      <c r="AHV1304" s="119"/>
      <c r="AHW1304" s="119"/>
      <c r="AHX1304" s="119"/>
      <c r="AHY1304" s="119"/>
      <c r="AHZ1304" s="119"/>
      <c r="AIA1304" s="119"/>
      <c r="AIB1304" s="119"/>
      <c r="AIC1304" s="119"/>
      <c r="AID1304" s="119"/>
      <c r="AIE1304" s="119"/>
      <c r="AIF1304" s="119"/>
      <c r="AIG1304" s="119"/>
      <c r="AIH1304" s="119"/>
      <c r="AII1304" s="119"/>
      <c r="AIJ1304" s="119"/>
      <c r="AIK1304" s="119"/>
      <c r="AIL1304" s="119"/>
      <c r="AIM1304" s="119"/>
      <c r="AIN1304" s="119"/>
      <c r="AIO1304" s="119"/>
      <c r="AIP1304" s="119"/>
      <c r="AIQ1304" s="119"/>
      <c r="AIR1304" s="119"/>
      <c r="AIS1304" s="119"/>
      <c r="AIT1304" s="119"/>
      <c r="AIU1304" s="119"/>
      <c r="AIV1304" s="119"/>
      <c r="AIW1304" s="119"/>
      <c r="AIX1304" s="119"/>
      <c r="AIY1304" s="119"/>
      <c r="AIZ1304" s="119"/>
      <c r="AJA1304" s="119"/>
      <c r="AJB1304" s="119"/>
      <c r="AJC1304" s="119"/>
      <c r="AJD1304" s="119"/>
      <c r="AJE1304" s="119"/>
      <c r="AJF1304" s="119"/>
      <c r="AJG1304" s="119"/>
      <c r="AJH1304" s="119"/>
      <c r="AJI1304" s="119"/>
      <c r="AJJ1304" s="119"/>
      <c r="AJK1304" s="119"/>
      <c r="AJL1304" s="119"/>
      <c r="AJM1304" s="119"/>
      <c r="AJN1304" s="119"/>
      <c r="AJO1304" s="119"/>
      <c r="AJP1304" s="119"/>
      <c r="AJQ1304" s="119"/>
      <c r="AJR1304" s="119"/>
      <c r="AJS1304" s="119"/>
      <c r="AJT1304" s="119"/>
      <c r="AJU1304" s="119"/>
      <c r="AJV1304" s="119"/>
      <c r="AJW1304" s="119"/>
      <c r="AJX1304" s="119"/>
      <c r="AJY1304" s="119"/>
      <c r="AJZ1304" s="119"/>
      <c r="AKA1304" s="119"/>
      <c r="AKB1304" s="119"/>
      <c r="AKC1304" s="119"/>
      <c r="AKD1304" s="119"/>
      <c r="AKE1304" s="119"/>
      <c r="AKF1304" s="119"/>
      <c r="AKG1304" s="119"/>
      <c r="AKH1304" s="119"/>
      <c r="AKI1304" s="119"/>
      <c r="AKJ1304" s="119"/>
      <c r="AKK1304" s="119"/>
      <c r="AKL1304" s="119"/>
      <c r="AKM1304" s="119"/>
      <c r="AKN1304" s="119"/>
      <c r="AKO1304" s="119"/>
      <c r="AKP1304" s="119"/>
      <c r="AKQ1304" s="119"/>
      <c r="AKR1304" s="119"/>
      <c r="AKS1304" s="119"/>
      <c r="AKT1304" s="119"/>
      <c r="AKU1304" s="119"/>
      <c r="AKV1304" s="119"/>
      <c r="AKW1304" s="119"/>
      <c r="AKX1304" s="119"/>
      <c r="AKY1304" s="119"/>
      <c r="AKZ1304" s="119"/>
      <c r="ALA1304" s="119"/>
      <c r="ALB1304" s="119"/>
      <c r="ALC1304" s="119"/>
      <c r="ALD1304" s="119"/>
      <c r="ALE1304" s="119"/>
      <c r="ALF1304" s="119"/>
      <c r="ALG1304" s="119"/>
      <c r="ALH1304" s="119"/>
      <c r="ALI1304" s="119"/>
      <c r="ALJ1304" s="119"/>
      <c r="ALK1304" s="119"/>
      <c r="ALL1304" s="119"/>
      <c r="ALM1304" s="119"/>
      <c r="ALN1304" s="119"/>
      <c r="ALO1304" s="119"/>
      <c r="ALP1304" s="119"/>
      <c r="ALQ1304" s="119"/>
      <c r="ALR1304" s="119"/>
      <c r="ALS1304" s="119"/>
      <c r="ALT1304" s="119"/>
      <c r="ALU1304" s="119"/>
      <c r="ALV1304" s="119"/>
      <c r="ALW1304" s="119"/>
      <c r="ALX1304" s="119"/>
      <c r="ALY1304" s="119"/>
      <c r="ALZ1304" s="119"/>
      <c r="AMA1304" s="119"/>
      <c r="AMB1304" s="119"/>
      <c r="AMC1304" s="119"/>
      <c r="AMD1304" s="119"/>
      <c r="AME1304" s="119"/>
      <c r="AMF1304" s="119"/>
      <c r="AMG1304" s="119"/>
      <c r="AMH1304" s="119"/>
      <c r="AMI1304" s="119"/>
      <c r="AMJ1304" s="119"/>
    </row>
    <row r="1305" customFormat="false" ht="15" hidden="false" customHeight="false" outlineLevel="0" collapsed="false">
      <c r="C1305" s="49" t="n">
        <f aca="false">IF(F1305=F1304,C1304,IF(F1305=(F1304+10),C1304,(C1304+10)))</f>
        <v>2510</v>
      </c>
      <c r="D1305" s="56" t="s">
        <v>459</v>
      </c>
      <c r="E1305" s="51" t="n">
        <f aca="false">IF(C1304=C1305,IF(AND(L1305&lt;&gt;"M",L1305&lt;&gt;"m-up"),E1304+10,E1304),10)</f>
        <v>20</v>
      </c>
      <c r="F1305" s="79" t="n">
        <f aca="false">R1305+(Q1305*60)+(P1305*3600)</f>
        <v>66062</v>
      </c>
      <c r="G1305" s="79" t="str">
        <f aca="false">CONCATENATE(M1305,N1305,O1305)</f>
        <v>201823</v>
      </c>
      <c r="H1305" s="79"/>
      <c r="I1305" s="79"/>
      <c r="J1305" s="79"/>
      <c r="K1305" s="79"/>
      <c r="L1305" s="79" t="s">
        <v>82</v>
      </c>
      <c r="M1305" s="79" t="n">
        <v>2018</v>
      </c>
      <c r="N1305" s="79" t="n">
        <v>2</v>
      </c>
      <c r="O1305" s="79" t="n">
        <v>3</v>
      </c>
      <c r="P1305" s="79" t="n">
        <v>18</v>
      </c>
      <c r="Q1305" s="79" t="n">
        <v>21</v>
      </c>
      <c r="R1305" s="79" t="n">
        <v>2</v>
      </c>
      <c r="S1305" s="79" t="n">
        <v>980</v>
      </c>
      <c r="T1305" s="79"/>
      <c r="U1305" s="79" t="s">
        <v>1</v>
      </c>
      <c r="V1305" s="79" t="s">
        <v>2</v>
      </c>
      <c r="W1305" s="79"/>
      <c r="X1305" s="130" t="s">
        <v>113</v>
      </c>
      <c r="Y1305" s="130"/>
      <c r="Z1305" s="130"/>
      <c r="AA1305" s="130"/>
    </row>
    <row r="1306" customFormat="false" ht="15" hidden="false" customHeight="false" outlineLevel="0" collapsed="false">
      <c r="A1306" s="118"/>
      <c r="B1306" s="118"/>
      <c r="C1306" s="49" t="n">
        <f aca="false">IF(F1306=F1305,C1305,IF(F1306=(F1305+10),C1305,(C1305+10)))</f>
        <v>2520</v>
      </c>
      <c r="D1306" s="56" t="s">
        <v>459</v>
      </c>
      <c r="E1306" s="51" t="n">
        <f aca="false">IF(C1305=C1306,IF(AND(L1306&lt;&gt;"M",L1306&lt;&gt;"m-up"),E1305+10,E1305),10)</f>
        <v>10</v>
      </c>
      <c r="F1306" s="79" t="n">
        <f aca="false">R1306+(Q1306*60)+(P1306*3600)</f>
        <v>66063</v>
      </c>
      <c r="G1306" s="79" t="str">
        <f aca="false">CONCATENATE(M1306,N1306,O1306)</f>
        <v>201823</v>
      </c>
      <c r="H1306" s="79" t="n">
        <v>0</v>
      </c>
      <c r="I1306" s="79"/>
      <c r="J1306" s="79"/>
      <c r="K1306" s="79"/>
      <c r="L1306" s="79" t="s">
        <v>82</v>
      </c>
      <c r="M1306" s="79" t="n">
        <v>2018</v>
      </c>
      <c r="N1306" s="79" t="n">
        <v>2</v>
      </c>
      <c r="O1306" s="79" t="n">
        <v>3</v>
      </c>
      <c r="P1306" s="79" t="n">
        <v>18</v>
      </c>
      <c r="Q1306" s="79" t="n">
        <v>21</v>
      </c>
      <c r="R1306" s="79" t="n">
        <v>3</v>
      </c>
      <c r="S1306" s="79" t="n">
        <v>4</v>
      </c>
      <c r="T1306" s="79" t="n">
        <v>0</v>
      </c>
      <c r="U1306" s="79" t="s">
        <v>62</v>
      </c>
      <c r="V1306" s="79" t="s">
        <v>3</v>
      </c>
      <c r="W1306" s="79"/>
      <c r="X1306" s="130" t="s">
        <v>91</v>
      </c>
      <c r="Y1306" s="130"/>
      <c r="Z1306" s="130"/>
      <c r="AA1306" s="130"/>
      <c r="WK1306" s="119"/>
      <c r="WL1306" s="119"/>
      <c r="WM1306" s="119"/>
      <c r="WN1306" s="119"/>
      <c r="WO1306" s="119"/>
      <c r="WP1306" s="119"/>
      <c r="WQ1306" s="119"/>
      <c r="WR1306" s="119"/>
      <c r="WS1306" s="119"/>
      <c r="WT1306" s="119"/>
      <c r="WU1306" s="119"/>
      <c r="WV1306" s="119"/>
      <c r="WW1306" s="119"/>
      <c r="WX1306" s="119"/>
      <c r="WY1306" s="119"/>
      <c r="WZ1306" s="119"/>
      <c r="XA1306" s="119"/>
      <c r="XB1306" s="119"/>
      <c r="XC1306" s="119"/>
      <c r="XD1306" s="119"/>
      <c r="XE1306" s="119"/>
      <c r="XF1306" s="119"/>
      <c r="XG1306" s="119"/>
      <c r="XH1306" s="119"/>
      <c r="XI1306" s="119"/>
      <c r="XJ1306" s="119"/>
      <c r="XK1306" s="119"/>
      <c r="XL1306" s="119"/>
      <c r="XM1306" s="119"/>
      <c r="XN1306" s="119"/>
      <c r="XO1306" s="119"/>
      <c r="XP1306" s="119"/>
      <c r="XQ1306" s="119"/>
      <c r="XR1306" s="119"/>
      <c r="XS1306" s="119"/>
      <c r="XT1306" s="119"/>
      <c r="XU1306" s="119"/>
      <c r="XV1306" s="119"/>
      <c r="XW1306" s="119"/>
      <c r="XX1306" s="119"/>
      <c r="XY1306" s="119"/>
      <c r="XZ1306" s="119"/>
      <c r="YA1306" s="119"/>
      <c r="YB1306" s="119"/>
      <c r="YC1306" s="119"/>
      <c r="YD1306" s="119"/>
      <c r="YE1306" s="119"/>
      <c r="YF1306" s="119"/>
      <c r="YG1306" s="119"/>
      <c r="YH1306" s="119"/>
      <c r="YI1306" s="119"/>
      <c r="YJ1306" s="119"/>
      <c r="YK1306" s="119"/>
      <c r="YL1306" s="119"/>
      <c r="YM1306" s="119"/>
      <c r="YN1306" s="119"/>
      <c r="YO1306" s="119"/>
      <c r="YP1306" s="119"/>
      <c r="YQ1306" s="119"/>
      <c r="YR1306" s="119"/>
      <c r="YS1306" s="119"/>
      <c r="YT1306" s="119"/>
      <c r="YU1306" s="119"/>
      <c r="YV1306" s="119"/>
      <c r="YW1306" s="119"/>
      <c r="YX1306" s="119"/>
      <c r="YY1306" s="119"/>
      <c r="YZ1306" s="119"/>
      <c r="ZA1306" s="119"/>
      <c r="ZB1306" s="119"/>
      <c r="ZC1306" s="119"/>
      <c r="ZD1306" s="119"/>
      <c r="ZE1306" s="119"/>
      <c r="ZF1306" s="119"/>
      <c r="ZG1306" s="119"/>
      <c r="ZH1306" s="119"/>
      <c r="ZI1306" s="119"/>
      <c r="ZJ1306" s="119"/>
      <c r="ZK1306" s="119"/>
      <c r="ZL1306" s="119"/>
      <c r="ZM1306" s="119"/>
      <c r="ZN1306" s="119"/>
      <c r="ZO1306" s="119"/>
      <c r="ZP1306" s="119"/>
      <c r="ZQ1306" s="119"/>
      <c r="ZR1306" s="119"/>
      <c r="ZS1306" s="119"/>
      <c r="ZT1306" s="119"/>
      <c r="ZU1306" s="119"/>
      <c r="ZV1306" s="119"/>
      <c r="ZW1306" s="119"/>
      <c r="ZX1306" s="119"/>
      <c r="ZY1306" s="119"/>
      <c r="ZZ1306" s="119"/>
      <c r="AAA1306" s="119"/>
      <c r="AAB1306" s="119"/>
      <c r="AAC1306" s="119"/>
      <c r="AAD1306" s="119"/>
      <c r="AAE1306" s="119"/>
      <c r="AAF1306" s="119"/>
      <c r="AAG1306" s="119"/>
      <c r="AAH1306" s="119"/>
      <c r="AAI1306" s="119"/>
      <c r="AAJ1306" s="119"/>
      <c r="AAK1306" s="119"/>
      <c r="AAL1306" s="119"/>
      <c r="AAM1306" s="119"/>
      <c r="AAN1306" s="119"/>
      <c r="AAO1306" s="119"/>
      <c r="AAP1306" s="119"/>
      <c r="AAQ1306" s="119"/>
      <c r="AAR1306" s="119"/>
      <c r="AAS1306" s="119"/>
      <c r="AAT1306" s="119"/>
      <c r="AAU1306" s="119"/>
      <c r="AAV1306" s="119"/>
      <c r="AAW1306" s="119"/>
      <c r="AAX1306" s="119"/>
      <c r="AAY1306" s="119"/>
      <c r="AAZ1306" s="119"/>
      <c r="ABA1306" s="119"/>
      <c r="ABB1306" s="119"/>
      <c r="ABC1306" s="119"/>
      <c r="ABD1306" s="119"/>
      <c r="ABE1306" s="119"/>
      <c r="ABF1306" s="119"/>
      <c r="ABG1306" s="119"/>
      <c r="ABH1306" s="119"/>
      <c r="ABI1306" s="119"/>
      <c r="ABJ1306" s="119"/>
      <c r="ABK1306" s="119"/>
      <c r="ABL1306" s="119"/>
      <c r="ABM1306" s="119"/>
      <c r="ABN1306" s="119"/>
      <c r="ABO1306" s="119"/>
      <c r="ABP1306" s="119"/>
      <c r="ABQ1306" s="119"/>
      <c r="ABR1306" s="119"/>
      <c r="ABS1306" s="119"/>
      <c r="ABT1306" s="119"/>
      <c r="ABU1306" s="119"/>
      <c r="ABV1306" s="119"/>
      <c r="ABW1306" s="119"/>
      <c r="ABX1306" s="119"/>
      <c r="ABY1306" s="119"/>
      <c r="ABZ1306" s="119"/>
      <c r="ACA1306" s="119"/>
      <c r="ACB1306" s="119"/>
      <c r="ACC1306" s="119"/>
      <c r="ACD1306" s="119"/>
      <c r="ACE1306" s="119"/>
      <c r="ACF1306" s="119"/>
      <c r="ACG1306" s="119"/>
      <c r="ACH1306" s="119"/>
      <c r="ACI1306" s="119"/>
      <c r="ACJ1306" s="119"/>
      <c r="ACK1306" s="119"/>
      <c r="ACL1306" s="119"/>
      <c r="ACM1306" s="119"/>
      <c r="ACN1306" s="119"/>
      <c r="ACO1306" s="119"/>
      <c r="ACP1306" s="119"/>
      <c r="ACQ1306" s="119"/>
      <c r="ACR1306" s="119"/>
      <c r="ACS1306" s="119"/>
      <c r="ACT1306" s="119"/>
      <c r="ACU1306" s="119"/>
      <c r="ACV1306" s="119"/>
      <c r="ACW1306" s="119"/>
      <c r="ACX1306" s="119"/>
      <c r="ACY1306" s="119"/>
      <c r="ACZ1306" s="119"/>
      <c r="ADA1306" s="119"/>
      <c r="ADB1306" s="119"/>
      <c r="ADC1306" s="119"/>
      <c r="ADD1306" s="119"/>
      <c r="ADE1306" s="119"/>
      <c r="ADF1306" s="119"/>
      <c r="ADG1306" s="119"/>
      <c r="ADH1306" s="119"/>
      <c r="ADI1306" s="119"/>
      <c r="ADJ1306" s="119"/>
      <c r="ADK1306" s="119"/>
      <c r="ADL1306" s="119"/>
      <c r="ADM1306" s="119"/>
      <c r="ADN1306" s="119"/>
      <c r="ADO1306" s="119"/>
      <c r="ADP1306" s="119"/>
      <c r="ADQ1306" s="119"/>
      <c r="ADR1306" s="119"/>
      <c r="ADS1306" s="119"/>
      <c r="ADT1306" s="119"/>
      <c r="ADU1306" s="119"/>
      <c r="ADV1306" s="119"/>
      <c r="ADW1306" s="119"/>
      <c r="ADX1306" s="119"/>
      <c r="ADY1306" s="119"/>
      <c r="ADZ1306" s="119"/>
      <c r="AEA1306" s="119"/>
      <c r="AEB1306" s="119"/>
      <c r="AEC1306" s="119"/>
      <c r="AED1306" s="119"/>
      <c r="AEE1306" s="119"/>
      <c r="AEF1306" s="119"/>
      <c r="AEG1306" s="119"/>
      <c r="AEH1306" s="119"/>
      <c r="AEI1306" s="119"/>
      <c r="AEJ1306" s="119"/>
      <c r="AEK1306" s="119"/>
      <c r="AEL1306" s="119"/>
      <c r="AEM1306" s="119"/>
      <c r="AEN1306" s="119"/>
      <c r="AEO1306" s="119"/>
      <c r="AEP1306" s="119"/>
      <c r="AEQ1306" s="119"/>
      <c r="AER1306" s="119"/>
      <c r="AES1306" s="119"/>
      <c r="AET1306" s="119"/>
      <c r="AEU1306" s="119"/>
      <c r="AEV1306" s="119"/>
      <c r="AEW1306" s="119"/>
      <c r="AEX1306" s="119"/>
      <c r="AEY1306" s="119"/>
      <c r="AEZ1306" s="119"/>
      <c r="AFA1306" s="119"/>
      <c r="AFB1306" s="119"/>
      <c r="AFC1306" s="119"/>
      <c r="AFD1306" s="119"/>
      <c r="AFE1306" s="119"/>
      <c r="AFF1306" s="119"/>
      <c r="AFG1306" s="119"/>
      <c r="AFH1306" s="119"/>
      <c r="AFI1306" s="119"/>
      <c r="AFJ1306" s="119"/>
      <c r="AFK1306" s="119"/>
      <c r="AFL1306" s="119"/>
      <c r="AFM1306" s="119"/>
      <c r="AFN1306" s="119"/>
      <c r="AFO1306" s="119"/>
      <c r="AFP1306" s="119"/>
      <c r="AFQ1306" s="119"/>
      <c r="AFR1306" s="119"/>
      <c r="AFS1306" s="119"/>
      <c r="AFT1306" s="119"/>
      <c r="AFU1306" s="119"/>
      <c r="AFV1306" s="119"/>
      <c r="AFW1306" s="119"/>
      <c r="AFX1306" s="119"/>
      <c r="AFY1306" s="119"/>
      <c r="AFZ1306" s="119"/>
      <c r="AGA1306" s="119"/>
      <c r="AGB1306" s="119"/>
      <c r="AGC1306" s="119"/>
      <c r="AGD1306" s="119"/>
      <c r="AGE1306" s="119"/>
      <c r="AGF1306" s="119"/>
      <c r="AGG1306" s="119"/>
      <c r="AGH1306" s="119"/>
      <c r="AGI1306" s="119"/>
      <c r="AGJ1306" s="119"/>
      <c r="AGK1306" s="119"/>
      <c r="AGL1306" s="119"/>
      <c r="AGM1306" s="119"/>
      <c r="AGN1306" s="119"/>
      <c r="AGO1306" s="119"/>
      <c r="AGP1306" s="119"/>
      <c r="AGQ1306" s="119"/>
      <c r="AGR1306" s="119"/>
      <c r="AGS1306" s="119"/>
      <c r="AGT1306" s="119"/>
      <c r="AGU1306" s="119"/>
      <c r="AGV1306" s="119"/>
      <c r="AGW1306" s="119"/>
      <c r="AGX1306" s="119"/>
      <c r="AGY1306" s="119"/>
      <c r="AGZ1306" s="119"/>
      <c r="AHA1306" s="119"/>
      <c r="AHB1306" s="119"/>
      <c r="AHC1306" s="119"/>
      <c r="AHD1306" s="119"/>
      <c r="AHE1306" s="119"/>
      <c r="AHF1306" s="119"/>
      <c r="AHG1306" s="119"/>
      <c r="AHH1306" s="119"/>
      <c r="AHI1306" s="119"/>
      <c r="AHJ1306" s="119"/>
      <c r="AHK1306" s="119"/>
      <c r="AHL1306" s="119"/>
      <c r="AHM1306" s="119"/>
      <c r="AHN1306" s="119"/>
      <c r="AHO1306" s="119"/>
      <c r="AHP1306" s="119"/>
      <c r="AHQ1306" s="119"/>
      <c r="AHR1306" s="119"/>
      <c r="AHS1306" s="119"/>
      <c r="AHT1306" s="119"/>
      <c r="AHU1306" s="119"/>
      <c r="AHV1306" s="119"/>
      <c r="AHW1306" s="119"/>
      <c r="AHX1306" s="119"/>
      <c r="AHY1306" s="119"/>
      <c r="AHZ1306" s="119"/>
      <c r="AIA1306" s="119"/>
      <c r="AIB1306" s="119"/>
      <c r="AIC1306" s="119"/>
      <c r="AID1306" s="119"/>
      <c r="AIE1306" s="119"/>
      <c r="AIF1306" s="119"/>
      <c r="AIG1306" s="119"/>
      <c r="AIH1306" s="119"/>
      <c r="AII1306" s="119"/>
      <c r="AIJ1306" s="119"/>
      <c r="AIK1306" s="119"/>
      <c r="AIL1306" s="119"/>
      <c r="AIM1306" s="119"/>
      <c r="AIN1306" s="119"/>
      <c r="AIO1306" s="119"/>
      <c r="AIP1306" s="119"/>
      <c r="AIQ1306" s="119"/>
      <c r="AIR1306" s="119"/>
      <c r="AIS1306" s="119"/>
      <c r="AIT1306" s="119"/>
      <c r="AIU1306" s="119"/>
      <c r="AIV1306" s="119"/>
      <c r="AIW1306" s="119"/>
      <c r="AIX1306" s="119"/>
      <c r="AIY1306" s="119"/>
      <c r="AIZ1306" s="119"/>
      <c r="AJA1306" s="119"/>
      <c r="AJB1306" s="119"/>
      <c r="AJC1306" s="119"/>
      <c r="AJD1306" s="119"/>
      <c r="AJE1306" s="119"/>
      <c r="AJF1306" s="119"/>
      <c r="AJG1306" s="119"/>
      <c r="AJH1306" s="119"/>
      <c r="AJI1306" s="119"/>
      <c r="AJJ1306" s="119"/>
      <c r="AJK1306" s="119"/>
      <c r="AJL1306" s="119"/>
      <c r="AJM1306" s="119"/>
      <c r="AJN1306" s="119"/>
      <c r="AJO1306" s="119"/>
      <c r="AJP1306" s="119"/>
      <c r="AJQ1306" s="119"/>
      <c r="AJR1306" s="119"/>
      <c r="AJS1306" s="119"/>
      <c r="AJT1306" s="119"/>
      <c r="AJU1306" s="119"/>
      <c r="AJV1306" s="119"/>
      <c r="AJW1306" s="119"/>
      <c r="AJX1306" s="119"/>
      <c r="AJY1306" s="119"/>
      <c r="AJZ1306" s="119"/>
      <c r="AKA1306" s="119"/>
      <c r="AKB1306" s="119"/>
      <c r="AKC1306" s="119"/>
      <c r="AKD1306" s="119"/>
      <c r="AKE1306" s="119"/>
      <c r="AKF1306" s="119"/>
      <c r="AKG1306" s="119"/>
      <c r="AKH1306" s="119"/>
      <c r="AKI1306" s="119"/>
      <c r="AKJ1306" s="119"/>
      <c r="AKK1306" s="119"/>
      <c r="AKL1306" s="119"/>
      <c r="AKM1306" s="119"/>
      <c r="AKN1306" s="119"/>
      <c r="AKO1306" s="119"/>
      <c r="AKP1306" s="119"/>
      <c r="AKQ1306" s="119"/>
      <c r="AKR1306" s="119"/>
      <c r="AKS1306" s="119"/>
      <c r="AKT1306" s="119"/>
      <c r="AKU1306" s="119"/>
      <c r="AKV1306" s="119"/>
      <c r="AKW1306" s="119"/>
      <c r="AKX1306" s="119"/>
      <c r="AKY1306" s="119"/>
      <c r="AKZ1306" s="119"/>
      <c r="ALA1306" s="119"/>
      <c r="ALB1306" s="119"/>
      <c r="ALC1306" s="119"/>
      <c r="ALD1306" s="119"/>
      <c r="ALE1306" s="119"/>
      <c r="ALF1306" s="119"/>
      <c r="ALG1306" s="119"/>
      <c r="ALH1306" s="119"/>
      <c r="ALI1306" s="119"/>
      <c r="ALJ1306" s="119"/>
      <c r="ALK1306" s="119"/>
      <c r="ALL1306" s="119"/>
      <c r="ALM1306" s="119"/>
      <c r="ALN1306" s="119"/>
      <c r="ALO1306" s="119"/>
      <c r="ALP1306" s="119"/>
      <c r="ALQ1306" s="119"/>
      <c r="ALR1306" s="119"/>
      <c r="ALS1306" s="119"/>
      <c r="ALT1306" s="119"/>
      <c r="ALU1306" s="119"/>
      <c r="ALV1306" s="119"/>
      <c r="ALW1306" s="119"/>
      <c r="ALX1306" s="119"/>
      <c r="ALY1306" s="119"/>
      <c r="ALZ1306" s="119"/>
      <c r="AMA1306" s="119"/>
      <c r="AMB1306" s="119"/>
      <c r="AMC1306" s="119"/>
      <c r="AMD1306" s="119"/>
      <c r="AME1306" s="119"/>
      <c r="AMF1306" s="119"/>
      <c r="AMG1306" s="119"/>
      <c r="AMH1306" s="119"/>
      <c r="AMI1306" s="119"/>
      <c r="AMJ1306" s="119"/>
    </row>
    <row r="1307" customFormat="false" ht="15" hidden="false" customHeight="false" outlineLevel="0" collapsed="false">
      <c r="A1307" s="118"/>
      <c r="B1307" s="118"/>
      <c r="C1307" s="49" t="n">
        <f aca="false">IF(F1307=F1306,C1306,IF(F1307=(F1306+10),C1306,(C1306+10)))</f>
        <v>2530</v>
      </c>
      <c r="D1307" s="58" t="s">
        <v>460</v>
      </c>
      <c r="E1307" s="51" t="n">
        <f aca="false">IF(C1306=C1307,IF(AND(L1307&lt;&gt;"M",L1307&lt;&gt;"m-up"),E1306+10,E1306),10)</f>
        <v>10</v>
      </c>
      <c r="F1307" s="81" t="n">
        <f aca="false">R1307+(Q1307*60)+(P1307*3600)</f>
        <v>66153</v>
      </c>
      <c r="G1307" s="81" t="str">
        <f aca="false">CONCATENATE(M1307,N1307,O1307)</f>
        <v>201823</v>
      </c>
      <c r="H1307" s="81" t="n">
        <v>29</v>
      </c>
      <c r="I1307" s="81"/>
      <c r="J1307" s="81"/>
      <c r="K1307" s="81"/>
      <c r="L1307" s="81" t="s">
        <v>0</v>
      </c>
      <c r="M1307" s="81" t="n">
        <v>2018</v>
      </c>
      <c r="N1307" s="81" t="n">
        <v>2</v>
      </c>
      <c r="O1307" s="81" t="n">
        <v>3</v>
      </c>
      <c r="P1307" s="81" t="n">
        <v>18</v>
      </c>
      <c r="Q1307" s="81" t="n">
        <v>22</v>
      </c>
      <c r="R1307" s="81" t="n">
        <v>33</v>
      </c>
      <c r="S1307" s="81" t="n">
        <v>33</v>
      </c>
      <c r="T1307" s="81" t="n">
        <v>1</v>
      </c>
      <c r="U1307" s="81" t="s">
        <v>1</v>
      </c>
      <c r="V1307" s="81" t="s">
        <v>2</v>
      </c>
      <c r="W1307" s="81"/>
      <c r="X1307" s="129" t="s">
        <v>114</v>
      </c>
      <c r="Y1307" s="130"/>
      <c r="Z1307" s="130"/>
      <c r="AA1307" s="130"/>
      <c r="WK1307" s="119"/>
      <c r="WL1307" s="119"/>
      <c r="WM1307" s="119"/>
      <c r="WN1307" s="119"/>
      <c r="WO1307" s="119"/>
      <c r="WP1307" s="119"/>
      <c r="WQ1307" s="119"/>
      <c r="WR1307" s="119"/>
      <c r="WS1307" s="119"/>
      <c r="WT1307" s="119"/>
      <c r="WU1307" s="119"/>
      <c r="WV1307" s="119"/>
      <c r="WW1307" s="119"/>
      <c r="WX1307" s="119"/>
      <c r="WY1307" s="119"/>
      <c r="WZ1307" s="119"/>
      <c r="XA1307" s="119"/>
      <c r="XB1307" s="119"/>
      <c r="XC1307" s="119"/>
      <c r="XD1307" s="119"/>
      <c r="XE1307" s="119"/>
      <c r="XF1307" s="119"/>
      <c r="XG1307" s="119"/>
      <c r="XH1307" s="119"/>
      <c r="XI1307" s="119"/>
      <c r="XJ1307" s="119"/>
      <c r="XK1307" s="119"/>
      <c r="XL1307" s="119"/>
      <c r="XM1307" s="119"/>
      <c r="XN1307" s="119"/>
      <c r="XO1307" s="119"/>
      <c r="XP1307" s="119"/>
      <c r="XQ1307" s="119"/>
      <c r="XR1307" s="119"/>
      <c r="XS1307" s="119"/>
      <c r="XT1307" s="119"/>
      <c r="XU1307" s="119"/>
      <c r="XV1307" s="119"/>
      <c r="XW1307" s="119"/>
      <c r="XX1307" s="119"/>
      <c r="XY1307" s="119"/>
      <c r="XZ1307" s="119"/>
      <c r="YA1307" s="119"/>
      <c r="YB1307" s="119"/>
      <c r="YC1307" s="119"/>
      <c r="YD1307" s="119"/>
      <c r="YE1307" s="119"/>
      <c r="YF1307" s="119"/>
      <c r="YG1307" s="119"/>
      <c r="YH1307" s="119"/>
      <c r="YI1307" s="119"/>
      <c r="YJ1307" s="119"/>
      <c r="YK1307" s="119"/>
      <c r="YL1307" s="119"/>
      <c r="YM1307" s="119"/>
      <c r="YN1307" s="119"/>
      <c r="YO1307" s="119"/>
      <c r="YP1307" s="119"/>
      <c r="YQ1307" s="119"/>
      <c r="YR1307" s="119"/>
      <c r="YS1307" s="119"/>
      <c r="YT1307" s="119"/>
      <c r="YU1307" s="119"/>
      <c r="YV1307" s="119"/>
      <c r="YW1307" s="119"/>
      <c r="YX1307" s="119"/>
      <c r="YY1307" s="119"/>
      <c r="YZ1307" s="119"/>
      <c r="ZA1307" s="119"/>
      <c r="ZB1307" s="119"/>
      <c r="ZC1307" s="119"/>
      <c r="ZD1307" s="119"/>
      <c r="ZE1307" s="119"/>
      <c r="ZF1307" s="119"/>
      <c r="ZG1307" s="119"/>
      <c r="ZH1307" s="119"/>
      <c r="ZI1307" s="119"/>
      <c r="ZJ1307" s="119"/>
      <c r="ZK1307" s="119"/>
      <c r="ZL1307" s="119"/>
      <c r="ZM1307" s="119"/>
      <c r="ZN1307" s="119"/>
      <c r="ZO1307" s="119"/>
      <c r="ZP1307" s="119"/>
      <c r="ZQ1307" s="119"/>
      <c r="ZR1307" s="119"/>
      <c r="ZS1307" s="119"/>
      <c r="ZT1307" s="119"/>
      <c r="ZU1307" s="119"/>
      <c r="ZV1307" s="119"/>
      <c r="ZW1307" s="119"/>
      <c r="ZX1307" s="119"/>
      <c r="ZY1307" s="119"/>
      <c r="ZZ1307" s="119"/>
      <c r="AAA1307" s="119"/>
      <c r="AAB1307" s="119"/>
      <c r="AAC1307" s="119"/>
      <c r="AAD1307" s="119"/>
      <c r="AAE1307" s="119"/>
      <c r="AAF1307" s="119"/>
      <c r="AAG1307" s="119"/>
      <c r="AAH1307" s="119"/>
      <c r="AAI1307" s="119"/>
      <c r="AAJ1307" s="119"/>
      <c r="AAK1307" s="119"/>
      <c r="AAL1307" s="119"/>
      <c r="AAM1307" s="119"/>
      <c r="AAN1307" s="119"/>
      <c r="AAO1307" s="119"/>
      <c r="AAP1307" s="119"/>
      <c r="AAQ1307" s="119"/>
      <c r="AAR1307" s="119"/>
      <c r="AAS1307" s="119"/>
      <c r="AAT1307" s="119"/>
      <c r="AAU1307" s="119"/>
      <c r="AAV1307" s="119"/>
      <c r="AAW1307" s="119"/>
      <c r="AAX1307" s="119"/>
      <c r="AAY1307" s="119"/>
      <c r="AAZ1307" s="119"/>
      <c r="ABA1307" s="119"/>
      <c r="ABB1307" s="119"/>
      <c r="ABC1307" s="119"/>
      <c r="ABD1307" s="119"/>
      <c r="ABE1307" s="119"/>
      <c r="ABF1307" s="119"/>
      <c r="ABG1307" s="119"/>
      <c r="ABH1307" s="119"/>
      <c r="ABI1307" s="119"/>
      <c r="ABJ1307" s="119"/>
      <c r="ABK1307" s="119"/>
      <c r="ABL1307" s="119"/>
      <c r="ABM1307" s="119"/>
      <c r="ABN1307" s="119"/>
      <c r="ABO1307" s="119"/>
      <c r="ABP1307" s="119"/>
      <c r="ABQ1307" s="119"/>
      <c r="ABR1307" s="119"/>
      <c r="ABS1307" s="119"/>
      <c r="ABT1307" s="119"/>
      <c r="ABU1307" s="119"/>
      <c r="ABV1307" s="119"/>
      <c r="ABW1307" s="119"/>
      <c r="ABX1307" s="119"/>
      <c r="ABY1307" s="119"/>
      <c r="ABZ1307" s="119"/>
      <c r="ACA1307" s="119"/>
      <c r="ACB1307" s="119"/>
      <c r="ACC1307" s="119"/>
      <c r="ACD1307" s="119"/>
      <c r="ACE1307" s="119"/>
      <c r="ACF1307" s="119"/>
      <c r="ACG1307" s="119"/>
      <c r="ACH1307" s="119"/>
      <c r="ACI1307" s="119"/>
      <c r="ACJ1307" s="119"/>
      <c r="ACK1307" s="119"/>
      <c r="ACL1307" s="119"/>
      <c r="ACM1307" s="119"/>
      <c r="ACN1307" s="119"/>
      <c r="ACO1307" s="119"/>
      <c r="ACP1307" s="119"/>
      <c r="ACQ1307" s="119"/>
      <c r="ACR1307" s="119"/>
      <c r="ACS1307" s="119"/>
      <c r="ACT1307" s="119"/>
      <c r="ACU1307" s="119"/>
      <c r="ACV1307" s="119"/>
      <c r="ACW1307" s="119"/>
      <c r="ACX1307" s="119"/>
      <c r="ACY1307" s="119"/>
      <c r="ACZ1307" s="119"/>
      <c r="ADA1307" s="119"/>
      <c r="ADB1307" s="119"/>
      <c r="ADC1307" s="119"/>
      <c r="ADD1307" s="119"/>
      <c r="ADE1307" s="119"/>
      <c r="ADF1307" s="119"/>
      <c r="ADG1307" s="119"/>
      <c r="ADH1307" s="119"/>
      <c r="ADI1307" s="119"/>
      <c r="ADJ1307" s="119"/>
      <c r="ADK1307" s="119"/>
      <c r="ADL1307" s="119"/>
      <c r="ADM1307" s="119"/>
      <c r="ADN1307" s="119"/>
      <c r="ADO1307" s="119"/>
      <c r="ADP1307" s="119"/>
      <c r="ADQ1307" s="119"/>
      <c r="ADR1307" s="119"/>
      <c r="ADS1307" s="119"/>
      <c r="ADT1307" s="119"/>
      <c r="ADU1307" s="119"/>
      <c r="ADV1307" s="119"/>
      <c r="ADW1307" s="119"/>
      <c r="ADX1307" s="119"/>
      <c r="ADY1307" s="119"/>
      <c r="ADZ1307" s="119"/>
      <c r="AEA1307" s="119"/>
      <c r="AEB1307" s="119"/>
      <c r="AEC1307" s="119"/>
      <c r="AED1307" s="119"/>
      <c r="AEE1307" s="119"/>
      <c r="AEF1307" s="119"/>
      <c r="AEG1307" s="119"/>
      <c r="AEH1307" s="119"/>
      <c r="AEI1307" s="119"/>
      <c r="AEJ1307" s="119"/>
      <c r="AEK1307" s="119"/>
      <c r="AEL1307" s="119"/>
      <c r="AEM1307" s="119"/>
      <c r="AEN1307" s="119"/>
      <c r="AEO1307" s="119"/>
      <c r="AEP1307" s="119"/>
      <c r="AEQ1307" s="119"/>
      <c r="AER1307" s="119"/>
      <c r="AES1307" s="119"/>
      <c r="AET1307" s="119"/>
      <c r="AEU1307" s="119"/>
      <c r="AEV1307" s="119"/>
      <c r="AEW1307" s="119"/>
      <c r="AEX1307" s="119"/>
      <c r="AEY1307" s="119"/>
      <c r="AEZ1307" s="119"/>
      <c r="AFA1307" s="119"/>
      <c r="AFB1307" s="119"/>
      <c r="AFC1307" s="119"/>
      <c r="AFD1307" s="119"/>
      <c r="AFE1307" s="119"/>
      <c r="AFF1307" s="119"/>
      <c r="AFG1307" s="119"/>
      <c r="AFH1307" s="119"/>
      <c r="AFI1307" s="119"/>
      <c r="AFJ1307" s="119"/>
      <c r="AFK1307" s="119"/>
      <c r="AFL1307" s="119"/>
      <c r="AFM1307" s="119"/>
      <c r="AFN1307" s="119"/>
      <c r="AFO1307" s="119"/>
      <c r="AFP1307" s="119"/>
      <c r="AFQ1307" s="119"/>
      <c r="AFR1307" s="119"/>
      <c r="AFS1307" s="119"/>
      <c r="AFT1307" s="119"/>
      <c r="AFU1307" s="119"/>
      <c r="AFV1307" s="119"/>
      <c r="AFW1307" s="119"/>
      <c r="AFX1307" s="119"/>
      <c r="AFY1307" s="119"/>
      <c r="AFZ1307" s="119"/>
      <c r="AGA1307" s="119"/>
      <c r="AGB1307" s="119"/>
      <c r="AGC1307" s="119"/>
      <c r="AGD1307" s="119"/>
      <c r="AGE1307" s="119"/>
      <c r="AGF1307" s="119"/>
      <c r="AGG1307" s="119"/>
      <c r="AGH1307" s="119"/>
      <c r="AGI1307" s="119"/>
      <c r="AGJ1307" s="119"/>
      <c r="AGK1307" s="119"/>
      <c r="AGL1307" s="119"/>
      <c r="AGM1307" s="119"/>
      <c r="AGN1307" s="119"/>
      <c r="AGO1307" s="119"/>
      <c r="AGP1307" s="119"/>
      <c r="AGQ1307" s="119"/>
      <c r="AGR1307" s="119"/>
      <c r="AGS1307" s="119"/>
      <c r="AGT1307" s="119"/>
      <c r="AGU1307" s="119"/>
      <c r="AGV1307" s="119"/>
      <c r="AGW1307" s="119"/>
      <c r="AGX1307" s="119"/>
      <c r="AGY1307" s="119"/>
      <c r="AGZ1307" s="119"/>
      <c r="AHA1307" s="119"/>
      <c r="AHB1307" s="119"/>
      <c r="AHC1307" s="119"/>
      <c r="AHD1307" s="119"/>
      <c r="AHE1307" s="119"/>
      <c r="AHF1307" s="119"/>
      <c r="AHG1307" s="119"/>
      <c r="AHH1307" s="119"/>
      <c r="AHI1307" s="119"/>
      <c r="AHJ1307" s="119"/>
      <c r="AHK1307" s="119"/>
      <c r="AHL1307" s="119"/>
      <c r="AHM1307" s="119"/>
      <c r="AHN1307" s="119"/>
      <c r="AHO1307" s="119"/>
      <c r="AHP1307" s="119"/>
      <c r="AHQ1307" s="119"/>
      <c r="AHR1307" s="119"/>
      <c r="AHS1307" s="119"/>
      <c r="AHT1307" s="119"/>
      <c r="AHU1307" s="119"/>
      <c r="AHV1307" s="119"/>
      <c r="AHW1307" s="119"/>
      <c r="AHX1307" s="119"/>
      <c r="AHY1307" s="119"/>
      <c r="AHZ1307" s="119"/>
      <c r="AIA1307" s="119"/>
      <c r="AIB1307" s="119"/>
      <c r="AIC1307" s="119"/>
      <c r="AID1307" s="119"/>
      <c r="AIE1307" s="119"/>
      <c r="AIF1307" s="119"/>
      <c r="AIG1307" s="119"/>
      <c r="AIH1307" s="119"/>
      <c r="AII1307" s="119"/>
      <c r="AIJ1307" s="119"/>
      <c r="AIK1307" s="119"/>
      <c r="AIL1307" s="119"/>
      <c r="AIM1307" s="119"/>
      <c r="AIN1307" s="119"/>
      <c r="AIO1307" s="119"/>
      <c r="AIP1307" s="119"/>
      <c r="AIQ1307" s="119"/>
      <c r="AIR1307" s="119"/>
      <c r="AIS1307" s="119"/>
      <c r="AIT1307" s="119"/>
      <c r="AIU1307" s="119"/>
      <c r="AIV1307" s="119"/>
      <c r="AIW1307" s="119"/>
      <c r="AIX1307" s="119"/>
      <c r="AIY1307" s="119"/>
      <c r="AIZ1307" s="119"/>
      <c r="AJA1307" s="119"/>
      <c r="AJB1307" s="119"/>
      <c r="AJC1307" s="119"/>
      <c r="AJD1307" s="119"/>
      <c r="AJE1307" s="119"/>
      <c r="AJF1307" s="119"/>
      <c r="AJG1307" s="119"/>
      <c r="AJH1307" s="119"/>
      <c r="AJI1307" s="119"/>
      <c r="AJJ1307" s="119"/>
      <c r="AJK1307" s="119"/>
      <c r="AJL1307" s="119"/>
      <c r="AJM1307" s="119"/>
      <c r="AJN1307" s="119"/>
      <c r="AJO1307" s="119"/>
      <c r="AJP1307" s="119"/>
      <c r="AJQ1307" s="119"/>
      <c r="AJR1307" s="119"/>
      <c r="AJS1307" s="119"/>
      <c r="AJT1307" s="119"/>
      <c r="AJU1307" s="119"/>
      <c r="AJV1307" s="119"/>
      <c r="AJW1307" s="119"/>
      <c r="AJX1307" s="119"/>
      <c r="AJY1307" s="119"/>
      <c r="AJZ1307" s="119"/>
      <c r="AKA1307" s="119"/>
      <c r="AKB1307" s="119"/>
      <c r="AKC1307" s="119"/>
      <c r="AKD1307" s="119"/>
      <c r="AKE1307" s="119"/>
      <c r="AKF1307" s="119"/>
      <c r="AKG1307" s="119"/>
      <c r="AKH1307" s="119"/>
      <c r="AKI1307" s="119"/>
      <c r="AKJ1307" s="119"/>
      <c r="AKK1307" s="119"/>
      <c r="AKL1307" s="119"/>
      <c r="AKM1307" s="119"/>
      <c r="AKN1307" s="119"/>
      <c r="AKO1307" s="119"/>
      <c r="AKP1307" s="119"/>
      <c r="AKQ1307" s="119"/>
      <c r="AKR1307" s="119"/>
      <c r="AKS1307" s="119"/>
      <c r="AKT1307" s="119"/>
      <c r="AKU1307" s="119"/>
      <c r="AKV1307" s="119"/>
      <c r="AKW1307" s="119"/>
      <c r="AKX1307" s="119"/>
      <c r="AKY1307" s="119"/>
      <c r="AKZ1307" s="119"/>
      <c r="ALA1307" s="119"/>
      <c r="ALB1307" s="119"/>
      <c r="ALC1307" s="119"/>
      <c r="ALD1307" s="119"/>
      <c r="ALE1307" s="119"/>
      <c r="ALF1307" s="119"/>
      <c r="ALG1307" s="119"/>
      <c r="ALH1307" s="119"/>
      <c r="ALI1307" s="119"/>
      <c r="ALJ1307" s="119"/>
      <c r="ALK1307" s="119"/>
      <c r="ALL1307" s="119"/>
      <c r="ALM1307" s="119"/>
      <c r="ALN1307" s="119"/>
      <c r="ALO1307" s="119"/>
      <c r="ALP1307" s="119"/>
      <c r="ALQ1307" s="119"/>
      <c r="ALR1307" s="119"/>
      <c r="ALS1307" s="119"/>
      <c r="ALT1307" s="119"/>
      <c r="ALU1307" s="119"/>
      <c r="ALV1307" s="119"/>
      <c r="ALW1307" s="119"/>
      <c r="ALX1307" s="119"/>
      <c r="ALY1307" s="119"/>
      <c r="ALZ1307" s="119"/>
      <c r="AMA1307" s="119"/>
      <c r="AMB1307" s="119"/>
      <c r="AMC1307" s="119"/>
      <c r="AMD1307" s="119"/>
      <c r="AME1307" s="119"/>
      <c r="AMF1307" s="119"/>
      <c r="AMG1307" s="119"/>
      <c r="AMH1307" s="119"/>
      <c r="AMI1307" s="119"/>
      <c r="AMJ1307" s="119"/>
    </row>
    <row r="1308" customFormat="false" ht="15" hidden="false" customHeight="false" outlineLevel="0" collapsed="false">
      <c r="A1308" s="118"/>
      <c r="B1308" s="118"/>
      <c r="C1308" s="49" t="n">
        <f aca="false">IF(F1308=F1307,C1307,IF(F1308=(F1307+10),C1307,(C1307+10)))</f>
        <v>2530</v>
      </c>
      <c r="D1308" s="56" t="s">
        <v>460</v>
      </c>
      <c r="E1308" s="51" t="n">
        <f aca="false">IF(C1307=C1308,IF(AND(L1308&lt;&gt;"M",L1308&lt;&gt;"m-up"),E1307+10,E1307),10)</f>
        <v>20</v>
      </c>
      <c r="F1308" s="79" t="n">
        <f aca="false">R1308+(Q1308*60)+(P1308*3600)</f>
        <v>66153</v>
      </c>
      <c r="G1308" s="79" t="str">
        <f aca="false">CONCATENATE(M1308,N1308,O1308)</f>
        <v>201823</v>
      </c>
      <c r="H1308" s="79" t="n">
        <v>29</v>
      </c>
      <c r="I1308" s="79"/>
      <c r="J1308" s="79"/>
      <c r="K1308" s="79"/>
      <c r="L1308" s="79" t="s">
        <v>0</v>
      </c>
      <c r="M1308" s="79" t="n">
        <v>2018</v>
      </c>
      <c r="N1308" s="79" t="n">
        <v>2</v>
      </c>
      <c r="O1308" s="79" t="n">
        <v>3</v>
      </c>
      <c r="P1308" s="79" t="n">
        <v>18</v>
      </c>
      <c r="Q1308" s="79" t="n">
        <v>22</v>
      </c>
      <c r="R1308" s="79" t="n">
        <v>33</v>
      </c>
      <c r="S1308" s="79" t="n">
        <v>82</v>
      </c>
      <c r="T1308" s="79" t="n">
        <v>1</v>
      </c>
      <c r="U1308" s="79" t="s">
        <v>1</v>
      </c>
      <c r="V1308" s="79" t="s">
        <v>2</v>
      </c>
      <c r="W1308" s="79"/>
      <c r="X1308" s="130" t="s">
        <v>115</v>
      </c>
      <c r="Y1308" s="130"/>
      <c r="Z1308" s="130"/>
      <c r="AA1308" s="130"/>
      <c r="WK1308" s="119"/>
      <c r="WL1308" s="119"/>
      <c r="WM1308" s="119"/>
      <c r="WN1308" s="119"/>
      <c r="WO1308" s="119"/>
      <c r="WP1308" s="119"/>
      <c r="WQ1308" s="119"/>
      <c r="WR1308" s="119"/>
      <c r="WS1308" s="119"/>
      <c r="WT1308" s="119"/>
      <c r="WU1308" s="119"/>
      <c r="WV1308" s="119"/>
      <c r="WW1308" s="119"/>
      <c r="WX1308" s="119"/>
      <c r="WY1308" s="119"/>
      <c r="WZ1308" s="119"/>
      <c r="XA1308" s="119"/>
      <c r="XB1308" s="119"/>
      <c r="XC1308" s="119"/>
      <c r="XD1308" s="119"/>
      <c r="XE1308" s="119"/>
      <c r="XF1308" s="119"/>
      <c r="XG1308" s="119"/>
      <c r="XH1308" s="119"/>
      <c r="XI1308" s="119"/>
      <c r="XJ1308" s="119"/>
      <c r="XK1308" s="119"/>
      <c r="XL1308" s="119"/>
      <c r="XM1308" s="119"/>
      <c r="XN1308" s="119"/>
      <c r="XO1308" s="119"/>
      <c r="XP1308" s="119"/>
      <c r="XQ1308" s="119"/>
      <c r="XR1308" s="119"/>
      <c r="XS1308" s="119"/>
      <c r="XT1308" s="119"/>
      <c r="XU1308" s="119"/>
      <c r="XV1308" s="119"/>
      <c r="XW1308" s="119"/>
      <c r="XX1308" s="119"/>
      <c r="XY1308" s="119"/>
      <c r="XZ1308" s="119"/>
      <c r="YA1308" s="119"/>
      <c r="YB1308" s="119"/>
      <c r="YC1308" s="119"/>
      <c r="YD1308" s="119"/>
      <c r="YE1308" s="119"/>
      <c r="YF1308" s="119"/>
      <c r="YG1308" s="119"/>
      <c r="YH1308" s="119"/>
      <c r="YI1308" s="119"/>
      <c r="YJ1308" s="119"/>
      <c r="YK1308" s="119"/>
      <c r="YL1308" s="119"/>
      <c r="YM1308" s="119"/>
      <c r="YN1308" s="119"/>
      <c r="YO1308" s="119"/>
      <c r="YP1308" s="119"/>
      <c r="YQ1308" s="119"/>
      <c r="YR1308" s="119"/>
      <c r="YS1308" s="119"/>
      <c r="YT1308" s="119"/>
      <c r="YU1308" s="119"/>
      <c r="YV1308" s="119"/>
      <c r="YW1308" s="119"/>
      <c r="YX1308" s="119"/>
      <c r="YY1308" s="119"/>
      <c r="YZ1308" s="119"/>
      <c r="ZA1308" s="119"/>
      <c r="ZB1308" s="119"/>
      <c r="ZC1308" s="119"/>
      <c r="ZD1308" s="119"/>
      <c r="ZE1308" s="119"/>
      <c r="ZF1308" s="119"/>
      <c r="ZG1308" s="119"/>
      <c r="ZH1308" s="119"/>
      <c r="ZI1308" s="119"/>
      <c r="ZJ1308" s="119"/>
      <c r="ZK1308" s="119"/>
      <c r="ZL1308" s="119"/>
      <c r="ZM1308" s="119"/>
      <c r="ZN1308" s="119"/>
      <c r="ZO1308" s="119"/>
      <c r="ZP1308" s="119"/>
      <c r="ZQ1308" s="119"/>
      <c r="ZR1308" s="119"/>
      <c r="ZS1308" s="119"/>
      <c r="ZT1308" s="119"/>
      <c r="ZU1308" s="119"/>
      <c r="ZV1308" s="119"/>
      <c r="ZW1308" s="119"/>
      <c r="ZX1308" s="119"/>
      <c r="ZY1308" s="119"/>
      <c r="ZZ1308" s="119"/>
      <c r="AAA1308" s="119"/>
      <c r="AAB1308" s="119"/>
      <c r="AAC1308" s="119"/>
      <c r="AAD1308" s="119"/>
      <c r="AAE1308" s="119"/>
      <c r="AAF1308" s="119"/>
      <c r="AAG1308" s="119"/>
      <c r="AAH1308" s="119"/>
      <c r="AAI1308" s="119"/>
      <c r="AAJ1308" s="119"/>
      <c r="AAK1308" s="119"/>
      <c r="AAL1308" s="119"/>
      <c r="AAM1308" s="119"/>
      <c r="AAN1308" s="119"/>
      <c r="AAO1308" s="119"/>
      <c r="AAP1308" s="119"/>
      <c r="AAQ1308" s="119"/>
      <c r="AAR1308" s="119"/>
      <c r="AAS1308" s="119"/>
      <c r="AAT1308" s="119"/>
      <c r="AAU1308" s="119"/>
      <c r="AAV1308" s="119"/>
      <c r="AAW1308" s="119"/>
      <c r="AAX1308" s="119"/>
      <c r="AAY1308" s="119"/>
      <c r="AAZ1308" s="119"/>
      <c r="ABA1308" s="119"/>
      <c r="ABB1308" s="119"/>
      <c r="ABC1308" s="119"/>
      <c r="ABD1308" s="119"/>
      <c r="ABE1308" s="119"/>
      <c r="ABF1308" s="119"/>
      <c r="ABG1308" s="119"/>
      <c r="ABH1308" s="119"/>
      <c r="ABI1308" s="119"/>
      <c r="ABJ1308" s="119"/>
      <c r="ABK1308" s="119"/>
      <c r="ABL1308" s="119"/>
      <c r="ABM1308" s="119"/>
      <c r="ABN1308" s="119"/>
      <c r="ABO1308" s="119"/>
      <c r="ABP1308" s="119"/>
      <c r="ABQ1308" s="119"/>
      <c r="ABR1308" s="119"/>
      <c r="ABS1308" s="119"/>
      <c r="ABT1308" s="119"/>
      <c r="ABU1308" s="119"/>
      <c r="ABV1308" s="119"/>
      <c r="ABW1308" s="119"/>
      <c r="ABX1308" s="119"/>
      <c r="ABY1308" s="119"/>
      <c r="ABZ1308" s="119"/>
      <c r="ACA1308" s="119"/>
      <c r="ACB1308" s="119"/>
      <c r="ACC1308" s="119"/>
      <c r="ACD1308" s="119"/>
      <c r="ACE1308" s="119"/>
      <c r="ACF1308" s="119"/>
      <c r="ACG1308" s="119"/>
      <c r="ACH1308" s="119"/>
      <c r="ACI1308" s="119"/>
      <c r="ACJ1308" s="119"/>
      <c r="ACK1308" s="119"/>
      <c r="ACL1308" s="119"/>
      <c r="ACM1308" s="119"/>
      <c r="ACN1308" s="119"/>
      <c r="ACO1308" s="119"/>
      <c r="ACP1308" s="119"/>
      <c r="ACQ1308" s="119"/>
      <c r="ACR1308" s="119"/>
      <c r="ACS1308" s="119"/>
      <c r="ACT1308" s="119"/>
      <c r="ACU1308" s="119"/>
      <c r="ACV1308" s="119"/>
      <c r="ACW1308" s="119"/>
      <c r="ACX1308" s="119"/>
      <c r="ACY1308" s="119"/>
      <c r="ACZ1308" s="119"/>
      <c r="ADA1308" s="119"/>
      <c r="ADB1308" s="119"/>
      <c r="ADC1308" s="119"/>
      <c r="ADD1308" s="119"/>
      <c r="ADE1308" s="119"/>
      <c r="ADF1308" s="119"/>
      <c r="ADG1308" s="119"/>
      <c r="ADH1308" s="119"/>
      <c r="ADI1308" s="119"/>
      <c r="ADJ1308" s="119"/>
      <c r="ADK1308" s="119"/>
      <c r="ADL1308" s="119"/>
      <c r="ADM1308" s="119"/>
      <c r="ADN1308" s="119"/>
      <c r="ADO1308" s="119"/>
      <c r="ADP1308" s="119"/>
      <c r="ADQ1308" s="119"/>
      <c r="ADR1308" s="119"/>
      <c r="ADS1308" s="119"/>
      <c r="ADT1308" s="119"/>
      <c r="ADU1308" s="119"/>
      <c r="ADV1308" s="119"/>
      <c r="ADW1308" s="119"/>
      <c r="ADX1308" s="119"/>
      <c r="ADY1308" s="119"/>
      <c r="ADZ1308" s="119"/>
      <c r="AEA1308" s="119"/>
      <c r="AEB1308" s="119"/>
      <c r="AEC1308" s="119"/>
      <c r="AED1308" s="119"/>
      <c r="AEE1308" s="119"/>
      <c r="AEF1308" s="119"/>
      <c r="AEG1308" s="119"/>
      <c r="AEH1308" s="119"/>
      <c r="AEI1308" s="119"/>
      <c r="AEJ1308" s="119"/>
      <c r="AEK1308" s="119"/>
      <c r="AEL1308" s="119"/>
      <c r="AEM1308" s="119"/>
      <c r="AEN1308" s="119"/>
      <c r="AEO1308" s="119"/>
      <c r="AEP1308" s="119"/>
      <c r="AEQ1308" s="119"/>
      <c r="AER1308" s="119"/>
      <c r="AES1308" s="119"/>
      <c r="AET1308" s="119"/>
      <c r="AEU1308" s="119"/>
      <c r="AEV1308" s="119"/>
      <c r="AEW1308" s="119"/>
      <c r="AEX1308" s="119"/>
      <c r="AEY1308" s="119"/>
      <c r="AEZ1308" s="119"/>
      <c r="AFA1308" s="119"/>
      <c r="AFB1308" s="119"/>
      <c r="AFC1308" s="119"/>
      <c r="AFD1308" s="119"/>
      <c r="AFE1308" s="119"/>
      <c r="AFF1308" s="119"/>
      <c r="AFG1308" s="119"/>
      <c r="AFH1308" s="119"/>
      <c r="AFI1308" s="119"/>
      <c r="AFJ1308" s="119"/>
      <c r="AFK1308" s="119"/>
      <c r="AFL1308" s="119"/>
      <c r="AFM1308" s="119"/>
      <c r="AFN1308" s="119"/>
      <c r="AFO1308" s="119"/>
      <c r="AFP1308" s="119"/>
      <c r="AFQ1308" s="119"/>
      <c r="AFR1308" s="119"/>
      <c r="AFS1308" s="119"/>
      <c r="AFT1308" s="119"/>
      <c r="AFU1308" s="119"/>
      <c r="AFV1308" s="119"/>
      <c r="AFW1308" s="119"/>
      <c r="AFX1308" s="119"/>
      <c r="AFY1308" s="119"/>
      <c r="AFZ1308" s="119"/>
      <c r="AGA1308" s="119"/>
      <c r="AGB1308" s="119"/>
      <c r="AGC1308" s="119"/>
      <c r="AGD1308" s="119"/>
      <c r="AGE1308" s="119"/>
      <c r="AGF1308" s="119"/>
      <c r="AGG1308" s="119"/>
      <c r="AGH1308" s="119"/>
      <c r="AGI1308" s="119"/>
      <c r="AGJ1308" s="119"/>
      <c r="AGK1308" s="119"/>
      <c r="AGL1308" s="119"/>
      <c r="AGM1308" s="119"/>
      <c r="AGN1308" s="119"/>
      <c r="AGO1308" s="119"/>
      <c r="AGP1308" s="119"/>
      <c r="AGQ1308" s="119"/>
      <c r="AGR1308" s="119"/>
      <c r="AGS1308" s="119"/>
      <c r="AGT1308" s="119"/>
      <c r="AGU1308" s="119"/>
      <c r="AGV1308" s="119"/>
      <c r="AGW1308" s="119"/>
      <c r="AGX1308" s="119"/>
      <c r="AGY1308" s="119"/>
      <c r="AGZ1308" s="119"/>
      <c r="AHA1308" s="119"/>
      <c r="AHB1308" s="119"/>
      <c r="AHC1308" s="119"/>
      <c r="AHD1308" s="119"/>
      <c r="AHE1308" s="119"/>
      <c r="AHF1308" s="119"/>
      <c r="AHG1308" s="119"/>
      <c r="AHH1308" s="119"/>
      <c r="AHI1308" s="119"/>
      <c r="AHJ1308" s="119"/>
      <c r="AHK1308" s="119"/>
      <c r="AHL1308" s="119"/>
      <c r="AHM1308" s="119"/>
      <c r="AHN1308" s="119"/>
      <c r="AHO1308" s="119"/>
      <c r="AHP1308" s="119"/>
      <c r="AHQ1308" s="119"/>
      <c r="AHR1308" s="119"/>
      <c r="AHS1308" s="119"/>
      <c r="AHT1308" s="119"/>
      <c r="AHU1308" s="119"/>
      <c r="AHV1308" s="119"/>
      <c r="AHW1308" s="119"/>
      <c r="AHX1308" s="119"/>
      <c r="AHY1308" s="119"/>
      <c r="AHZ1308" s="119"/>
      <c r="AIA1308" s="119"/>
      <c r="AIB1308" s="119"/>
      <c r="AIC1308" s="119"/>
      <c r="AID1308" s="119"/>
      <c r="AIE1308" s="119"/>
      <c r="AIF1308" s="119"/>
      <c r="AIG1308" s="119"/>
      <c r="AIH1308" s="119"/>
      <c r="AII1308" s="119"/>
      <c r="AIJ1308" s="119"/>
      <c r="AIK1308" s="119"/>
      <c r="AIL1308" s="119"/>
      <c r="AIM1308" s="119"/>
      <c r="AIN1308" s="119"/>
      <c r="AIO1308" s="119"/>
      <c r="AIP1308" s="119"/>
      <c r="AIQ1308" s="119"/>
      <c r="AIR1308" s="119"/>
      <c r="AIS1308" s="119"/>
      <c r="AIT1308" s="119"/>
      <c r="AIU1308" s="119"/>
      <c r="AIV1308" s="119"/>
      <c r="AIW1308" s="119"/>
      <c r="AIX1308" s="119"/>
      <c r="AIY1308" s="119"/>
      <c r="AIZ1308" s="119"/>
      <c r="AJA1308" s="119"/>
      <c r="AJB1308" s="119"/>
      <c r="AJC1308" s="119"/>
      <c r="AJD1308" s="119"/>
      <c r="AJE1308" s="119"/>
      <c r="AJF1308" s="119"/>
      <c r="AJG1308" s="119"/>
      <c r="AJH1308" s="119"/>
      <c r="AJI1308" s="119"/>
      <c r="AJJ1308" s="119"/>
      <c r="AJK1308" s="119"/>
      <c r="AJL1308" s="119"/>
      <c r="AJM1308" s="119"/>
      <c r="AJN1308" s="119"/>
      <c r="AJO1308" s="119"/>
      <c r="AJP1308" s="119"/>
      <c r="AJQ1308" s="119"/>
      <c r="AJR1308" s="119"/>
      <c r="AJS1308" s="119"/>
      <c r="AJT1308" s="119"/>
      <c r="AJU1308" s="119"/>
      <c r="AJV1308" s="119"/>
      <c r="AJW1308" s="119"/>
      <c r="AJX1308" s="119"/>
      <c r="AJY1308" s="119"/>
      <c r="AJZ1308" s="119"/>
      <c r="AKA1308" s="119"/>
      <c r="AKB1308" s="119"/>
      <c r="AKC1308" s="119"/>
      <c r="AKD1308" s="119"/>
      <c r="AKE1308" s="119"/>
      <c r="AKF1308" s="119"/>
      <c r="AKG1308" s="119"/>
      <c r="AKH1308" s="119"/>
      <c r="AKI1308" s="119"/>
      <c r="AKJ1308" s="119"/>
      <c r="AKK1308" s="119"/>
      <c r="AKL1308" s="119"/>
      <c r="AKM1308" s="119"/>
      <c r="AKN1308" s="119"/>
      <c r="AKO1308" s="119"/>
      <c r="AKP1308" s="119"/>
      <c r="AKQ1308" s="119"/>
      <c r="AKR1308" s="119"/>
      <c r="AKS1308" s="119"/>
      <c r="AKT1308" s="119"/>
      <c r="AKU1308" s="119"/>
      <c r="AKV1308" s="119"/>
      <c r="AKW1308" s="119"/>
      <c r="AKX1308" s="119"/>
      <c r="AKY1308" s="119"/>
      <c r="AKZ1308" s="119"/>
      <c r="ALA1308" s="119"/>
      <c r="ALB1308" s="119"/>
      <c r="ALC1308" s="119"/>
      <c r="ALD1308" s="119"/>
      <c r="ALE1308" s="119"/>
      <c r="ALF1308" s="119"/>
      <c r="ALG1308" s="119"/>
      <c r="ALH1308" s="119"/>
      <c r="ALI1308" s="119"/>
      <c r="ALJ1308" s="119"/>
      <c r="ALK1308" s="119"/>
      <c r="ALL1308" s="119"/>
      <c r="ALM1308" s="119"/>
      <c r="ALN1308" s="119"/>
      <c r="ALO1308" s="119"/>
      <c r="ALP1308" s="119"/>
      <c r="ALQ1308" s="119"/>
      <c r="ALR1308" s="119"/>
      <c r="ALS1308" s="119"/>
      <c r="ALT1308" s="119"/>
      <c r="ALU1308" s="119"/>
      <c r="ALV1308" s="119"/>
      <c r="ALW1308" s="119"/>
      <c r="ALX1308" s="119"/>
      <c r="ALY1308" s="119"/>
      <c r="ALZ1308" s="119"/>
      <c r="AMA1308" s="119"/>
      <c r="AMB1308" s="119"/>
      <c r="AMC1308" s="119"/>
      <c r="AMD1308" s="119"/>
      <c r="AME1308" s="119"/>
      <c r="AMF1308" s="119"/>
      <c r="AMG1308" s="119"/>
      <c r="AMH1308" s="119"/>
      <c r="AMI1308" s="119"/>
      <c r="AMJ1308" s="119"/>
    </row>
    <row r="1309" customFormat="false" ht="15" hidden="false" customHeight="false" outlineLevel="0" collapsed="false">
      <c r="A1309" s="120"/>
      <c r="B1309" s="120"/>
      <c r="C1309" s="49" t="n">
        <f aca="false">IF(F1309=F1308,C1308,IF(F1309=(F1308+10),C1308,(C1308+10)))</f>
        <v>2530</v>
      </c>
      <c r="D1309" s="56" t="s">
        <v>460</v>
      </c>
      <c r="E1309" s="51" t="n">
        <f aca="false">IF(C1308=C1309,IF(AND(L1309&lt;&gt;"M",L1309&lt;&gt;"m-up"),E1308+10,E1308),10)</f>
        <v>20</v>
      </c>
      <c r="F1309" s="79" t="n">
        <f aca="false">R1309+(Q1309*60)+(P1309*3600)</f>
        <v>66153</v>
      </c>
      <c r="G1309" s="79" t="str">
        <f aca="false">CONCATENATE(M1309,N1309,O1309)</f>
        <v>201823</v>
      </c>
      <c r="H1309" s="79" t="n">
        <v>0</v>
      </c>
      <c r="I1309" s="79"/>
      <c r="J1309" s="79"/>
      <c r="K1309" s="79"/>
      <c r="L1309" s="79" t="s">
        <v>4</v>
      </c>
      <c r="M1309" s="79" t="n">
        <v>2018</v>
      </c>
      <c r="N1309" s="79" t="n">
        <v>2</v>
      </c>
      <c r="O1309" s="79" t="n">
        <v>3</v>
      </c>
      <c r="P1309" s="79" t="n">
        <v>18</v>
      </c>
      <c r="Q1309" s="79" t="n">
        <v>22</v>
      </c>
      <c r="R1309" s="79" t="n">
        <v>33</v>
      </c>
      <c r="S1309" s="79" t="n">
        <v>84</v>
      </c>
      <c r="T1309" s="79" t="n">
        <v>1</v>
      </c>
      <c r="U1309" s="79" t="s">
        <v>1</v>
      </c>
      <c r="V1309" s="79" t="s">
        <v>2</v>
      </c>
      <c r="W1309" s="79"/>
      <c r="X1309" s="130" t="s">
        <v>116</v>
      </c>
      <c r="Y1309" s="130"/>
      <c r="Z1309" s="130"/>
      <c r="AA1309" s="130"/>
      <c r="WK1309" s="121"/>
      <c r="WL1309" s="121"/>
      <c r="WM1309" s="121"/>
      <c r="WN1309" s="121"/>
      <c r="WO1309" s="121"/>
      <c r="WP1309" s="121"/>
      <c r="WQ1309" s="121"/>
      <c r="WR1309" s="121"/>
      <c r="WS1309" s="121"/>
      <c r="WT1309" s="121"/>
      <c r="WU1309" s="121"/>
      <c r="WV1309" s="121"/>
      <c r="WW1309" s="121"/>
      <c r="WX1309" s="121"/>
      <c r="WY1309" s="121"/>
      <c r="WZ1309" s="121"/>
      <c r="XA1309" s="121"/>
      <c r="XB1309" s="121"/>
      <c r="XC1309" s="121"/>
      <c r="XD1309" s="121"/>
      <c r="XE1309" s="121"/>
      <c r="XF1309" s="121"/>
      <c r="XG1309" s="121"/>
      <c r="XH1309" s="121"/>
      <c r="XI1309" s="121"/>
      <c r="XJ1309" s="121"/>
      <c r="XK1309" s="121"/>
      <c r="XL1309" s="121"/>
      <c r="XM1309" s="121"/>
      <c r="XN1309" s="121"/>
      <c r="XO1309" s="121"/>
      <c r="XP1309" s="121"/>
      <c r="XQ1309" s="121"/>
      <c r="XR1309" s="121"/>
      <c r="XS1309" s="121"/>
      <c r="XT1309" s="121"/>
      <c r="XU1309" s="121"/>
      <c r="XV1309" s="121"/>
      <c r="XW1309" s="121"/>
      <c r="XX1309" s="121"/>
      <c r="XY1309" s="121"/>
      <c r="XZ1309" s="121"/>
      <c r="YA1309" s="121"/>
      <c r="YB1309" s="121"/>
      <c r="YC1309" s="121"/>
      <c r="YD1309" s="121"/>
      <c r="YE1309" s="121"/>
      <c r="YF1309" s="121"/>
      <c r="YG1309" s="121"/>
      <c r="YH1309" s="121"/>
      <c r="YI1309" s="121"/>
      <c r="YJ1309" s="121"/>
      <c r="YK1309" s="121"/>
      <c r="YL1309" s="121"/>
      <c r="YM1309" s="121"/>
      <c r="YN1309" s="121"/>
      <c r="YO1309" s="121"/>
      <c r="YP1309" s="121"/>
      <c r="YQ1309" s="121"/>
      <c r="YR1309" s="121"/>
      <c r="YS1309" s="121"/>
      <c r="YT1309" s="121"/>
      <c r="YU1309" s="121"/>
      <c r="YV1309" s="121"/>
      <c r="YW1309" s="121"/>
      <c r="YX1309" s="121"/>
      <c r="YY1309" s="121"/>
      <c r="YZ1309" s="121"/>
      <c r="ZA1309" s="121"/>
      <c r="ZB1309" s="121"/>
      <c r="ZC1309" s="121"/>
      <c r="ZD1309" s="121"/>
      <c r="ZE1309" s="121"/>
      <c r="ZF1309" s="121"/>
      <c r="ZG1309" s="121"/>
      <c r="ZH1309" s="121"/>
      <c r="ZI1309" s="121"/>
      <c r="ZJ1309" s="121"/>
      <c r="ZK1309" s="121"/>
      <c r="ZL1309" s="121"/>
      <c r="ZM1309" s="121"/>
      <c r="ZN1309" s="121"/>
      <c r="ZO1309" s="121"/>
      <c r="ZP1309" s="121"/>
      <c r="ZQ1309" s="121"/>
      <c r="ZR1309" s="121"/>
      <c r="ZS1309" s="121"/>
      <c r="ZT1309" s="121"/>
      <c r="ZU1309" s="121"/>
      <c r="ZV1309" s="121"/>
      <c r="ZW1309" s="121"/>
      <c r="ZX1309" s="121"/>
      <c r="ZY1309" s="121"/>
      <c r="ZZ1309" s="121"/>
      <c r="AAA1309" s="121"/>
      <c r="AAB1309" s="121"/>
      <c r="AAC1309" s="121"/>
      <c r="AAD1309" s="121"/>
      <c r="AAE1309" s="121"/>
      <c r="AAF1309" s="121"/>
      <c r="AAG1309" s="121"/>
      <c r="AAH1309" s="121"/>
      <c r="AAI1309" s="121"/>
      <c r="AAJ1309" s="121"/>
      <c r="AAK1309" s="121"/>
      <c r="AAL1309" s="121"/>
      <c r="AAM1309" s="121"/>
      <c r="AAN1309" s="121"/>
      <c r="AAO1309" s="121"/>
      <c r="AAP1309" s="121"/>
      <c r="AAQ1309" s="121"/>
      <c r="AAR1309" s="121"/>
      <c r="AAS1309" s="121"/>
      <c r="AAT1309" s="121"/>
      <c r="AAU1309" s="121"/>
      <c r="AAV1309" s="121"/>
      <c r="AAW1309" s="121"/>
      <c r="AAX1309" s="121"/>
      <c r="AAY1309" s="121"/>
      <c r="AAZ1309" s="121"/>
      <c r="ABA1309" s="121"/>
      <c r="ABB1309" s="121"/>
      <c r="ABC1309" s="121"/>
      <c r="ABD1309" s="121"/>
      <c r="ABE1309" s="121"/>
      <c r="ABF1309" s="121"/>
      <c r="ABG1309" s="121"/>
      <c r="ABH1309" s="121"/>
      <c r="ABI1309" s="121"/>
      <c r="ABJ1309" s="121"/>
      <c r="ABK1309" s="121"/>
      <c r="ABL1309" s="121"/>
      <c r="ABM1309" s="121"/>
      <c r="ABN1309" s="121"/>
      <c r="ABO1309" s="121"/>
      <c r="ABP1309" s="121"/>
      <c r="ABQ1309" s="121"/>
      <c r="ABR1309" s="121"/>
      <c r="ABS1309" s="121"/>
      <c r="ABT1309" s="121"/>
      <c r="ABU1309" s="121"/>
      <c r="ABV1309" s="121"/>
      <c r="ABW1309" s="121"/>
      <c r="ABX1309" s="121"/>
      <c r="ABY1309" s="121"/>
      <c r="ABZ1309" s="121"/>
      <c r="ACA1309" s="121"/>
      <c r="ACB1309" s="121"/>
      <c r="ACC1309" s="121"/>
      <c r="ACD1309" s="121"/>
      <c r="ACE1309" s="121"/>
      <c r="ACF1309" s="121"/>
      <c r="ACG1309" s="121"/>
      <c r="ACH1309" s="121"/>
      <c r="ACI1309" s="121"/>
      <c r="ACJ1309" s="121"/>
      <c r="ACK1309" s="121"/>
      <c r="ACL1309" s="121"/>
      <c r="ACM1309" s="121"/>
      <c r="ACN1309" s="121"/>
      <c r="ACO1309" s="121"/>
      <c r="ACP1309" s="121"/>
      <c r="ACQ1309" s="121"/>
      <c r="ACR1309" s="121"/>
      <c r="ACS1309" s="121"/>
      <c r="ACT1309" s="121"/>
      <c r="ACU1309" s="121"/>
      <c r="ACV1309" s="121"/>
      <c r="ACW1309" s="121"/>
      <c r="ACX1309" s="121"/>
      <c r="ACY1309" s="121"/>
      <c r="ACZ1309" s="121"/>
      <c r="ADA1309" s="121"/>
      <c r="ADB1309" s="121"/>
      <c r="ADC1309" s="121"/>
      <c r="ADD1309" s="121"/>
      <c r="ADE1309" s="121"/>
      <c r="ADF1309" s="121"/>
      <c r="ADG1309" s="121"/>
      <c r="ADH1309" s="121"/>
      <c r="ADI1309" s="121"/>
      <c r="ADJ1309" s="121"/>
      <c r="ADK1309" s="121"/>
      <c r="ADL1309" s="121"/>
      <c r="ADM1309" s="121"/>
      <c r="ADN1309" s="121"/>
      <c r="ADO1309" s="121"/>
      <c r="ADP1309" s="121"/>
      <c r="ADQ1309" s="121"/>
      <c r="ADR1309" s="121"/>
      <c r="ADS1309" s="121"/>
      <c r="ADT1309" s="121"/>
      <c r="ADU1309" s="121"/>
      <c r="ADV1309" s="121"/>
      <c r="ADW1309" s="121"/>
      <c r="ADX1309" s="121"/>
      <c r="ADY1309" s="121"/>
      <c r="ADZ1309" s="121"/>
      <c r="AEA1309" s="121"/>
      <c r="AEB1309" s="121"/>
      <c r="AEC1309" s="121"/>
      <c r="AED1309" s="121"/>
      <c r="AEE1309" s="121"/>
      <c r="AEF1309" s="121"/>
      <c r="AEG1309" s="121"/>
      <c r="AEH1309" s="121"/>
      <c r="AEI1309" s="121"/>
      <c r="AEJ1309" s="121"/>
      <c r="AEK1309" s="121"/>
      <c r="AEL1309" s="121"/>
      <c r="AEM1309" s="121"/>
      <c r="AEN1309" s="121"/>
      <c r="AEO1309" s="121"/>
      <c r="AEP1309" s="121"/>
      <c r="AEQ1309" s="121"/>
      <c r="AER1309" s="121"/>
      <c r="AES1309" s="121"/>
      <c r="AET1309" s="121"/>
      <c r="AEU1309" s="121"/>
      <c r="AEV1309" s="121"/>
      <c r="AEW1309" s="121"/>
      <c r="AEX1309" s="121"/>
      <c r="AEY1309" s="121"/>
      <c r="AEZ1309" s="121"/>
      <c r="AFA1309" s="121"/>
      <c r="AFB1309" s="121"/>
      <c r="AFC1309" s="121"/>
      <c r="AFD1309" s="121"/>
      <c r="AFE1309" s="121"/>
      <c r="AFF1309" s="121"/>
      <c r="AFG1309" s="121"/>
      <c r="AFH1309" s="121"/>
      <c r="AFI1309" s="121"/>
      <c r="AFJ1309" s="121"/>
      <c r="AFK1309" s="121"/>
      <c r="AFL1309" s="121"/>
      <c r="AFM1309" s="121"/>
      <c r="AFN1309" s="121"/>
      <c r="AFO1309" s="121"/>
      <c r="AFP1309" s="121"/>
      <c r="AFQ1309" s="121"/>
      <c r="AFR1309" s="121"/>
      <c r="AFS1309" s="121"/>
      <c r="AFT1309" s="121"/>
      <c r="AFU1309" s="121"/>
      <c r="AFV1309" s="121"/>
      <c r="AFW1309" s="121"/>
      <c r="AFX1309" s="121"/>
      <c r="AFY1309" s="121"/>
      <c r="AFZ1309" s="121"/>
      <c r="AGA1309" s="121"/>
      <c r="AGB1309" s="121"/>
      <c r="AGC1309" s="121"/>
      <c r="AGD1309" s="121"/>
      <c r="AGE1309" s="121"/>
      <c r="AGF1309" s="121"/>
      <c r="AGG1309" s="121"/>
      <c r="AGH1309" s="121"/>
      <c r="AGI1309" s="121"/>
      <c r="AGJ1309" s="121"/>
      <c r="AGK1309" s="121"/>
      <c r="AGL1309" s="121"/>
      <c r="AGM1309" s="121"/>
      <c r="AGN1309" s="121"/>
      <c r="AGO1309" s="121"/>
      <c r="AGP1309" s="121"/>
      <c r="AGQ1309" s="121"/>
      <c r="AGR1309" s="121"/>
      <c r="AGS1309" s="121"/>
      <c r="AGT1309" s="121"/>
      <c r="AGU1309" s="121"/>
      <c r="AGV1309" s="121"/>
      <c r="AGW1309" s="121"/>
      <c r="AGX1309" s="121"/>
      <c r="AGY1309" s="121"/>
      <c r="AGZ1309" s="121"/>
      <c r="AHA1309" s="121"/>
      <c r="AHB1309" s="121"/>
      <c r="AHC1309" s="121"/>
      <c r="AHD1309" s="121"/>
      <c r="AHE1309" s="121"/>
      <c r="AHF1309" s="121"/>
      <c r="AHG1309" s="121"/>
      <c r="AHH1309" s="121"/>
      <c r="AHI1309" s="121"/>
      <c r="AHJ1309" s="121"/>
      <c r="AHK1309" s="121"/>
      <c r="AHL1309" s="121"/>
      <c r="AHM1309" s="121"/>
      <c r="AHN1309" s="121"/>
      <c r="AHO1309" s="121"/>
      <c r="AHP1309" s="121"/>
      <c r="AHQ1309" s="121"/>
      <c r="AHR1309" s="121"/>
      <c r="AHS1309" s="121"/>
      <c r="AHT1309" s="121"/>
      <c r="AHU1309" s="121"/>
      <c r="AHV1309" s="121"/>
      <c r="AHW1309" s="121"/>
      <c r="AHX1309" s="121"/>
      <c r="AHY1309" s="121"/>
      <c r="AHZ1309" s="121"/>
      <c r="AIA1309" s="121"/>
      <c r="AIB1309" s="121"/>
      <c r="AIC1309" s="121"/>
      <c r="AID1309" s="121"/>
      <c r="AIE1309" s="121"/>
      <c r="AIF1309" s="121"/>
      <c r="AIG1309" s="121"/>
      <c r="AIH1309" s="121"/>
      <c r="AII1309" s="121"/>
      <c r="AIJ1309" s="121"/>
      <c r="AIK1309" s="121"/>
      <c r="AIL1309" s="121"/>
      <c r="AIM1309" s="121"/>
      <c r="AIN1309" s="121"/>
      <c r="AIO1309" s="121"/>
      <c r="AIP1309" s="121"/>
      <c r="AIQ1309" s="121"/>
      <c r="AIR1309" s="121"/>
      <c r="AIS1309" s="121"/>
      <c r="AIT1309" s="121"/>
      <c r="AIU1309" s="121"/>
      <c r="AIV1309" s="121"/>
      <c r="AIW1309" s="121"/>
      <c r="AIX1309" s="121"/>
      <c r="AIY1309" s="121"/>
      <c r="AIZ1309" s="121"/>
      <c r="AJA1309" s="121"/>
      <c r="AJB1309" s="121"/>
      <c r="AJC1309" s="121"/>
      <c r="AJD1309" s="121"/>
      <c r="AJE1309" s="121"/>
      <c r="AJF1309" s="121"/>
      <c r="AJG1309" s="121"/>
      <c r="AJH1309" s="121"/>
      <c r="AJI1309" s="121"/>
      <c r="AJJ1309" s="121"/>
      <c r="AJK1309" s="121"/>
      <c r="AJL1309" s="121"/>
      <c r="AJM1309" s="121"/>
      <c r="AJN1309" s="121"/>
      <c r="AJO1309" s="121"/>
      <c r="AJP1309" s="121"/>
      <c r="AJQ1309" s="121"/>
      <c r="AJR1309" s="121"/>
      <c r="AJS1309" s="121"/>
      <c r="AJT1309" s="121"/>
      <c r="AJU1309" s="121"/>
      <c r="AJV1309" s="121"/>
      <c r="AJW1309" s="121"/>
      <c r="AJX1309" s="121"/>
      <c r="AJY1309" s="121"/>
      <c r="AJZ1309" s="121"/>
      <c r="AKA1309" s="121"/>
      <c r="AKB1309" s="121"/>
      <c r="AKC1309" s="121"/>
      <c r="AKD1309" s="121"/>
      <c r="AKE1309" s="121"/>
      <c r="AKF1309" s="121"/>
      <c r="AKG1309" s="121"/>
      <c r="AKH1309" s="121"/>
      <c r="AKI1309" s="121"/>
      <c r="AKJ1309" s="121"/>
      <c r="AKK1309" s="121"/>
      <c r="AKL1309" s="121"/>
      <c r="AKM1309" s="121"/>
      <c r="AKN1309" s="121"/>
      <c r="AKO1309" s="121"/>
      <c r="AKP1309" s="121"/>
      <c r="AKQ1309" s="121"/>
      <c r="AKR1309" s="121"/>
      <c r="AKS1309" s="121"/>
      <c r="AKT1309" s="121"/>
      <c r="AKU1309" s="121"/>
      <c r="AKV1309" s="121"/>
      <c r="AKW1309" s="121"/>
      <c r="AKX1309" s="121"/>
      <c r="AKY1309" s="121"/>
      <c r="AKZ1309" s="121"/>
      <c r="ALA1309" s="121"/>
      <c r="ALB1309" s="121"/>
      <c r="ALC1309" s="121"/>
      <c r="ALD1309" s="121"/>
      <c r="ALE1309" s="121"/>
      <c r="ALF1309" s="121"/>
      <c r="ALG1309" s="121"/>
      <c r="ALH1309" s="121"/>
      <c r="ALI1309" s="121"/>
      <c r="ALJ1309" s="121"/>
      <c r="ALK1309" s="121"/>
      <c r="ALL1309" s="121"/>
      <c r="ALM1309" s="121"/>
      <c r="ALN1309" s="121"/>
      <c r="ALO1309" s="121"/>
      <c r="ALP1309" s="121"/>
      <c r="ALQ1309" s="121"/>
      <c r="ALR1309" s="121"/>
      <c r="ALS1309" s="121"/>
      <c r="ALT1309" s="121"/>
      <c r="ALU1309" s="121"/>
      <c r="ALV1309" s="121"/>
      <c r="ALW1309" s="121"/>
      <c r="ALX1309" s="121"/>
      <c r="ALY1309" s="121"/>
      <c r="ALZ1309" s="121"/>
      <c r="AMA1309" s="121"/>
      <c r="AMB1309" s="121"/>
      <c r="AMC1309" s="121"/>
      <c r="AMD1309" s="121"/>
      <c r="AME1309" s="121"/>
      <c r="AMF1309" s="121"/>
      <c r="AMG1309" s="121"/>
      <c r="AMH1309" s="121"/>
      <c r="AMI1309" s="121"/>
      <c r="AMJ1309" s="121"/>
    </row>
    <row r="1310" customFormat="false" ht="15" hidden="false" customHeight="false" outlineLevel="0" collapsed="false">
      <c r="A1310" s="120"/>
      <c r="B1310" s="120"/>
      <c r="C1310" s="49" t="n">
        <f aca="false">IF(F1310=F1309,C1309,IF(F1310=(F1309+10),C1309,(C1309+10)))</f>
        <v>2530</v>
      </c>
      <c r="D1310" s="56" t="s">
        <v>460</v>
      </c>
      <c r="E1310" s="51" t="n">
        <f aca="false">IF(C1309=C1310,IF(AND(L1310&lt;&gt;"M",L1310&lt;&gt;"m-up"),E1309+10,E1309),10)</f>
        <v>30</v>
      </c>
      <c r="F1310" s="79" t="n">
        <f aca="false">R1310+(Q1310*60)+(P1310*3600)</f>
        <v>66153</v>
      </c>
      <c r="G1310" s="79" t="str">
        <f aca="false">CONCATENATE(M1310,N1310,O1310)</f>
        <v>201823</v>
      </c>
      <c r="H1310" s="79" t="n">
        <v>24</v>
      </c>
      <c r="I1310" s="79"/>
      <c r="J1310" s="79"/>
      <c r="K1310" s="79"/>
      <c r="L1310" s="79" t="s">
        <v>0</v>
      </c>
      <c r="M1310" s="79" t="n">
        <v>2018</v>
      </c>
      <c r="N1310" s="79" t="n">
        <v>2</v>
      </c>
      <c r="O1310" s="79" t="n">
        <v>3</v>
      </c>
      <c r="P1310" s="79" t="n">
        <v>18</v>
      </c>
      <c r="Q1310" s="79" t="n">
        <v>22</v>
      </c>
      <c r="R1310" s="79" t="n">
        <v>33</v>
      </c>
      <c r="S1310" s="79" t="n">
        <v>162</v>
      </c>
      <c r="T1310" s="79" t="n">
        <v>1</v>
      </c>
      <c r="U1310" s="79" t="s">
        <v>1</v>
      </c>
      <c r="V1310" s="79" t="s">
        <v>2</v>
      </c>
      <c r="W1310" s="79"/>
      <c r="X1310" s="130" t="s">
        <v>115</v>
      </c>
      <c r="Y1310" s="130"/>
      <c r="Z1310" s="130"/>
      <c r="AA1310" s="130"/>
      <c r="WK1310" s="121"/>
      <c r="WL1310" s="121"/>
      <c r="WM1310" s="121"/>
      <c r="WN1310" s="121"/>
      <c r="WO1310" s="121"/>
      <c r="WP1310" s="121"/>
      <c r="WQ1310" s="121"/>
      <c r="WR1310" s="121"/>
      <c r="WS1310" s="121"/>
      <c r="WT1310" s="121"/>
      <c r="WU1310" s="121"/>
      <c r="WV1310" s="121"/>
      <c r="WW1310" s="121"/>
      <c r="WX1310" s="121"/>
      <c r="WY1310" s="121"/>
      <c r="WZ1310" s="121"/>
      <c r="XA1310" s="121"/>
      <c r="XB1310" s="121"/>
      <c r="XC1310" s="121"/>
      <c r="XD1310" s="121"/>
      <c r="XE1310" s="121"/>
      <c r="XF1310" s="121"/>
      <c r="XG1310" s="121"/>
      <c r="XH1310" s="121"/>
      <c r="XI1310" s="121"/>
      <c r="XJ1310" s="121"/>
      <c r="XK1310" s="121"/>
      <c r="XL1310" s="121"/>
      <c r="XM1310" s="121"/>
      <c r="XN1310" s="121"/>
      <c r="XO1310" s="121"/>
      <c r="XP1310" s="121"/>
      <c r="XQ1310" s="121"/>
      <c r="XR1310" s="121"/>
      <c r="XS1310" s="121"/>
      <c r="XT1310" s="121"/>
      <c r="XU1310" s="121"/>
      <c r="XV1310" s="121"/>
      <c r="XW1310" s="121"/>
      <c r="XX1310" s="121"/>
      <c r="XY1310" s="121"/>
      <c r="XZ1310" s="121"/>
      <c r="YA1310" s="121"/>
      <c r="YB1310" s="121"/>
      <c r="YC1310" s="121"/>
      <c r="YD1310" s="121"/>
      <c r="YE1310" s="121"/>
      <c r="YF1310" s="121"/>
      <c r="YG1310" s="121"/>
      <c r="YH1310" s="121"/>
      <c r="YI1310" s="121"/>
      <c r="YJ1310" s="121"/>
      <c r="YK1310" s="121"/>
      <c r="YL1310" s="121"/>
      <c r="YM1310" s="121"/>
      <c r="YN1310" s="121"/>
      <c r="YO1310" s="121"/>
      <c r="YP1310" s="121"/>
      <c r="YQ1310" s="121"/>
      <c r="YR1310" s="121"/>
      <c r="YS1310" s="121"/>
      <c r="YT1310" s="121"/>
      <c r="YU1310" s="121"/>
      <c r="YV1310" s="121"/>
      <c r="YW1310" s="121"/>
      <c r="YX1310" s="121"/>
      <c r="YY1310" s="121"/>
      <c r="YZ1310" s="121"/>
      <c r="ZA1310" s="121"/>
      <c r="ZB1310" s="121"/>
      <c r="ZC1310" s="121"/>
      <c r="ZD1310" s="121"/>
      <c r="ZE1310" s="121"/>
      <c r="ZF1310" s="121"/>
      <c r="ZG1310" s="121"/>
      <c r="ZH1310" s="121"/>
      <c r="ZI1310" s="121"/>
      <c r="ZJ1310" s="121"/>
      <c r="ZK1310" s="121"/>
      <c r="ZL1310" s="121"/>
      <c r="ZM1310" s="121"/>
      <c r="ZN1310" s="121"/>
      <c r="ZO1310" s="121"/>
      <c r="ZP1310" s="121"/>
      <c r="ZQ1310" s="121"/>
      <c r="ZR1310" s="121"/>
      <c r="ZS1310" s="121"/>
      <c r="ZT1310" s="121"/>
      <c r="ZU1310" s="121"/>
      <c r="ZV1310" s="121"/>
      <c r="ZW1310" s="121"/>
      <c r="ZX1310" s="121"/>
      <c r="ZY1310" s="121"/>
      <c r="ZZ1310" s="121"/>
      <c r="AAA1310" s="121"/>
      <c r="AAB1310" s="121"/>
      <c r="AAC1310" s="121"/>
      <c r="AAD1310" s="121"/>
      <c r="AAE1310" s="121"/>
      <c r="AAF1310" s="121"/>
      <c r="AAG1310" s="121"/>
      <c r="AAH1310" s="121"/>
      <c r="AAI1310" s="121"/>
      <c r="AAJ1310" s="121"/>
      <c r="AAK1310" s="121"/>
      <c r="AAL1310" s="121"/>
      <c r="AAM1310" s="121"/>
      <c r="AAN1310" s="121"/>
      <c r="AAO1310" s="121"/>
      <c r="AAP1310" s="121"/>
      <c r="AAQ1310" s="121"/>
      <c r="AAR1310" s="121"/>
      <c r="AAS1310" s="121"/>
      <c r="AAT1310" s="121"/>
      <c r="AAU1310" s="121"/>
      <c r="AAV1310" s="121"/>
      <c r="AAW1310" s="121"/>
      <c r="AAX1310" s="121"/>
      <c r="AAY1310" s="121"/>
      <c r="AAZ1310" s="121"/>
      <c r="ABA1310" s="121"/>
      <c r="ABB1310" s="121"/>
      <c r="ABC1310" s="121"/>
      <c r="ABD1310" s="121"/>
      <c r="ABE1310" s="121"/>
      <c r="ABF1310" s="121"/>
      <c r="ABG1310" s="121"/>
      <c r="ABH1310" s="121"/>
      <c r="ABI1310" s="121"/>
      <c r="ABJ1310" s="121"/>
      <c r="ABK1310" s="121"/>
      <c r="ABL1310" s="121"/>
      <c r="ABM1310" s="121"/>
      <c r="ABN1310" s="121"/>
      <c r="ABO1310" s="121"/>
      <c r="ABP1310" s="121"/>
      <c r="ABQ1310" s="121"/>
      <c r="ABR1310" s="121"/>
      <c r="ABS1310" s="121"/>
      <c r="ABT1310" s="121"/>
      <c r="ABU1310" s="121"/>
      <c r="ABV1310" s="121"/>
      <c r="ABW1310" s="121"/>
      <c r="ABX1310" s="121"/>
      <c r="ABY1310" s="121"/>
      <c r="ABZ1310" s="121"/>
      <c r="ACA1310" s="121"/>
      <c r="ACB1310" s="121"/>
      <c r="ACC1310" s="121"/>
      <c r="ACD1310" s="121"/>
      <c r="ACE1310" s="121"/>
      <c r="ACF1310" s="121"/>
      <c r="ACG1310" s="121"/>
      <c r="ACH1310" s="121"/>
      <c r="ACI1310" s="121"/>
      <c r="ACJ1310" s="121"/>
      <c r="ACK1310" s="121"/>
      <c r="ACL1310" s="121"/>
      <c r="ACM1310" s="121"/>
      <c r="ACN1310" s="121"/>
      <c r="ACO1310" s="121"/>
      <c r="ACP1310" s="121"/>
      <c r="ACQ1310" s="121"/>
      <c r="ACR1310" s="121"/>
      <c r="ACS1310" s="121"/>
      <c r="ACT1310" s="121"/>
      <c r="ACU1310" s="121"/>
      <c r="ACV1310" s="121"/>
      <c r="ACW1310" s="121"/>
      <c r="ACX1310" s="121"/>
      <c r="ACY1310" s="121"/>
      <c r="ACZ1310" s="121"/>
      <c r="ADA1310" s="121"/>
      <c r="ADB1310" s="121"/>
      <c r="ADC1310" s="121"/>
      <c r="ADD1310" s="121"/>
      <c r="ADE1310" s="121"/>
      <c r="ADF1310" s="121"/>
      <c r="ADG1310" s="121"/>
      <c r="ADH1310" s="121"/>
      <c r="ADI1310" s="121"/>
      <c r="ADJ1310" s="121"/>
      <c r="ADK1310" s="121"/>
      <c r="ADL1310" s="121"/>
      <c r="ADM1310" s="121"/>
      <c r="ADN1310" s="121"/>
      <c r="ADO1310" s="121"/>
      <c r="ADP1310" s="121"/>
      <c r="ADQ1310" s="121"/>
      <c r="ADR1310" s="121"/>
      <c r="ADS1310" s="121"/>
      <c r="ADT1310" s="121"/>
      <c r="ADU1310" s="121"/>
      <c r="ADV1310" s="121"/>
      <c r="ADW1310" s="121"/>
      <c r="ADX1310" s="121"/>
      <c r="ADY1310" s="121"/>
      <c r="ADZ1310" s="121"/>
      <c r="AEA1310" s="121"/>
      <c r="AEB1310" s="121"/>
      <c r="AEC1310" s="121"/>
      <c r="AED1310" s="121"/>
      <c r="AEE1310" s="121"/>
      <c r="AEF1310" s="121"/>
      <c r="AEG1310" s="121"/>
      <c r="AEH1310" s="121"/>
      <c r="AEI1310" s="121"/>
      <c r="AEJ1310" s="121"/>
      <c r="AEK1310" s="121"/>
      <c r="AEL1310" s="121"/>
      <c r="AEM1310" s="121"/>
      <c r="AEN1310" s="121"/>
      <c r="AEO1310" s="121"/>
      <c r="AEP1310" s="121"/>
      <c r="AEQ1310" s="121"/>
      <c r="AER1310" s="121"/>
      <c r="AES1310" s="121"/>
      <c r="AET1310" s="121"/>
      <c r="AEU1310" s="121"/>
      <c r="AEV1310" s="121"/>
      <c r="AEW1310" s="121"/>
      <c r="AEX1310" s="121"/>
      <c r="AEY1310" s="121"/>
      <c r="AEZ1310" s="121"/>
      <c r="AFA1310" s="121"/>
      <c r="AFB1310" s="121"/>
      <c r="AFC1310" s="121"/>
      <c r="AFD1310" s="121"/>
      <c r="AFE1310" s="121"/>
      <c r="AFF1310" s="121"/>
      <c r="AFG1310" s="121"/>
      <c r="AFH1310" s="121"/>
      <c r="AFI1310" s="121"/>
      <c r="AFJ1310" s="121"/>
      <c r="AFK1310" s="121"/>
      <c r="AFL1310" s="121"/>
      <c r="AFM1310" s="121"/>
      <c r="AFN1310" s="121"/>
      <c r="AFO1310" s="121"/>
      <c r="AFP1310" s="121"/>
      <c r="AFQ1310" s="121"/>
      <c r="AFR1310" s="121"/>
      <c r="AFS1310" s="121"/>
      <c r="AFT1310" s="121"/>
      <c r="AFU1310" s="121"/>
      <c r="AFV1310" s="121"/>
      <c r="AFW1310" s="121"/>
      <c r="AFX1310" s="121"/>
      <c r="AFY1310" s="121"/>
      <c r="AFZ1310" s="121"/>
      <c r="AGA1310" s="121"/>
      <c r="AGB1310" s="121"/>
      <c r="AGC1310" s="121"/>
      <c r="AGD1310" s="121"/>
      <c r="AGE1310" s="121"/>
      <c r="AGF1310" s="121"/>
      <c r="AGG1310" s="121"/>
      <c r="AGH1310" s="121"/>
      <c r="AGI1310" s="121"/>
      <c r="AGJ1310" s="121"/>
      <c r="AGK1310" s="121"/>
      <c r="AGL1310" s="121"/>
      <c r="AGM1310" s="121"/>
      <c r="AGN1310" s="121"/>
      <c r="AGO1310" s="121"/>
      <c r="AGP1310" s="121"/>
      <c r="AGQ1310" s="121"/>
      <c r="AGR1310" s="121"/>
      <c r="AGS1310" s="121"/>
      <c r="AGT1310" s="121"/>
      <c r="AGU1310" s="121"/>
      <c r="AGV1310" s="121"/>
      <c r="AGW1310" s="121"/>
      <c r="AGX1310" s="121"/>
      <c r="AGY1310" s="121"/>
      <c r="AGZ1310" s="121"/>
      <c r="AHA1310" s="121"/>
      <c r="AHB1310" s="121"/>
      <c r="AHC1310" s="121"/>
      <c r="AHD1310" s="121"/>
      <c r="AHE1310" s="121"/>
      <c r="AHF1310" s="121"/>
      <c r="AHG1310" s="121"/>
      <c r="AHH1310" s="121"/>
      <c r="AHI1310" s="121"/>
      <c r="AHJ1310" s="121"/>
      <c r="AHK1310" s="121"/>
      <c r="AHL1310" s="121"/>
      <c r="AHM1310" s="121"/>
      <c r="AHN1310" s="121"/>
      <c r="AHO1310" s="121"/>
      <c r="AHP1310" s="121"/>
      <c r="AHQ1310" s="121"/>
      <c r="AHR1310" s="121"/>
      <c r="AHS1310" s="121"/>
      <c r="AHT1310" s="121"/>
      <c r="AHU1310" s="121"/>
      <c r="AHV1310" s="121"/>
      <c r="AHW1310" s="121"/>
      <c r="AHX1310" s="121"/>
      <c r="AHY1310" s="121"/>
      <c r="AHZ1310" s="121"/>
      <c r="AIA1310" s="121"/>
      <c r="AIB1310" s="121"/>
      <c r="AIC1310" s="121"/>
      <c r="AID1310" s="121"/>
      <c r="AIE1310" s="121"/>
      <c r="AIF1310" s="121"/>
      <c r="AIG1310" s="121"/>
      <c r="AIH1310" s="121"/>
      <c r="AII1310" s="121"/>
      <c r="AIJ1310" s="121"/>
      <c r="AIK1310" s="121"/>
      <c r="AIL1310" s="121"/>
      <c r="AIM1310" s="121"/>
      <c r="AIN1310" s="121"/>
      <c r="AIO1310" s="121"/>
      <c r="AIP1310" s="121"/>
      <c r="AIQ1310" s="121"/>
      <c r="AIR1310" s="121"/>
      <c r="AIS1310" s="121"/>
      <c r="AIT1310" s="121"/>
      <c r="AIU1310" s="121"/>
      <c r="AIV1310" s="121"/>
      <c r="AIW1310" s="121"/>
      <c r="AIX1310" s="121"/>
      <c r="AIY1310" s="121"/>
      <c r="AIZ1310" s="121"/>
      <c r="AJA1310" s="121"/>
      <c r="AJB1310" s="121"/>
      <c r="AJC1310" s="121"/>
      <c r="AJD1310" s="121"/>
      <c r="AJE1310" s="121"/>
      <c r="AJF1310" s="121"/>
      <c r="AJG1310" s="121"/>
      <c r="AJH1310" s="121"/>
      <c r="AJI1310" s="121"/>
      <c r="AJJ1310" s="121"/>
      <c r="AJK1310" s="121"/>
      <c r="AJL1310" s="121"/>
      <c r="AJM1310" s="121"/>
      <c r="AJN1310" s="121"/>
      <c r="AJO1310" s="121"/>
      <c r="AJP1310" s="121"/>
      <c r="AJQ1310" s="121"/>
      <c r="AJR1310" s="121"/>
      <c r="AJS1310" s="121"/>
      <c r="AJT1310" s="121"/>
      <c r="AJU1310" s="121"/>
      <c r="AJV1310" s="121"/>
      <c r="AJW1310" s="121"/>
      <c r="AJX1310" s="121"/>
      <c r="AJY1310" s="121"/>
      <c r="AJZ1310" s="121"/>
      <c r="AKA1310" s="121"/>
      <c r="AKB1310" s="121"/>
      <c r="AKC1310" s="121"/>
      <c r="AKD1310" s="121"/>
      <c r="AKE1310" s="121"/>
      <c r="AKF1310" s="121"/>
      <c r="AKG1310" s="121"/>
      <c r="AKH1310" s="121"/>
      <c r="AKI1310" s="121"/>
      <c r="AKJ1310" s="121"/>
      <c r="AKK1310" s="121"/>
      <c r="AKL1310" s="121"/>
      <c r="AKM1310" s="121"/>
      <c r="AKN1310" s="121"/>
      <c r="AKO1310" s="121"/>
      <c r="AKP1310" s="121"/>
      <c r="AKQ1310" s="121"/>
      <c r="AKR1310" s="121"/>
      <c r="AKS1310" s="121"/>
      <c r="AKT1310" s="121"/>
      <c r="AKU1310" s="121"/>
      <c r="AKV1310" s="121"/>
      <c r="AKW1310" s="121"/>
      <c r="AKX1310" s="121"/>
      <c r="AKY1310" s="121"/>
      <c r="AKZ1310" s="121"/>
      <c r="ALA1310" s="121"/>
      <c r="ALB1310" s="121"/>
      <c r="ALC1310" s="121"/>
      <c r="ALD1310" s="121"/>
      <c r="ALE1310" s="121"/>
      <c r="ALF1310" s="121"/>
      <c r="ALG1310" s="121"/>
      <c r="ALH1310" s="121"/>
      <c r="ALI1310" s="121"/>
      <c r="ALJ1310" s="121"/>
      <c r="ALK1310" s="121"/>
      <c r="ALL1310" s="121"/>
      <c r="ALM1310" s="121"/>
      <c r="ALN1310" s="121"/>
      <c r="ALO1310" s="121"/>
      <c r="ALP1310" s="121"/>
      <c r="ALQ1310" s="121"/>
      <c r="ALR1310" s="121"/>
      <c r="ALS1310" s="121"/>
      <c r="ALT1310" s="121"/>
      <c r="ALU1310" s="121"/>
      <c r="ALV1310" s="121"/>
      <c r="ALW1310" s="121"/>
      <c r="ALX1310" s="121"/>
      <c r="ALY1310" s="121"/>
      <c r="ALZ1310" s="121"/>
      <c r="AMA1310" s="121"/>
      <c r="AMB1310" s="121"/>
      <c r="AMC1310" s="121"/>
      <c r="AMD1310" s="121"/>
      <c r="AME1310" s="121"/>
      <c r="AMF1310" s="121"/>
      <c r="AMG1310" s="121"/>
      <c r="AMH1310" s="121"/>
      <c r="AMI1310" s="121"/>
      <c r="AMJ1310" s="121"/>
    </row>
    <row r="1311" customFormat="false" ht="15" hidden="false" customHeight="false" outlineLevel="0" collapsed="false">
      <c r="A1311" s="118"/>
      <c r="B1311" s="118"/>
      <c r="C1311" s="49" t="n">
        <f aca="false">IF(F1311=F1310,C1310,IF(F1311=(F1310+10),C1310,(C1310+10)))</f>
        <v>2530</v>
      </c>
      <c r="D1311" s="56" t="s">
        <v>460</v>
      </c>
      <c r="E1311" s="51" t="n">
        <f aca="false">IF(C1310=C1311,IF(AND(L1311&lt;&gt;"M",L1311&lt;&gt;"m-up"),E1310+10,E1310),10)</f>
        <v>40</v>
      </c>
      <c r="F1311" s="79" t="n">
        <f aca="false">R1311+(Q1311*60)+(P1311*3600)</f>
        <v>66153</v>
      </c>
      <c r="G1311" s="79" t="str">
        <f aca="false">CONCATENATE(M1311,N1311,O1311)</f>
        <v>201823</v>
      </c>
      <c r="H1311" s="79" t="n">
        <v>132</v>
      </c>
      <c r="I1311" s="79"/>
      <c r="J1311" s="79"/>
      <c r="K1311" s="79"/>
      <c r="L1311" s="79" t="s">
        <v>0</v>
      </c>
      <c r="M1311" s="79" t="n">
        <v>2018</v>
      </c>
      <c r="N1311" s="79" t="n">
        <v>2</v>
      </c>
      <c r="O1311" s="79" t="n">
        <v>3</v>
      </c>
      <c r="P1311" s="79" t="n">
        <v>18</v>
      </c>
      <c r="Q1311" s="79" t="n">
        <v>22</v>
      </c>
      <c r="R1311" s="79" t="n">
        <v>33</v>
      </c>
      <c r="S1311" s="79" t="n">
        <v>193</v>
      </c>
      <c r="T1311" s="79" t="n">
        <v>1</v>
      </c>
      <c r="U1311" s="79" t="s">
        <v>1</v>
      </c>
      <c r="V1311" s="79" t="s">
        <v>2</v>
      </c>
      <c r="W1311" s="79"/>
      <c r="X1311" s="130" t="s">
        <v>115</v>
      </c>
      <c r="Y1311" s="130"/>
      <c r="Z1311" s="130"/>
      <c r="AA1311" s="130"/>
      <c r="WK1311" s="119"/>
      <c r="WL1311" s="119"/>
      <c r="WM1311" s="119"/>
      <c r="WN1311" s="119"/>
      <c r="WO1311" s="119"/>
      <c r="WP1311" s="119"/>
      <c r="WQ1311" s="119"/>
      <c r="WR1311" s="119"/>
      <c r="WS1311" s="119"/>
      <c r="WT1311" s="119"/>
      <c r="WU1311" s="119"/>
      <c r="WV1311" s="119"/>
      <c r="WW1311" s="119"/>
      <c r="WX1311" s="119"/>
      <c r="WY1311" s="119"/>
      <c r="WZ1311" s="119"/>
      <c r="XA1311" s="119"/>
      <c r="XB1311" s="119"/>
      <c r="XC1311" s="119"/>
      <c r="XD1311" s="119"/>
      <c r="XE1311" s="119"/>
      <c r="XF1311" s="119"/>
      <c r="XG1311" s="119"/>
      <c r="XH1311" s="119"/>
      <c r="XI1311" s="119"/>
      <c r="XJ1311" s="119"/>
      <c r="XK1311" s="119"/>
      <c r="XL1311" s="119"/>
      <c r="XM1311" s="119"/>
      <c r="XN1311" s="119"/>
      <c r="XO1311" s="119"/>
      <c r="XP1311" s="119"/>
      <c r="XQ1311" s="119"/>
      <c r="XR1311" s="119"/>
      <c r="XS1311" s="119"/>
      <c r="XT1311" s="119"/>
      <c r="XU1311" s="119"/>
      <c r="XV1311" s="119"/>
      <c r="XW1311" s="119"/>
      <c r="XX1311" s="119"/>
      <c r="XY1311" s="119"/>
      <c r="XZ1311" s="119"/>
      <c r="YA1311" s="119"/>
      <c r="YB1311" s="119"/>
      <c r="YC1311" s="119"/>
      <c r="YD1311" s="119"/>
      <c r="YE1311" s="119"/>
      <c r="YF1311" s="119"/>
      <c r="YG1311" s="119"/>
      <c r="YH1311" s="119"/>
      <c r="YI1311" s="119"/>
      <c r="YJ1311" s="119"/>
      <c r="YK1311" s="119"/>
      <c r="YL1311" s="119"/>
      <c r="YM1311" s="119"/>
      <c r="YN1311" s="119"/>
      <c r="YO1311" s="119"/>
      <c r="YP1311" s="119"/>
      <c r="YQ1311" s="119"/>
      <c r="YR1311" s="119"/>
      <c r="YS1311" s="119"/>
      <c r="YT1311" s="119"/>
      <c r="YU1311" s="119"/>
      <c r="YV1311" s="119"/>
      <c r="YW1311" s="119"/>
      <c r="YX1311" s="119"/>
      <c r="YY1311" s="119"/>
      <c r="YZ1311" s="119"/>
      <c r="ZA1311" s="119"/>
      <c r="ZB1311" s="119"/>
      <c r="ZC1311" s="119"/>
      <c r="ZD1311" s="119"/>
      <c r="ZE1311" s="119"/>
      <c r="ZF1311" s="119"/>
      <c r="ZG1311" s="119"/>
      <c r="ZH1311" s="119"/>
      <c r="ZI1311" s="119"/>
      <c r="ZJ1311" s="119"/>
      <c r="ZK1311" s="119"/>
      <c r="ZL1311" s="119"/>
      <c r="ZM1311" s="119"/>
      <c r="ZN1311" s="119"/>
      <c r="ZO1311" s="119"/>
      <c r="ZP1311" s="119"/>
      <c r="ZQ1311" s="119"/>
      <c r="ZR1311" s="119"/>
      <c r="ZS1311" s="119"/>
      <c r="ZT1311" s="119"/>
      <c r="ZU1311" s="119"/>
      <c r="ZV1311" s="119"/>
      <c r="ZW1311" s="119"/>
      <c r="ZX1311" s="119"/>
      <c r="ZY1311" s="119"/>
      <c r="ZZ1311" s="119"/>
      <c r="AAA1311" s="119"/>
      <c r="AAB1311" s="119"/>
      <c r="AAC1311" s="119"/>
      <c r="AAD1311" s="119"/>
      <c r="AAE1311" s="119"/>
      <c r="AAF1311" s="119"/>
      <c r="AAG1311" s="119"/>
      <c r="AAH1311" s="119"/>
      <c r="AAI1311" s="119"/>
      <c r="AAJ1311" s="119"/>
      <c r="AAK1311" s="119"/>
      <c r="AAL1311" s="119"/>
      <c r="AAM1311" s="119"/>
      <c r="AAN1311" s="119"/>
      <c r="AAO1311" s="119"/>
      <c r="AAP1311" s="119"/>
      <c r="AAQ1311" s="119"/>
      <c r="AAR1311" s="119"/>
      <c r="AAS1311" s="119"/>
      <c r="AAT1311" s="119"/>
      <c r="AAU1311" s="119"/>
      <c r="AAV1311" s="119"/>
      <c r="AAW1311" s="119"/>
      <c r="AAX1311" s="119"/>
      <c r="AAY1311" s="119"/>
      <c r="AAZ1311" s="119"/>
      <c r="ABA1311" s="119"/>
      <c r="ABB1311" s="119"/>
      <c r="ABC1311" s="119"/>
      <c r="ABD1311" s="119"/>
      <c r="ABE1311" s="119"/>
      <c r="ABF1311" s="119"/>
      <c r="ABG1311" s="119"/>
      <c r="ABH1311" s="119"/>
      <c r="ABI1311" s="119"/>
      <c r="ABJ1311" s="119"/>
      <c r="ABK1311" s="119"/>
      <c r="ABL1311" s="119"/>
      <c r="ABM1311" s="119"/>
      <c r="ABN1311" s="119"/>
      <c r="ABO1311" s="119"/>
      <c r="ABP1311" s="119"/>
      <c r="ABQ1311" s="119"/>
      <c r="ABR1311" s="119"/>
      <c r="ABS1311" s="119"/>
      <c r="ABT1311" s="119"/>
      <c r="ABU1311" s="119"/>
      <c r="ABV1311" s="119"/>
      <c r="ABW1311" s="119"/>
      <c r="ABX1311" s="119"/>
      <c r="ABY1311" s="119"/>
      <c r="ABZ1311" s="119"/>
      <c r="ACA1311" s="119"/>
      <c r="ACB1311" s="119"/>
      <c r="ACC1311" s="119"/>
      <c r="ACD1311" s="119"/>
      <c r="ACE1311" s="119"/>
      <c r="ACF1311" s="119"/>
      <c r="ACG1311" s="119"/>
      <c r="ACH1311" s="119"/>
      <c r="ACI1311" s="119"/>
      <c r="ACJ1311" s="119"/>
      <c r="ACK1311" s="119"/>
      <c r="ACL1311" s="119"/>
      <c r="ACM1311" s="119"/>
      <c r="ACN1311" s="119"/>
      <c r="ACO1311" s="119"/>
      <c r="ACP1311" s="119"/>
      <c r="ACQ1311" s="119"/>
      <c r="ACR1311" s="119"/>
      <c r="ACS1311" s="119"/>
      <c r="ACT1311" s="119"/>
      <c r="ACU1311" s="119"/>
      <c r="ACV1311" s="119"/>
      <c r="ACW1311" s="119"/>
      <c r="ACX1311" s="119"/>
      <c r="ACY1311" s="119"/>
      <c r="ACZ1311" s="119"/>
      <c r="ADA1311" s="119"/>
      <c r="ADB1311" s="119"/>
      <c r="ADC1311" s="119"/>
      <c r="ADD1311" s="119"/>
      <c r="ADE1311" s="119"/>
      <c r="ADF1311" s="119"/>
      <c r="ADG1311" s="119"/>
      <c r="ADH1311" s="119"/>
      <c r="ADI1311" s="119"/>
      <c r="ADJ1311" s="119"/>
      <c r="ADK1311" s="119"/>
      <c r="ADL1311" s="119"/>
      <c r="ADM1311" s="119"/>
      <c r="ADN1311" s="119"/>
      <c r="ADO1311" s="119"/>
      <c r="ADP1311" s="119"/>
      <c r="ADQ1311" s="119"/>
      <c r="ADR1311" s="119"/>
      <c r="ADS1311" s="119"/>
      <c r="ADT1311" s="119"/>
      <c r="ADU1311" s="119"/>
      <c r="ADV1311" s="119"/>
      <c r="ADW1311" s="119"/>
      <c r="ADX1311" s="119"/>
      <c r="ADY1311" s="119"/>
      <c r="ADZ1311" s="119"/>
      <c r="AEA1311" s="119"/>
      <c r="AEB1311" s="119"/>
      <c r="AEC1311" s="119"/>
      <c r="AED1311" s="119"/>
      <c r="AEE1311" s="119"/>
      <c r="AEF1311" s="119"/>
      <c r="AEG1311" s="119"/>
      <c r="AEH1311" s="119"/>
      <c r="AEI1311" s="119"/>
      <c r="AEJ1311" s="119"/>
      <c r="AEK1311" s="119"/>
      <c r="AEL1311" s="119"/>
      <c r="AEM1311" s="119"/>
      <c r="AEN1311" s="119"/>
      <c r="AEO1311" s="119"/>
      <c r="AEP1311" s="119"/>
      <c r="AEQ1311" s="119"/>
      <c r="AER1311" s="119"/>
      <c r="AES1311" s="119"/>
      <c r="AET1311" s="119"/>
      <c r="AEU1311" s="119"/>
      <c r="AEV1311" s="119"/>
      <c r="AEW1311" s="119"/>
      <c r="AEX1311" s="119"/>
      <c r="AEY1311" s="119"/>
      <c r="AEZ1311" s="119"/>
      <c r="AFA1311" s="119"/>
      <c r="AFB1311" s="119"/>
      <c r="AFC1311" s="119"/>
      <c r="AFD1311" s="119"/>
      <c r="AFE1311" s="119"/>
      <c r="AFF1311" s="119"/>
      <c r="AFG1311" s="119"/>
      <c r="AFH1311" s="119"/>
      <c r="AFI1311" s="119"/>
      <c r="AFJ1311" s="119"/>
      <c r="AFK1311" s="119"/>
      <c r="AFL1311" s="119"/>
      <c r="AFM1311" s="119"/>
      <c r="AFN1311" s="119"/>
      <c r="AFO1311" s="119"/>
      <c r="AFP1311" s="119"/>
      <c r="AFQ1311" s="119"/>
      <c r="AFR1311" s="119"/>
      <c r="AFS1311" s="119"/>
      <c r="AFT1311" s="119"/>
      <c r="AFU1311" s="119"/>
      <c r="AFV1311" s="119"/>
      <c r="AFW1311" s="119"/>
      <c r="AFX1311" s="119"/>
      <c r="AFY1311" s="119"/>
      <c r="AFZ1311" s="119"/>
      <c r="AGA1311" s="119"/>
      <c r="AGB1311" s="119"/>
      <c r="AGC1311" s="119"/>
      <c r="AGD1311" s="119"/>
      <c r="AGE1311" s="119"/>
      <c r="AGF1311" s="119"/>
      <c r="AGG1311" s="119"/>
      <c r="AGH1311" s="119"/>
      <c r="AGI1311" s="119"/>
      <c r="AGJ1311" s="119"/>
      <c r="AGK1311" s="119"/>
      <c r="AGL1311" s="119"/>
      <c r="AGM1311" s="119"/>
      <c r="AGN1311" s="119"/>
      <c r="AGO1311" s="119"/>
      <c r="AGP1311" s="119"/>
      <c r="AGQ1311" s="119"/>
      <c r="AGR1311" s="119"/>
      <c r="AGS1311" s="119"/>
      <c r="AGT1311" s="119"/>
      <c r="AGU1311" s="119"/>
      <c r="AGV1311" s="119"/>
      <c r="AGW1311" s="119"/>
      <c r="AGX1311" s="119"/>
      <c r="AGY1311" s="119"/>
      <c r="AGZ1311" s="119"/>
      <c r="AHA1311" s="119"/>
      <c r="AHB1311" s="119"/>
      <c r="AHC1311" s="119"/>
      <c r="AHD1311" s="119"/>
      <c r="AHE1311" s="119"/>
      <c r="AHF1311" s="119"/>
      <c r="AHG1311" s="119"/>
      <c r="AHH1311" s="119"/>
      <c r="AHI1311" s="119"/>
      <c r="AHJ1311" s="119"/>
      <c r="AHK1311" s="119"/>
      <c r="AHL1311" s="119"/>
      <c r="AHM1311" s="119"/>
      <c r="AHN1311" s="119"/>
      <c r="AHO1311" s="119"/>
      <c r="AHP1311" s="119"/>
      <c r="AHQ1311" s="119"/>
      <c r="AHR1311" s="119"/>
      <c r="AHS1311" s="119"/>
      <c r="AHT1311" s="119"/>
      <c r="AHU1311" s="119"/>
      <c r="AHV1311" s="119"/>
      <c r="AHW1311" s="119"/>
      <c r="AHX1311" s="119"/>
      <c r="AHY1311" s="119"/>
      <c r="AHZ1311" s="119"/>
      <c r="AIA1311" s="119"/>
      <c r="AIB1311" s="119"/>
      <c r="AIC1311" s="119"/>
      <c r="AID1311" s="119"/>
      <c r="AIE1311" s="119"/>
      <c r="AIF1311" s="119"/>
      <c r="AIG1311" s="119"/>
      <c r="AIH1311" s="119"/>
      <c r="AII1311" s="119"/>
      <c r="AIJ1311" s="119"/>
      <c r="AIK1311" s="119"/>
      <c r="AIL1311" s="119"/>
      <c r="AIM1311" s="119"/>
      <c r="AIN1311" s="119"/>
      <c r="AIO1311" s="119"/>
      <c r="AIP1311" s="119"/>
      <c r="AIQ1311" s="119"/>
      <c r="AIR1311" s="119"/>
      <c r="AIS1311" s="119"/>
      <c r="AIT1311" s="119"/>
      <c r="AIU1311" s="119"/>
      <c r="AIV1311" s="119"/>
      <c r="AIW1311" s="119"/>
      <c r="AIX1311" s="119"/>
      <c r="AIY1311" s="119"/>
      <c r="AIZ1311" s="119"/>
      <c r="AJA1311" s="119"/>
      <c r="AJB1311" s="119"/>
      <c r="AJC1311" s="119"/>
      <c r="AJD1311" s="119"/>
      <c r="AJE1311" s="119"/>
      <c r="AJF1311" s="119"/>
      <c r="AJG1311" s="119"/>
      <c r="AJH1311" s="119"/>
      <c r="AJI1311" s="119"/>
      <c r="AJJ1311" s="119"/>
      <c r="AJK1311" s="119"/>
      <c r="AJL1311" s="119"/>
      <c r="AJM1311" s="119"/>
      <c r="AJN1311" s="119"/>
      <c r="AJO1311" s="119"/>
      <c r="AJP1311" s="119"/>
      <c r="AJQ1311" s="119"/>
      <c r="AJR1311" s="119"/>
      <c r="AJS1311" s="119"/>
      <c r="AJT1311" s="119"/>
      <c r="AJU1311" s="119"/>
      <c r="AJV1311" s="119"/>
      <c r="AJW1311" s="119"/>
      <c r="AJX1311" s="119"/>
      <c r="AJY1311" s="119"/>
      <c r="AJZ1311" s="119"/>
      <c r="AKA1311" s="119"/>
      <c r="AKB1311" s="119"/>
      <c r="AKC1311" s="119"/>
      <c r="AKD1311" s="119"/>
      <c r="AKE1311" s="119"/>
      <c r="AKF1311" s="119"/>
      <c r="AKG1311" s="119"/>
      <c r="AKH1311" s="119"/>
      <c r="AKI1311" s="119"/>
      <c r="AKJ1311" s="119"/>
      <c r="AKK1311" s="119"/>
      <c r="AKL1311" s="119"/>
      <c r="AKM1311" s="119"/>
      <c r="AKN1311" s="119"/>
      <c r="AKO1311" s="119"/>
      <c r="AKP1311" s="119"/>
      <c r="AKQ1311" s="119"/>
      <c r="AKR1311" s="119"/>
      <c r="AKS1311" s="119"/>
      <c r="AKT1311" s="119"/>
      <c r="AKU1311" s="119"/>
      <c r="AKV1311" s="119"/>
      <c r="AKW1311" s="119"/>
      <c r="AKX1311" s="119"/>
      <c r="AKY1311" s="119"/>
      <c r="AKZ1311" s="119"/>
      <c r="ALA1311" s="119"/>
      <c r="ALB1311" s="119"/>
      <c r="ALC1311" s="119"/>
      <c r="ALD1311" s="119"/>
      <c r="ALE1311" s="119"/>
      <c r="ALF1311" s="119"/>
      <c r="ALG1311" s="119"/>
      <c r="ALH1311" s="119"/>
      <c r="ALI1311" s="119"/>
      <c r="ALJ1311" s="119"/>
      <c r="ALK1311" s="119"/>
      <c r="ALL1311" s="119"/>
      <c r="ALM1311" s="119"/>
      <c r="ALN1311" s="119"/>
      <c r="ALO1311" s="119"/>
      <c r="ALP1311" s="119"/>
      <c r="ALQ1311" s="119"/>
      <c r="ALR1311" s="119"/>
      <c r="ALS1311" s="119"/>
      <c r="ALT1311" s="119"/>
      <c r="ALU1311" s="119"/>
      <c r="ALV1311" s="119"/>
      <c r="ALW1311" s="119"/>
      <c r="ALX1311" s="119"/>
      <c r="ALY1311" s="119"/>
      <c r="ALZ1311" s="119"/>
      <c r="AMA1311" s="119"/>
      <c r="AMB1311" s="119"/>
      <c r="AMC1311" s="119"/>
      <c r="AMD1311" s="119"/>
      <c r="AME1311" s="119"/>
      <c r="AMF1311" s="119"/>
      <c r="AMG1311" s="119"/>
      <c r="AMH1311" s="119"/>
      <c r="AMI1311" s="119"/>
      <c r="AMJ1311" s="119"/>
    </row>
    <row r="1312" customFormat="false" ht="15" hidden="false" customHeight="false" outlineLevel="0" collapsed="false">
      <c r="A1312" s="118"/>
      <c r="B1312" s="118"/>
      <c r="C1312" s="49" t="n">
        <f aca="false">IF(F1312=F1311,C1311,IF(F1312=(F1311+10),C1311,(C1311+10)))</f>
        <v>2530</v>
      </c>
      <c r="D1312" s="56" t="s">
        <v>460</v>
      </c>
      <c r="E1312" s="51" t="n">
        <f aca="false">IF(C1311=C1312,IF(AND(L1312&lt;&gt;"M",L1312&lt;&gt;"m-up"),E1311+10,E1311),10)</f>
        <v>40</v>
      </c>
      <c r="F1312" s="79" t="n">
        <f aca="false">R1312+(Q1312*60)+(P1312*3600)</f>
        <v>66153</v>
      </c>
      <c r="G1312" s="79" t="str">
        <f aca="false">CONCATENATE(M1312,N1312,O1312)</f>
        <v>201823</v>
      </c>
      <c r="H1312" s="79" t="n">
        <v>0</v>
      </c>
      <c r="I1312" s="79"/>
      <c r="J1312" s="79"/>
      <c r="K1312" s="79"/>
      <c r="L1312" s="79" t="s">
        <v>4</v>
      </c>
      <c r="M1312" s="79" t="n">
        <v>2018</v>
      </c>
      <c r="N1312" s="79" t="n">
        <v>2</v>
      </c>
      <c r="O1312" s="79" t="n">
        <v>3</v>
      </c>
      <c r="P1312" s="79" t="n">
        <v>18</v>
      </c>
      <c r="Q1312" s="79" t="n">
        <v>22</v>
      </c>
      <c r="R1312" s="79" t="n">
        <v>33</v>
      </c>
      <c r="S1312" s="79" t="n">
        <v>197</v>
      </c>
      <c r="T1312" s="79" t="n">
        <v>1</v>
      </c>
      <c r="U1312" s="79" t="s">
        <v>1</v>
      </c>
      <c r="V1312" s="79" t="s">
        <v>2</v>
      </c>
      <c r="W1312" s="79"/>
      <c r="X1312" s="130" t="s">
        <v>117</v>
      </c>
      <c r="Y1312" s="130"/>
      <c r="Z1312" s="130"/>
      <c r="AA1312" s="130"/>
      <c r="WK1312" s="119"/>
      <c r="WL1312" s="119"/>
      <c r="WM1312" s="119"/>
      <c r="WN1312" s="119"/>
      <c r="WO1312" s="119"/>
      <c r="WP1312" s="119"/>
      <c r="WQ1312" s="119"/>
      <c r="WR1312" s="119"/>
      <c r="WS1312" s="119"/>
      <c r="WT1312" s="119"/>
      <c r="WU1312" s="119"/>
      <c r="WV1312" s="119"/>
      <c r="WW1312" s="119"/>
      <c r="WX1312" s="119"/>
      <c r="WY1312" s="119"/>
      <c r="WZ1312" s="119"/>
      <c r="XA1312" s="119"/>
      <c r="XB1312" s="119"/>
      <c r="XC1312" s="119"/>
      <c r="XD1312" s="119"/>
      <c r="XE1312" s="119"/>
      <c r="XF1312" s="119"/>
      <c r="XG1312" s="119"/>
      <c r="XH1312" s="119"/>
      <c r="XI1312" s="119"/>
      <c r="XJ1312" s="119"/>
      <c r="XK1312" s="119"/>
      <c r="XL1312" s="119"/>
      <c r="XM1312" s="119"/>
      <c r="XN1312" s="119"/>
      <c r="XO1312" s="119"/>
      <c r="XP1312" s="119"/>
      <c r="XQ1312" s="119"/>
      <c r="XR1312" s="119"/>
      <c r="XS1312" s="119"/>
      <c r="XT1312" s="119"/>
      <c r="XU1312" s="119"/>
      <c r="XV1312" s="119"/>
      <c r="XW1312" s="119"/>
      <c r="XX1312" s="119"/>
      <c r="XY1312" s="119"/>
      <c r="XZ1312" s="119"/>
      <c r="YA1312" s="119"/>
      <c r="YB1312" s="119"/>
      <c r="YC1312" s="119"/>
      <c r="YD1312" s="119"/>
      <c r="YE1312" s="119"/>
      <c r="YF1312" s="119"/>
      <c r="YG1312" s="119"/>
      <c r="YH1312" s="119"/>
      <c r="YI1312" s="119"/>
      <c r="YJ1312" s="119"/>
      <c r="YK1312" s="119"/>
      <c r="YL1312" s="119"/>
      <c r="YM1312" s="119"/>
      <c r="YN1312" s="119"/>
      <c r="YO1312" s="119"/>
      <c r="YP1312" s="119"/>
      <c r="YQ1312" s="119"/>
      <c r="YR1312" s="119"/>
      <c r="YS1312" s="119"/>
      <c r="YT1312" s="119"/>
      <c r="YU1312" s="119"/>
      <c r="YV1312" s="119"/>
      <c r="YW1312" s="119"/>
      <c r="YX1312" s="119"/>
      <c r="YY1312" s="119"/>
      <c r="YZ1312" s="119"/>
      <c r="ZA1312" s="119"/>
      <c r="ZB1312" s="119"/>
      <c r="ZC1312" s="119"/>
      <c r="ZD1312" s="119"/>
      <c r="ZE1312" s="119"/>
      <c r="ZF1312" s="119"/>
      <c r="ZG1312" s="119"/>
      <c r="ZH1312" s="119"/>
      <c r="ZI1312" s="119"/>
      <c r="ZJ1312" s="119"/>
      <c r="ZK1312" s="119"/>
      <c r="ZL1312" s="119"/>
      <c r="ZM1312" s="119"/>
      <c r="ZN1312" s="119"/>
      <c r="ZO1312" s="119"/>
      <c r="ZP1312" s="119"/>
      <c r="ZQ1312" s="119"/>
      <c r="ZR1312" s="119"/>
      <c r="ZS1312" s="119"/>
      <c r="ZT1312" s="119"/>
      <c r="ZU1312" s="119"/>
      <c r="ZV1312" s="119"/>
      <c r="ZW1312" s="119"/>
      <c r="ZX1312" s="119"/>
      <c r="ZY1312" s="119"/>
      <c r="ZZ1312" s="119"/>
      <c r="AAA1312" s="119"/>
      <c r="AAB1312" s="119"/>
      <c r="AAC1312" s="119"/>
      <c r="AAD1312" s="119"/>
      <c r="AAE1312" s="119"/>
      <c r="AAF1312" s="119"/>
      <c r="AAG1312" s="119"/>
      <c r="AAH1312" s="119"/>
      <c r="AAI1312" s="119"/>
      <c r="AAJ1312" s="119"/>
      <c r="AAK1312" s="119"/>
      <c r="AAL1312" s="119"/>
      <c r="AAM1312" s="119"/>
      <c r="AAN1312" s="119"/>
      <c r="AAO1312" s="119"/>
      <c r="AAP1312" s="119"/>
      <c r="AAQ1312" s="119"/>
      <c r="AAR1312" s="119"/>
      <c r="AAS1312" s="119"/>
      <c r="AAT1312" s="119"/>
      <c r="AAU1312" s="119"/>
      <c r="AAV1312" s="119"/>
      <c r="AAW1312" s="119"/>
      <c r="AAX1312" s="119"/>
      <c r="AAY1312" s="119"/>
      <c r="AAZ1312" s="119"/>
      <c r="ABA1312" s="119"/>
      <c r="ABB1312" s="119"/>
      <c r="ABC1312" s="119"/>
      <c r="ABD1312" s="119"/>
      <c r="ABE1312" s="119"/>
      <c r="ABF1312" s="119"/>
      <c r="ABG1312" s="119"/>
      <c r="ABH1312" s="119"/>
      <c r="ABI1312" s="119"/>
      <c r="ABJ1312" s="119"/>
      <c r="ABK1312" s="119"/>
      <c r="ABL1312" s="119"/>
      <c r="ABM1312" s="119"/>
      <c r="ABN1312" s="119"/>
      <c r="ABO1312" s="119"/>
      <c r="ABP1312" s="119"/>
      <c r="ABQ1312" s="119"/>
      <c r="ABR1312" s="119"/>
      <c r="ABS1312" s="119"/>
      <c r="ABT1312" s="119"/>
      <c r="ABU1312" s="119"/>
      <c r="ABV1312" s="119"/>
      <c r="ABW1312" s="119"/>
      <c r="ABX1312" s="119"/>
      <c r="ABY1312" s="119"/>
      <c r="ABZ1312" s="119"/>
      <c r="ACA1312" s="119"/>
      <c r="ACB1312" s="119"/>
      <c r="ACC1312" s="119"/>
      <c r="ACD1312" s="119"/>
      <c r="ACE1312" s="119"/>
      <c r="ACF1312" s="119"/>
      <c r="ACG1312" s="119"/>
      <c r="ACH1312" s="119"/>
      <c r="ACI1312" s="119"/>
      <c r="ACJ1312" s="119"/>
      <c r="ACK1312" s="119"/>
      <c r="ACL1312" s="119"/>
      <c r="ACM1312" s="119"/>
      <c r="ACN1312" s="119"/>
      <c r="ACO1312" s="119"/>
      <c r="ACP1312" s="119"/>
      <c r="ACQ1312" s="119"/>
      <c r="ACR1312" s="119"/>
      <c r="ACS1312" s="119"/>
      <c r="ACT1312" s="119"/>
      <c r="ACU1312" s="119"/>
      <c r="ACV1312" s="119"/>
      <c r="ACW1312" s="119"/>
      <c r="ACX1312" s="119"/>
      <c r="ACY1312" s="119"/>
      <c r="ACZ1312" s="119"/>
      <c r="ADA1312" s="119"/>
      <c r="ADB1312" s="119"/>
      <c r="ADC1312" s="119"/>
      <c r="ADD1312" s="119"/>
      <c r="ADE1312" s="119"/>
      <c r="ADF1312" s="119"/>
      <c r="ADG1312" s="119"/>
      <c r="ADH1312" s="119"/>
      <c r="ADI1312" s="119"/>
      <c r="ADJ1312" s="119"/>
      <c r="ADK1312" s="119"/>
      <c r="ADL1312" s="119"/>
      <c r="ADM1312" s="119"/>
      <c r="ADN1312" s="119"/>
      <c r="ADO1312" s="119"/>
      <c r="ADP1312" s="119"/>
      <c r="ADQ1312" s="119"/>
      <c r="ADR1312" s="119"/>
      <c r="ADS1312" s="119"/>
      <c r="ADT1312" s="119"/>
      <c r="ADU1312" s="119"/>
      <c r="ADV1312" s="119"/>
      <c r="ADW1312" s="119"/>
      <c r="ADX1312" s="119"/>
      <c r="ADY1312" s="119"/>
      <c r="ADZ1312" s="119"/>
      <c r="AEA1312" s="119"/>
      <c r="AEB1312" s="119"/>
      <c r="AEC1312" s="119"/>
      <c r="AED1312" s="119"/>
      <c r="AEE1312" s="119"/>
      <c r="AEF1312" s="119"/>
      <c r="AEG1312" s="119"/>
      <c r="AEH1312" s="119"/>
      <c r="AEI1312" s="119"/>
      <c r="AEJ1312" s="119"/>
      <c r="AEK1312" s="119"/>
      <c r="AEL1312" s="119"/>
      <c r="AEM1312" s="119"/>
      <c r="AEN1312" s="119"/>
      <c r="AEO1312" s="119"/>
      <c r="AEP1312" s="119"/>
      <c r="AEQ1312" s="119"/>
      <c r="AER1312" s="119"/>
      <c r="AES1312" s="119"/>
      <c r="AET1312" s="119"/>
      <c r="AEU1312" s="119"/>
      <c r="AEV1312" s="119"/>
      <c r="AEW1312" s="119"/>
      <c r="AEX1312" s="119"/>
      <c r="AEY1312" s="119"/>
      <c r="AEZ1312" s="119"/>
      <c r="AFA1312" s="119"/>
      <c r="AFB1312" s="119"/>
      <c r="AFC1312" s="119"/>
      <c r="AFD1312" s="119"/>
      <c r="AFE1312" s="119"/>
      <c r="AFF1312" s="119"/>
      <c r="AFG1312" s="119"/>
      <c r="AFH1312" s="119"/>
      <c r="AFI1312" s="119"/>
      <c r="AFJ1312" s="119"/>
      <c r="AFK1312" s="119"/>
      <c r="AFL1312" s="119"/>
      <c r="AFM1312" s="119"/>
      <c r="AFN1312" s="119"/>
      <c r="AFO1312" s="119"/>
      <c r="AFP1312" s="119"/>
      <c r="AFQ1312" s="119"/>
      <c r="AFR1312" s="119"/>
      <c r="AFS1312" s="119"/>
      <c r="AFT1312" s="119"/>
      <c r="AFU1312" s="119"/>
      <c r="AFV1312" s="119"/>
      <c r="AFW1312" s="119"/>
      <c r="AFX1312" s="119"/>
      <c r="AFY1312" s="119"/>
      <c r="AFZ1312" s="119"/>
      <c r="AGA1312" s="119"/>
      <c r="AGB1312" s="119"/>
      <c r="AGC1312" s="119"/>
      <c r="AGD1312" s="119"/>
      <c r="AGE1312" s="119"/>
      <c r="AGF1312" s="119"/>
      <c r="AGG1312" s="119"/>
      <c r="AGH1312" s="119"/>
      <c r="AGI1312" s="119"/>
      <c r="AGJ1312" s="119"/>
      <c r="AGK1312" s="119"/>
      <c r="AGL1312" s="119"/>
      <c r="AGM1312" s="119"/>
      <c r="AGN1312" s="119"/>
      <c r="AGO1312" s="119"/>
      <c r="AGP1312" s="119"/>
      <c r="AGQ1312" s="119"/>
      <c r="AGR1312" s="119"/>
      <c r="AGS1312" s="119"/>
      <c r="AGT1312" s="119"/>
      <c r="AGU1312" s="119"/>
      <c r="AGV1312" s="119"/>
      <c r="AGW1312" s="119"/>
      <c r="AGX1312" s="119"/>
      <c r="AGY1312" s="119"/>
      <c r="AGZ1312" s="119"/>
      <c r="AHA1312" s="119"/>
      <c r="AHB1312" s="119"/>
      <c r="AHC1312" s="119"/>
      <c r="AHD1312" s="119"/>
      <c r="AHE1312" s="119"/>
      <c r="AHF1312" s="119"/>
      <c r="AHG1312" s="119"/>
      <c r="AHH1312" s="119"/>
      <c r="AHI1312" s="119"/>
      <c r="AHJ1312" s="119"/>
      <c r="AHK1312" s="119"/>
      <c r="AHL1312" s="119"/>
      <c r="AHM1312" s="119"/>
      <c r="AHN1312" s="119"/>
      <c r="AHO1312" s="119"/>
      <c r="AHP1312" s="119"/>
      <c r="AHQ1312" s="119"/>
      <c r="AHR1312" s="119"/>
      <c r="AHS1312" s="119"/>
      <c r="AHT1312" s="119"/>
      <c r="AHU1312" s="119"/>
      <c r="AHV1312" s="119"/>
      <c r="AHW1312" s="119"/>
      <c r="AHX1312" s="119"/>
      <c r="AHY1312" s="119"/>
      <c r="AHZ1312" s="119"/>
      <c r="AIA1312" s="119"/>
      <c r="AIB1312" s="119"/>
      <c r="AIC1312" s="119"/>
      <c r="AID1312" s="119"/>
      <c r="AIE1312" s="119"/>
      <c r="AIF1312" s="119"/>
      <c r="AIG1312" s="119"/>
      <c r="AIH1312" s="119"/>
      <c r="AII1312" s="119"/>
      <c r="AIJ1312" s="119"/>
      <c r="AIK1312" s="119"/>
      <c r="AIL1312" s="119"/>
      <c r="AIM1312" s="119"/>
      <c r="AIN1312" s="119"/>
      <c r="AIO1312" s="119"/>
      <c r="AIP1312" s="119"/>
      <c r="AIQ1312" s="119"/>
      <c r="AIR1312" s="119"/>
      <c r="AIS1312" s="119"/>
      <c r="AIT1312" s="119"/>
      <c r="AIU1312" s="119"/>
      <c r="AIV1312" s="119"/>
      <c r="AIW1312" s="119"/>
      <c r="AIX1312" s="119"/>
      <c r="AIY1312" s="119"/>
      <c r="AIZ1312" s="119"/>
      <c r="AJA1312" s="119"/>
      <c r="AJB1312" s="119"/>
      <c r="AJC1312" s="119"/>
      <c r="AJD1312" s="119"/>
      <c r="AJE1312" s="119"/>
      <c r="AJF1312" s="119"/>
      <c r="AJG1312" s="119"/>
      <c r="AJH1312" s="119"/>
      <c r="AJI1312" s="119"/>
      <c r="AJJ1312" s="119"/>
      <c r="AJK1312" s="119"/>
      <c r="AJL1312" s="119"/>
      <c r="AJM1312" s="119"/>
      <c r="AJN1312" s="119"/>
      <c r="AJO1312" s="119"/>
      <c r="AJP1312" s="119"/>
      <c r="AJQ1312" s="119"/>
      <c r="AJR1312" s="119"/>
      <c r="AJS1312" s="119"/>
      <c r="AJT1312" s="119"/>
      <c r="AJU1312" s="119"/>
      <c r="AJV1312" s="119"/>
      <c r="AJW1312" s="119"/>
      <c r="AJX1312" s="119"/>
      <c r="AJY1312" s="119"/>
      <c r="AJZ1312" s="119"/>
      <c r="AKA1312" s="119"/>
      <c r="AKB1312" s="119"/>
      <c r="AKC1312" s="119"/>
      <c r="AKD1312" s="119"/>
      <c r="AKE1312" s="119"/>
      <c r="AKF1312" s="119"/>
      <c r="AKG1312" s="119"/>
      <c r="AKH1312" s="119"/>
      <c r="AKI1312" s="119"/>
      <c r="AKJ1312" s="119"/>
      <c r="AKK1312" s="119"/>
      <c r="AKL1312" s="119"/>
      <c r="AKM1312" s="119"/>
      <c r="AKN1312" s="119"/>
      <c r="AKO1312" s="119"/>
      <c r="AKP1312" s="119"/>
      <c r="AKQ1312" s="119"/>
      <c r="AKR1312" s="119"/>
      <c r="AKS1312" s="119"/>
      <c r="AKT1312" s="119"/>
      <c r="AKU1312" s="119"/>
      <c r="AKV1312" s="119"/>
      <c r="AKW1312" s="119"/>
      <c r="AKX1312" s="119"/>
      <c r="AKY1312" s="119"/>
      <c r="AKZ1312" s="119"/>
      <c r="ALA1312" s="119"/>
      <c r="ALB1312" s="119"/>
      <c r="ALC1312" s="119"/>
      <c r="ALD1312" s="119"/>
      <c r="ALE1312" s="119"/>
      <c r="ALF1312" s="119"/>
      <c r="ALG1312" s="119"/>
      <c r="ALH1312" s="119"/>
      <c r="ALI1312" s="119"/>
      <c r="ALJ1312" s="119"/>
      <c r="ALK1312" s="119"/>
      <c r="ALL1312" s="119"/>
      <c r="ALM1312" s="119"/>
      <c r="ALN1312" s="119"/>
      <c r="ALO1312" s="119"/>
      <c r="ALP1312" s="119"/>
      <c r="ALQ1312" s="119"/>
      <c r="ALR1312" s="119"/>
      <c r="ALS1312" s="119"/>
      <c r="ALT1312" s="119"/>
      <c r="ALU1312" s="119"/>
      <c r="ALV1312" s="119"/>
      <c r="ALW1312" s="119"/>
      <c r="ALX1312" s="119"/>
      <c r="ALY1312" s="119"/>
      <c r="ALZ1312" s="119"/>
      <c r="AMA1312" s="119"/>
      <c r="AMB1312" s="119"/>
      <c r="AMC1312" s="119"/>
      <c r="AMD1312" s="119"/>
      <c r="AME1312" s="119"/>
      <c r="AMF1312" s="119"/>
      <c r="AMG1312" s="119"/>
      <c r="AMH1312" s="119"/>
      <c r="AMI1312" s="119"/>
      <c r="AMJ1312" s="119"/>
    </row>
    <row r="1313" customFormat="false" ht="15" hidden="false" customHeight="false" outlineLevel="0" collapsed="false">
      <c r="A1313" s="120"/>
      <c r="B1313" s="120"/>
      <c r="C1313" s="49" t="n">
        <f aca="false">IF(F1313=F1312,C1312,IF(F1313=(F1312+10),C1312,(C1312+10)))</f>
        <v>2530</v>
      </c>
      <c r="D1313" s="56" t="s">
        <v>460</v>
      </c>
      <c r="E1313" s="51" t="n">
        <f aca="false">IF(C1312=C1313,IF(AND(L1313&lt;&gt;"M",L1313&lt;&gt;"m-up"),E1312+10,E1312),10)</f>
        <v>40</v>
      </c>
      <c r="F1313" s="79" t="n">
        <f aca="false">R1313+(Q1313*60)+(P1313*3600)</f>
        <v>66153</v>
      </c>
      <c r="G1313" s="79" t="str">
        <f aca="false">CONCATENATE(M1313,N1313,O1313)</f>
        <v>201823</v>
      </c>
      <c r="H1313" s="79" t="n">
        <v>0</v>
      </c>
      <c r="I1313" s="79"/>
      <c r="J1313" s="79"/>
      <c r="K1313" s="79"/>
      <c r="L1313" s="79" t="s">
        <v>4</v>
      </c>
      <c r="M1313" s="79" t="n">
        <v>2018</v>
      </c>
      <c r="N1313" s="79" t="n">
        <v>2</v>
      </c>
      <c r="O1313" s="79" t="n">
        <v>3</v>
      </c>
      <c r="P1313" s="79" t="n">
        <v>18</v>
      </c>
      <c r="Q1313" s="79" t="n">
        <v>22</v>
      </c>
      <c r="R1313" s="79" t="n">
        <v>33</v>
      </c>
      <c r="S1313" s="79" t="n">
        <v>209</v>
      </c>
      <c r="T1313" s="79" t="n">
        <v>1</v>
      </c>
      <c r="U1313" s="79" t="s">
        <v>1</v>
      </c>
      <c r="V1313" s="79" t="s">
        <v>2</v>
      </c>
      <c r="W1313" s="79"/>
      <c r="X1313" s="130" t="s">
        <v>117</v>
      </c>
      <c r="Y1313" s="130"/>
      <c r="Z1313" s="130"/>
      <c r="AA1313" s="130"/>
      <c r="WK1313" s="121"/>
      <c r="WL1313" s="121"/>
      <c r="WM1313" s="121"/>
      <c r="WN1313" s="121"/>
      <c r="WO1313" s="121"/>
      <c r="WP1313" s="121"/>
      <c r="WQ1313" s="121"/>
      <c r="WR1313" s="121"/>
      <c r="WS1313" s="121"/>
      <c r="WT1313" s="121"/>
      <c r="WU1313" s="121"/>
      <c r="WV1313" s="121"/>
      <c r="WW1313" s="121"/>
      <c r="WX1313" s="121"/>
      <c r="WY1313" s="121"/>
      <c r="WZ1313" s="121"/>
      <c r="XA1313" s="121"/>
      <c r="XB1313" s="121"/>
      <c r="XC1313" s="121"/>
      <c r="XD1313" s="121"/>
      <c r="XE1313" s="121"/>
      <c r="XF1313" s="121"/>
      <c r="XG1313" s="121"/>
      <c r="XH1313" s="121"/>
      <c r="XI1313" s="121"/>
      <c r="XJ1313" s="121"/>
      <c r="XK1313" s="121"/>
      <c r="XL1313" s="121"/>
      <c r="XM1313" s="121"/>
      <c r="XN1313" s="121"/>
      <c r="XO1313" s="121"/>
      <c r="XP1313" s="121"/>
      <c r="XQ1313" s="121"/>
      <c r="XR1313" s="121"/>
      <c r="XS1313" s="121"/>
      <c r="XT1313" s="121"/>
      <c r="XU1313" s="121"/>
      <c r="XV1313" s="121"/>
      <c r="XW1313" s="121"/>
      <c r="XX1313" s="121"/>
      <c r="XY1313" s="121"/>
      <c r="XZ1313" s="121"/>
      <c r="YA1313" s="121"/>
      <c r="YB1313" s="121"/>
      <c r="YC1313" s="121"/>
      <c r="YD1313" s="121"/>
      <c r="YE1313" s="121"/>
      <c r="YF1313" s="121"/>
      <c r="YG1313" s="121"/>
      <c r="YH1313" s="121"/>
      <c r="YI1313" s="121"/>
      <c r="YJ1313" s="121"/>
      <c r="YK1313" s="121"/>
      <c r="YL1313" s="121"/>
      <c r="YM1313" s="121"/>
      <c r="YN1313" s="121"/>
      <c r="YO1313" s="121"/>
      <c r="YP1313" s="121"/>
      <c r="YQ1313" s="121"/>
      <c r="YR1313" s="121"/>
      <c r="YS1313" s="121"/>
      <c r="YT1313" s="121"/>
      <c r="YU1313" s="121"/>
      <c r="YV1313" s="121"/>
      <c r="YW1313" s="121"/>
      <c r="YX1313" s="121"/>
      <c r="YY1313" s="121"/>
      <c r="YZ1313" s="121"/>
      <c r="ZA1313" s="121"/>
      <c r="ZB1313" s="121"/>
      <c r="ZC1313" s="121"/>
      <c r="ZD1313" s="121"/>
      <c r="ZE1313" s="121"/>
      <c r="ZF1313" s="121"/>
      <c r="ZG1313" s="121"/>
      <c r="ZH1313" s="121"/>
      <c r="ZI1313" s="121"/>
      <c r="ZJ1313" s="121"/>
      <c r="ZK1313" s="121"/>
      <c r="ZL1313" s="121"/>
      <c r="ZM1313" s="121"/>
      <c r="ZN1313" s="121"/>
      <c r="ZO1313" s="121"/>
      <c r="ZP1313" s="121"/>
      <c r="ZQ1313" s="121"/>
      <c r="ZR1313" s="121"/>
      <c r="ZS1313" s="121"/>
      <c r="ZT1313" s="121"/>
      <c r="ZU1313" s="121"/>
      <c r="ZV1313" s="121"/>
      <c r="ZW1313" s="121"/>
      <c r="ZX1313" s="121"/>
      <c r="ZY1313" s="121"/>
      <c r="ZZ1313" s="121"/>
      <c r="AAA1313" s="121"/>
      <c r="AAB1313" s="121"/>
      <c r="AAC1313" s="121"/>
      <c r="AAD1313" s="121"/>
      <c r="AAE1313" s="121"/>
      <c r="AAF1313" s="121"/>
      <c r="AAG1313" s="121"/>
      <c r="AAH1313" s="121"/>
      <c r="AAI1313" s="121"/>
      <c r="AAJ1313" s="121"/>
      <c r="AAK1313" s="121"/>
      <c r="AAL1313" s="121"/>
      <c r="AAM1313" s="121"/>
      <c r="AAN1313" s="121"/>
      <c r="AAO1313" s="121"/>
      <c r="AAP1313" s="121"/>
      <c r="AAQ1313" s="121"/>
      <c r="AAR1313" s="121"/>
      <c r="AAS1313" s="121"/>
      <c r="AAT1313" s="121"/>
      <c r="AAU1313" s="121"/>
      <c r="AAV1313" s="121"/>
      <c r="AAW1313" s="121"/>
      <c r="AAX1313" s="121"/>
      <c r="AAY1313" s="121"/>
      <c r="AAZ1313" s="121"/>
      <c r="ABA1313" s="121"/>
      <c r="ABB1313" s="121"/>
      <c r="ABC1313" s="121"/>
      <c r="ABD1313" s="121"/>
      <c r="ABE1313" s="121"/>
      <c r="ABF1313" s="121"/>
      <c r="ABG1313" s="121"/>
      <c r="ABH1313" s="121"/>
      <c r="ABI1313" s="121"/>
      <c r="ABJ1313" s="121"/>
      <c r="ABK1313" s="121"/>
      <c r="ABL1313" s="121"/>
      <c r="ABM1313" s="121"/>
      <c r="ABN1313" s="121"/>
      <c r="ABO1313" s="121"/>
      <c r="ABP1313" s="121"/>
      <c r="ABQ1313" s="121"/>
      <c r="ABR1313" s="121"/>
      <c r="ABS1313" s="121"/>
      <c r="ABT1313" s="121"/>
      <c r="ABU1313" s="121"/>
      <c r="ABV1313" s="121"/>
      <c r="ABW1313" s="121"/>
      <c r="ABX1313" s="121"/>
      <c r="ABY1313" s="121"/>
      <c r="ABZ1313" s="121"/>
      <c r="ACA1313" s="121"/>
      <c r="ACB1313" s="121"/>
      <c r="ACC1313" s="121"/>
      <c r="ACD1313" s="121"/>
      <c r="ACE1313" s="121"/>
      <c r="ACF1313" s="121"/>
      <c r="ACG1313" s="121"/>
      <c r="ACH1313" s="121"/>
      <c r="ACI1313" s="121"/>
      <c r="ACJ1313" s="121"/>
      <c r="ACK1313" s="121"/>
      <c r="ACL1313" s="121"/>
      <c r="ACM1313" s="121"/>
      <c r="ACN1313" s="121"/>
      <c r="ACO1313" s="121"/>
      <c r="ACP1313" s="121"/>
      <c r="ACQ1313" s="121"/>
      <c r="ACR1313" s="121"/>
      <c r="ACS1313" s="121"/>
      <c r="ACT1313" s="121"/>
      <c r="ACU1313" s="121"/>
      <c r="ACV1313" s="121"/>
      <c r="ACW1313" s="121"/>
      <c r="ACX1313" s="121"/>
      <c r="ACY1313" s="121"/>
      <c r="ACZ1313" s="121"/>
      <c r="ADA1313" s="121"/>
      <c r="ADB1313" s="121"/>
      <c r="ADC1313" s="121"/>
      <c r="ADD1313" s="121"/>
      <c r="ADE1313" s="121"/>
      <c r="ADF1313" s="121"/>
      <c r="ADG1313" s="121"/>
      <c r="ADH1313" s="121"/>
      <c r="ADI1313" s="121"/>
      <c r="ADJ1313" s="121"/>
      <c r="ADK1313" s="121"/>
      <c r="ADL1313" s="121"/>
      <c r="ADM1313" s="121"/>
      <c r="ADN1313" s="121"/>
      <c r="ADO1313" s="121"/>
      <c r="ADP1313" s="121"/>
      <c r="ADQ1313" s="121"/>
      <c r="ADR1313" s="121"/>
      <c r="ADS1313" s="121"/>
      <c r="ADT1313" s="121"/>
      <c r="ADU1313" s="121"/>
      <c r="ADV1313" s="121"/>
      <c r="ADW1313" s="121"/>
      <c r="ADX1313" s="121"/>
      <c r="ADY1313" s="121"/>
      <c r="ADZ1313" s="121"/>
      <c r="AEA1313" s="121"/>
      <c r="AEB1313" s="121"/>
      <c r="AEC1313" s="121"/>
      <c r="AED1313" s="121"/>
      <c r="AEE1313" s="121"/>
      <c r="AEF1313" s="121"/>
      <c r="AEG1313" s="121"/>
      <c r="AEH1313" s="121"/>
      <c r="AEI1313" s="121"/>
      <c r="AEJ1313" s="121"/>
      <c r="AEK1313" s="121"/>
      <c r="AEL1313" s="121"/>
      <c r="AEM1313" s="121"/>
      <c r="AEN1313" s="121"/>
      <c r="AEO1313" s="121"/>
      <c r="AEP1313" s="121"/>
      <c r="AEQ1313" s="121"/>
      <c r="AER1313" s="121"/>
      <c r="AES1313" s="121"/>
      <c r="AET1313" s="121"/>
      <c r="AEU1313" s="121"/>
      <c r="AEV1313" s="121"/>
      <c r="AEW1313" s="121"/>
      <c r="AEX1313" s="121"/>
      <c r="AEY1313" s="121"/>
      <c r="AEZ1313" s="121"/>
      <c r="AFA1313" s="121"/>
      <c r="AFB1313" s="121"/>
      <c r="AFC1313" s="121"/>
      <c r="AFD1313" s="121"/>
      <c r="AFE1313" s="121"/>
      <c r="AFF1313" s="121"/>
      <c r="AFG1313" s="121"/>
      <c r="AFH1313" s="121"/>
      <c r="AFI1313" s="121"/>
      <c r="AFJ1313" s="121"/>
      <c r="AFK1313" s="121"/>
      <c r="AFL1313" s="121"/>
      <c r="AFM1313" s="121"/>
      <c r="AFN1313" s="121"/>
      <c r="AFO1313" s="121"/>
      <c r="AFP1313" s="121"/>
      <c r="AFQ1313" s="121"/>
      <c r="AFR1313" s="121"/>
      <c r="AFS1313" s="121"/>
      <c r="AFT1313" s="121"/>
      <c r="AFU1313" s="121"/>
      <c r="AFV1313" s="121"/>
      <c r="AFW1313" s="121"/>
      <c r="AFX1313" s="121"/>
      <c r="AFY1313" s="121"/>
      <c r="AFZ1313" s="121"/>
      <c r="AGA1313" s="121"/>
      <c r="AGB1313" s="121"/>
      <c r="AGC1313" s="121"/>
      <c r="AGD1313" s="121"/>
      <c r="AGE1313" s="121"/>
      <c r="AGF1313" s="121"/>
      <c r="AGG1313" s="121"/>
      <c r="AGH1313" s="121"/>
      <c r="AGI1313" s="121"/>
      <c r="AGJ1313" s="121"/>
      <c r="AGK1313" s="121"/>
      <c r="AGL1313" s="121"/>
      <c r="AGM1313" s="121"/>
      <c r="AGN1313" s="121"/>
      <c r="AGO1313" s="121"/>
      <c r="AGP1313" s="121"/>
      <c r="AGQ1313" s="121"/>
      <c r="AGR1313" s="121"/>
      <c r="AGS1313" s="121"/>
      <c r="AGT1313" s="121"/>
      <c r="AGU1313" s="121"/>
      <c r="AGV1313" s="121"/>
      <c r="AGW1313" s="121"/>
      <c r="AGX1313" s="121"/>
      <c r="AGY1313" s="121"/>
      <c r="AGZ1313" s="121"/>
      <c r="AHA1313" s="121"/>
      <c r="AHB1313" s="121"/>
      <c r="AHC1313" s="121"/>
      <c r="AHD1313" s="121"/>
      <c r="AHE1313" s="121"/>
      <c r="AHF1313" s="121"/>
      <c r="AHG1313" s="121"/>
      <c r="AHH1313" s="121"/>
      <c r="AHI1313" s="121"/>
      <c r="AHJ1313" s="121"/>
      <c r="AHK1313" s="121"/>
      <c r="AHL1313" s="121"/>
      <c r="AHM1313" s="121"/>
      <c r="AHN1313" s="121"/>
      <c r="AHO1313" s="121"/>
      <c r="AHP1313" s="121"/>
      <c r="AHQ1313" s="121"/>
      <c r="AHR1313" s="121"/>
      <c r="AHS1313" s="121"/>
      <c r="AHT1313" s="121"/>
      <c r="AHU1313" s="121"/>
      <c r="AHV1313" s="121"/>
      <c r="AHW1313" s="121"/>
      <c r="AHX1313" s="121"/>
      <c r="AHY1313" s="121"/>
      <c r="AHZ1313" s="121"/>
      <c r="AIA1313" s="121"/>
      <c r="AIB1313" s="121"/>
      <c r="AIC1313" s="121"/>
      <c r="AID1313" s="121"/>
      <c r="AIE1313" s="121"/>
      <c r="AIF1313" s="121"/>
      <c r="AIG1313" s="121"/>
      <c r="AIH1313" s="121"/>
      <c r="AII1313" s="121"/>
      <c r="AIJ1313" s="121"/>
      <c r="AIK1313" s="121"/>
      <c r="AIL1313" s="121"/>
      <c r="AIM1313" s="121"/>
      <c r="AIN1313" s="121"/>
      <c r="AIO1313" s="121"/>
      <c r="AIP1313" s="121"/>
      <c r="AIQ1313" s="121"/>
      <c r="AIR1313" s="121"/>
      <c r="AIS1313" s="121"/>
      <c r="AIT1313" s="121"/>
      <c r="AIU1313" s="121"/>
      <c r="AIV1313" s="121"/>
      <c r="AIW1313" s="121"/>
      <c r="AIX1313" s="121"/>
      <c r="AIY1313" s="121"/>
      <c r="AIZ1313" s="121"/>
      <c r="AJA1313" s="121"/>
      <c r="AJB1313" s="121"/>
      <c r="AJC1313" s="121"/>
      <c r="AJD1313" s="121"/>
      <c r="AJE1313" s="121"/>
      <c r="AJF1313" s="121"/>
      <c r="AJG1313" s="121"/>
      <c r="AJH1313" s="121"/>
      <c r="AJI1313" s="121"/>
      <c r="AJJ1313" s="121"/>
      <c r="AJK1313" s="121"/>
      <c r="AJL1313" s="121"/>
      <c r="AJM1313" s="121"/>
      <c r="AJN1313" s="121"/>
      <c r="AJO1313" s="121"/>
      <c r="AJP1313" s="121"/>
      <c r="AJQ1313" s="121"/>
      <c r="AJR1313" s="121"/>
      <c r="AJS1313" s="121"/>
      <c r="AJT1313" s="121"/>
      <c r="AJU1313" s="121"/>
      <c r="AJV1313" s="121"/>
      <c r="AJW1313" s="121"/>
      <c r="AJX1313" s="121"/>
      <c r="AJY1313" s="121"/>
      <c r="AJZ1313" s="121"/>
      <c r="AKA1313" s="121"/>
      <c r="AKB1313" s="121"/>
      <c r="AKC1313" s="121"/>
      <c r="AKD1313" s="121"/>
      <c r="AKE1313" s="121"/>
      <c r="AKF1313" s="121"/>
      <c r="AKG1313" s="121"/>
      <c r="AKH1313" s="121"/>
      <c r="AKI1313" s="121"/>
      <c r="AKJ1313" s="121"/>
      <c r="AKK1313" s="121"/>
      <c r="AKL1313" s="121"/>
      <c r="AKM1313" s="121"/>
      <c r="AKN1313" s="121"/>
      <c r="AKO1313" s="121"/>
      <c r="AKP1313" s="121"/>
      <c r="AKQ1313" s="121"/>
      <c r="AKR1313" s="121"/>
      <c r="AKS1313" s="121"/>
      <c r="AKT1313" s="121"/>
      <c r="AKU1313" s="121"/>
      <c r="AKV1313" s="121"/>
      <c r="AKW1313" s="121"/>
      <c r="AKX1313" s="121"/>
      <c r="AKY1313" s="121"/>
      <c r="AKZ1313" s="121"/>
      <c r="ALA1313" s="121"/>
      <c r="ALB1313" s="121"/>
      <c r="ALC1313" s="121"/>
      <c r="ALD1313" s="121"/>
      <c r="ALE1313" s="121"/>
      <c r="ALF1313" s="121"/>
      <c r="ALG1313" s="121"/>
      <c r="ALH1313" s="121"/>
      <c r="ALI1313" s="121"/>
      <c r="ALJ1313" s="121"/>
      <c r="ALK1313" s="121"/>
      <c r="ALL1313" s="121"/>
      <c r="ALM1313" s="121"/>
      <c r="ALN1313" s="121"/>
      <c r="ALO1313" s="121"/>
      <c r="ALP1313" s="121"/>
      <c r="ALQ1313" s="121"/>
      <c r="ALR1313" s="121"/>
      <c r="ALS1313" s="121"/>
      <c r="ALT1313" s="121"/>
      <c r="ALU1313" s="121"/>
      <c r="ALV1313" s="121"/>
      <c r="ALW1313" s="121"/>
      <c r="ALX1313" s="121"/>
      <c r="ALY1313" s="121"/>
      <c r="ALZ1313" s="121"/>
      <c r="AMA1313" s="121"/>
      <c r="AMB1313" s="121"/>
      <c r="AMC1313" s="121"/>
      <c r="AMD1313" s="121"/>
      <c r="AME1313" s="121"/>
      <c r="AMF1313" s="121"/>
      <c r="AMG1313" s="121"/>
      <c r="AMH1313" s="121"/>
      <c r="AMI1313" s="121"/>
      <c r="AMJ1313" s="121"/>
    </row>
    <row r="1314" customFormat="false" ht="15" hidden="false" customHeight="false" outlineLevel="0" collapsed="false">
      <c r="A1314" s="118"/>
      <c r="B1314" s="118"/>
      <c r="C1314" s="49" t="n">
        <f aca="false">IF(F1314=F1313,C1313,IF(F1314=(F1313+10),C1313,(C1313+10)))</f>
        <v>2530</v>
      </c>
      <c r="D1314" s="56" t="s">
        <v>460</v>
      </c>
      <c r="E1314" s="51" t="n">
        <f aca="false">IF(C1313=C1314,IF(AND(L1314&lt;&gt;"M",L1314&lt;&gt;"m-up"),E1313+10,E1313),10)</f>
        <v>40</v>
      </c>
      <c r="F1314" s="79" t="n">
        <f aca="false">R1314+(Q1314*60)+(P1314*3600)</f>
        <v>66153</v>
      </c>
      <c r="G1314" s="79" t="str">
        <f aca="false">CONCATENATE(M1314,N1314,O1314)</f>
        <v>201823</v>
      </c>
      <c r="H1314" s="79" t="n">
        <v>0</v>
      </c>
      <c r="I1314" s="79"/>
      <c r="J1314" s="79"/>
      <c r="K1314" s="79"/>
      <c r="L1314" s="79" t="s">
        <v>4</v>
      </c>
      <c r="M1314" s="79" t="n">
        <v>2018</v>
      </c>
      <c r="N1314" s="79" t="n">
        <v>2</v>
      </c>
      <c r="O1314" s="79" t="n">
        <v>3</v>
      </c>
      <c r="P1314" s="79" t="n">
        <v>18</v>
      </c>
      <c r="Q1314" s="79" t="n">
        <v>22</v>
      </c>
      <c r="R1314" s="79" t="n">
        <v>33</v>
      </c>
      <c r="S1314" s="79" t="n">
        <v>235</v>
      </c>
      <c r="T1314" s="79" t="n">
        <v>1</v>
      </c>
      <c r="U1314" s="79" t="s">
        <v>1</v>
      </c>
      <c r="V1314" s="79" t="s">
        <v>2</v>
      </c>
      <c r="W1314" s="79"/>
      <c r="X1314" s="130" t="s">
        <v>117</v>
      </c>
      <c r="Y1314" s="130"/>
      <c r="Z1314" s="130"/>
      <c r="AA1314" s="130"/>
      <c r="WK1314" s="119"/>
      <c r="WL1314" s="119"/>
      <c r="WM1314" s="119"/>
      <c r="WN1314" s="119"/>
      <c r="WO1314" s="119"/>
      <c r="WP1314" s="119"/>
      <c r="WQ1314" s="119"/>
      <c r="WR1314" s="119"/>
      <c r="WS1314" s="119"/>
      <c r="WT1314" s="119"/>
      <c r="WU1314" s="119"/>
      <c r="WV1314" s="119"/>
      <c r="WW1314" s="119"/>
      <c r="WX1314" s="119"/>
      <c r="WY1314" s="119"/>
      <c r="WZ1314" s="119"/>
      <c r="XA1314" s="119"/>
      <c r="XB1314" s="119"/>
      <c r="XC1314" s="119"/>
      <c r="XD1314" s="119"/>
      <c r="XE1314" s="119"/>
      <c r="XF1314" s="119"/>
      <c r="XG1314" s="119"/>
      <c r="XH1314" s="119"/>
      <c r="XI1314" s="119"/>
      <c r="XJ1314" s="119"/>
      <c r="XK1314" s="119"/>
      <c r="XL1314" s="119"/>
      <c r="XM1314" s="119"/>
      <c r="XN1314" s="119"/>
      <c r="XO1314" s="119"/>
      <c r="XP1314" s="119"/>
      <c r="XQ1314" s="119"/>
      <c r="XR1314" s="119"/>
      <c r="XS1314" s="119"/>
      <c r="XT1314" s="119"/>
      <c r="XU1314" s="119"/>
      <c r="XV1314" s="119"/>
      <c r="XW1314" s="119"/>
      <c r="XX1314" s="119"/>
      <c r="XY1314" s="119"/>
      <c r="XZ1314" s="119"/>
      <c r="YA1314" s="119"/>
      <c r="YB1314" s="119"/>
      <c r="YC1314" s="119"/>
      <c r="YD1314" s="119"/>
      <c r="YE1314" s="119"/>
      <c r="YF1314" s="119"/>
      <c r="YG1314" s="119"/>
      <c r="YH1314" s="119"/>
      <c r="YI1314" s="119"/>
      <c r="YJ1314" s="119"/>
      <c r="YK1314" s="119"/>
      <c r="YL1314" s="119"/>
      <c r="YM1314" s="119"/>
      <c r="YN1314" s="119"/>
      <c r="YO1314" s="119"/>
      <c r="YP1314" s="119"/>
      <c r="YQ1314" s="119"/>
      <c r="YR1314" s="119"/>
      <c r="YS1314" s="119"/>
      <c r="YT1314" s="119"/>
      <c r="YU1314" s="119"/>
      <c r="YV1314" s="119"/>
      <c r="YW1314" s="119"/>
      <c r="YX1314" s="119"/>
      <c r="YY1314" s="119"/>
      <c r="YZ1314" s="119"/>
      <c r="ZA1314" s="119"/>
      <c r="ZB1314" s="119"/>
      <c r="ZC1314" s="119"/>
      <c r="ZD1314" s="119"/>
      <c r="ZE1314" s="119"/>
      <c r="ZF1314" s="119"/>
      <c r="ZG1314" s="119"/>
      <c r="ZH1314" s="119"/>
      <c r="ZI1314" s="119"/>
      <c r="ZJ1314" s="119"/>
      <c r="ZK1314" s="119"/>
      <c r="ZL1314" s="119"/>
      <c r="ZM1314" s="119"/>
      <c r="ZN1314" s="119"/>
      <c r="ZO1314" s="119"/>
      <c r="ZP1314" s="119"/>
      <c r="ZQ1314" s="119"/>
      <c r="ZR1314" s="119"/>
      <c r="ZS1314" s="119"/>
      <c r="ZT1314" s="119"/>
      <c r="ZU1314" s="119"/>
      <c r="ZV1314" s="119"/>
      <c r="ZW1314" s="119"/>
      <c r="ZX1314" s="119"/>
      <c r="ZY1314" s="119"/>
      <c r="ZZ1314" s="119"/>
      <c r="AAA1314" s="119"/>
      <c r="AAB1314" s="119"/>
      <c r="AAC1314" s="119"/>
      <c r="AAD1314" s="119"/>
      <c r="AAE1314" s="119"/>
      <c r="AAF1314" s="119"/>
      <c r="AAG1314" s="119"/>
      <c r="AAH1314" s="119"/>
      <c r="AAI1314" s="119"/>
      <c r="AAJ1314" s="119"/>
      <c r="AAK1314" s="119"/>
      <c r="AAL1314" s="119"/>
      <c r="AAM1314" s="119"/>
      <c r="AAN1314" s="119"/>
      <c r="AAO1314" s="119"/>
      <c r="AAP1314" s="119"/>
      <c r="AAQ1314" s="119"/>
      <c r="AAR1314" s="119"/>
      <c r="AAS1314" s="119"/>
      <c r="AAT1314" s="119"/>
      <c r="AAU1314" s="119"/>
      <c r="AAV1314" s="119"/>
      <c r="AAW1314" s="119"/>
      <c r="AAX1314" s="119"/>
      <c r="AAY1314" s="119"/>
      <c r="AAZ1314" s="119"/>
      <c r="ABA1314" s="119"/>
      <c r="ABB1314" s="119"/>
      <c r="ABC1314" s="119"/>
      <c r="ABD1314" s="119"/>
      <c r="ABE1314" s="119"/>
      <c r="ABF1314" s="119"/>
      <c r="ABG1314" s="119"/>
      <c r="ABH1314" s="119"/>
      <c r="ABI1314" s="119"/>
      <c r="ABJ1314" s="119"/>
      <c r="ABK1314" s="119"/>
      <c r="ABL1314" s="119"/>
      <c r="ABM1314" s="119"/>
      <c r="ABN1314" s="119"/>
      <c r="ABO1314" s="119"/>
      <c r="ABP1314" s="119"/>
      <c r="ABQ1314" s="119"/>
      <c r="ABR1314" s="119"/>
      <c r="ABS1314" s="119"/>
      <c r="ABT1314" s="119"/>
      <c r="ABU1314" s="119"/>
      <c r="ABV1314" s="119"/>
      <c r="ABW1314" s="119"/>
      <c r="ABX1314" s="119"/>
      <c r="ABY1314" s="119"/>
      <c r="ABZ1314" s="119"/>
      <c r="ACA1314" s="119"/>
      <c r="ACB1314" s="119"/>
      <c r="ACC1314" s="119"/>
      <c r="ACD1314" s="119"/>
      <c r="ACE1314" s="119"/>
      <c r="ACF1314" s="119"/>
      <c r="ACG1314" s="119"/>
      <c r="ACH1314" s="119"/>
      <c r="ACI1314" s="119"/>
      <c r="ACJ1314" s="119"/>
      <c r="ACK1314" s="119"/>
      <c r="ACL1314" s="119"/>
      <c r="ACM1314" s="119"/>
      <c r="ACN1314" s="119"/>
      <c r="ACO1314" s="119"/>
      <c r="ACP1314" s="119"/>
      <c r="ACQ1314" s="119"/>
      <c r="ACR1314" s="119"/>
      <c r="ACS1314" s="119"/>
      <c r="ACT1314" s="119"/>
      <c r="ACU1314" s="119"/>
      <c r="ACV1314" s="119"/>
      <c r="ACW1314" s="119"/>
      <c r="ACX1314" s="119"/>
      <c r="ACY1314" s="119"/>
      <c r="ACZ1314" s="119"/>
      <c r="ADA1314" s="119"/>
      <c r="ADB1314" s="119"/>
      <c r="ADC1314" s="119"/>
      <c r="ADD1314" s="119"/>
      <c r="ADE1314" s="119"/>
      <c r="ADF1314" s="119"/>
      <c r="ADG1314" s="119"/>
      <c r="ADH1314" s="119"/>
      <c r="ADI1314" s="119"/>
      <c r="ADJ1314" s="119"/>
      <c r="ADK1314" s="119"/>
      <c r="ADL1314" s="119"/>
      <c r="ADM1314" s="119"/>
      <c r="ADN1314" s="119"/>
      <c r="ADO1314" s="119"/>
      <c r="ADP1314" s="119"/>
      <c r="ADQ1314" s="119"/>
      <c r="ADR1314" s="119"/>
      <c r="ADS1314" s="119"/>
      <c r="ADT1314" s="119"/>
      <c r="ADU1314" s="119"/>
      <c r="ADV1314" s="119"/>
      <c r="ADW1314" s="119"/>
      <c r="ADX1314" s="119"/>
      <c r="ADY1314" s="119"/>
      <c r="ADZ1314" s="119"/>
      <c r="AEA1314" s="119"/>
      <c r="AEB1314" s="119"/>
      <c r="AEC1314" s="119"/>
      <c r="AED1314" s="119"/>
      <c r="AEE1314" s="119"/>
      <c r="AEF1314" s="119"/>
      <c r="AEG1314" s="119"/>
      <c r="AEH1314" s="119"/>
      <c r="AEI1314" s="119"/>
      <c r="AEJ1314" s="119"/>
      <c r="AEK1314" s="119"/>
      <c r="AEL1314" s="119"/>
      <c r="AEM1314" s="119"/>
      <c r="AEN1314" s="119"/>
      <c r="AEO1314" s="119"/>
      <c r="AEP1314" s="119"/>
      <c r="AEQ1314" s="119"/>
      <c r="AER1314" s="119"/>
      <c r="AES1314" s="119"/>
      <c r="AET1314" s="119"/>
      <c r="AEU1314" s="119"/>
      <c r="AEV1314" s="119"/>
      <c r="AEW1314" s="119"/>
      <c r="AEX1314" s="119"/>
      <c r="AEY1314" s="119"/>
      <c r="AEZ1314" s="119"/>
      <c r="AFA1314" s="119"/>
      <c r="AFB1314" s="119"/>
      <c r="AFC1314" s="119"/>
      <c r="AFD1314" s="119"/>
      <c r="AFE1314" s="119"/>
      <c r="AFF1314" s="119"/>
      <c r="AFG1314" s="119"/>
      <c r="AFH1314" s="119"/>
      <c r="AFI1314" s="119"/>
      <c r="AFJ1314" s="119"/>
      <c r="AFK1314" s="119"/>
      <c r="AFL1314" s="119"/>
      <c r="AFM1314" s="119"/>
      <c r="AFN1314" s="119"/>
      <c r="AFO1314" s="119"/>
      <c r="AFP1314" s="119"/>
      <c r="AFQ1314" s="119"/>
      <c r="AFR1314" s="119"/>
      <c r="AFS1314" s="119"/>
      <c r="AFT1314" s="119"/>
      <c r="AFU1314" s="119"/>
      <c r="AFV1314" s="119"/>
      <c r="AFW1314" s="119"/>
      <c r="AFX1314" s="119"/>
      <c r="AFY1314" s="119"/>
      <c r="AFZ1314" s="119"/>
      <c r="AGA1314" s="119"/>
      <c r="AGB1314" s="119"/>
      <c r="AGC1314" s="119"/>
      <c r="AGD1314" s="119"/>
      <c r="AGE1314" s="119"/>
      <c r="AGF1314" s="119"/>
      <c r="AGG1314" s="119"/>
      <c r="AGH1314" s="119"/>
      <c r="AGI1314" s="119"/>
      <c r="AGJ1314" s="119"/>
      <c r="AGK1314" s="119"/>
      <c r="AGL1314" s="119"/>
      <c r="AGM1314" s="119"/>
      <c r="AGN1314" s="119"/>
      <c r="AGO1314" s="119"/>
      <c r="AGP1314" s="119"/>
      <c r="AGQ1314" s="119"/>
      <c r="AGR1314" s="119"/>
      <c r="AGS1314" s="119"/>
      <c r="AGT1314" s="119"/>
      <c r="AGU1314" s="119"/>
      <c r="AGV1314" s="119"/>
      <c r="AGW1314" s="119"/>
      <c r="AGX1314" s="119"/>
      <c r="AGY1314" s="119"/>
      <c r="AGZ1314" s="119"/>
      <c r="AHA1314" s="119"/>
      <c r="AHB1314" s="119"/>
      <c r="AHC1314" s="119"/>
      <c r="AHD1314" s="119"/>
      <c r="AHE1314" s="119"/>
      <c r="AHF1314" s="119"/>
      <c r="AHG1314" s="119"/>
      <c r="AHH1314" s="119"/>
      <c r="AHI1314" s="119"/>
      <c r="AHJ1314" s="119"/>
      <c r="AHK1314" s="119"/>
      <c r="AHL1314" s="119"/>
      <c r="AHM1314" s="119"/>
      <c r="AHN1314" s="119"/>
      <c r="AHO1314" s="119"/>
      <c r="AHP1314" s="119"/>
      <c r="AHQ1314" s="119"/>
      <c r="AHR1314" s="119"/>
      <c r="AHS1314" s="119"/>
      <c r="AHT1314" s="119"/>
      <c r="AHU1314" s="119"/>
      <c r="AHV1314" s="119"/>
      <c r="AHW1314" s="119"/>
      <c r="AHX1314" s="119"/>
      <c r="AHY1314" s="119"/>
      <c r="AHZ1314" s="119"/>
      <c r="AIA1314" s="119"/>
      <c r="AIB1314" s="119"/>
      <c r="AIC1314" s="119"/>
      <c r="AID1314" s="119"/>
      <c r="AIE1314" s="119"/>
      <c r="AIF1314" s="119"/>
      <c r="AIG1314" s="119"/>
      <c r="AIH1314" s="119"/>
      <c r="AII1314" s="119"/>
      <c r="AIJ1314" s="119"/>
      <c r="AIK1314" s="119"/>
      <c r="AIL1314" s="119"/>
      <c r="AIM1314" s="119"/>
      <c r="AIN1314" s="119"/>
      <c r="AIO1314" s="119"/>
      <c r="AIP1314" s="119"/>
      <c r="AIQ1314" s="119"/>
      <c r="AIR1314" s="119"/>
      <c r="AIS1314" s="119"/>
      <c r="AIT1314" s="119"/>
      <c r="AIU1314" s="119"/>
      <c r="AIV1314" s="119"/>
      <c r="AIW1314" s="119"/>
      <c r="AIX1314" s="119"/>
      <c r="AIY1314" s="119"/>
      <c r="AIZ1314" s="119"/>
      <c r="AJA1314" s="119"/>
      <c r="AJB1314" s="119"/>
      <c r="AJC1314" s="119"/>
      <c r="AJD1314" s="119"/>
      <c r="AJE1314" s="119"/>
      <c r="AJF1314" s="119"/>
      <c r="AJG1314" s="119"/>
      <c r="AJH1314" s="119"/>
      <c r="AJI1314" s="119"/>
      <c r="AJJ1314" s="119"/>
      <c r="AJK1314" s="119"/>
      <c r="AJL1314" s="119"/>
      <c r="AJM1314" s="119"/>
      <c r="AJN1314" s="119"/>
      <c r="AJO1314" s="119"/>
      <c r="AJP1314" s="119"/>
      <c r="AJQ1314" s="119"/>
      <c r="AJR1314" s="119"/>
      <c r="AJS1314" s="119"/>
      <c r="AJT1314" s="119"/>
      <c r="AJU1314" s="119"/>
      <c r="AJV1314" s="119"/>
      <c r="AJW1314" s="119"/>
      <c r="AJX1314" s="119"/>
      <c r="AJY1314" s="119"/>
      <c r="AJZ1314" s="119"/>
      <c r="AKA1314" s="119"/>
      <c r="AKB1314" s="119"/>
      <c r="AKC1314" s="119"/>
      <c r="AKD1314" s="119"/>
      <c r="AKE1314" s="119"/>
      <c r="AKF1314" s="119"/>
      <c r="AKG1314" s="119"/>
      <c r="AKH1314" s="119"/>
      <c r="AKI1314" s="119"/>
      <c r="AKJ1314" s="119"/>
      <c r="AKK1314" s="119"/>
      <c r="AKL1314" s="119"/>
      <c r="AKM1314" s="119"/>
      <c r="AKN1314" s="119"/>
      <c r="AKO1314" s="119"/>
      <c r="AKP1314" s="119"/>
      <c r="AKQ1314" s="119"/>
      <c r="AKR1314" s="119"/>
      <c r="AKS1314" s="119"/>
      <c r="AKT1314" s="119"/>
      <c r="AKU1314" s="119"/>
      <c r="AKV1314" s="119"/>
      <c r="AKW1314" s="119"/>
      <c r="AKX1314" s="119"/>
      <c r="AKY1314" s="119"/>
      <c r="AKZ1314" s="119"/>
      <c r="ALA1314" s="119"/>
      <c r="ALB1314" s="119"/>
      <c r="ALC1314" s="119"/>
      <c r="ALD1314" s="119"/>
      <c r="ALE1314" s="119"/>
      <c r="ALF1314" s="119"/>
      <c r="ALG1314" s="119"/>
      <c r="ALH1314" s="119"/>
      <c r="ALI1314" s="119"/>
      <c r="ALJ1314" s="119"/>
      <c r="ALK1314" s="119"/>
      <c r="ALL1314" s="119"/>
      <c r="ALM1314" s="119"/>
      <c r="ALN1314" s="119"/>
      <c r="ALO1314" s="119"/>
      <c r="ALP1314" s="119"/>
      <c r="ALQ1314" s="119"/>
      <c r="ALR1314" s="119"/>
      <c r="ALS1314" s="119"/>
      <c r="ALT1314" s="119"/>
      <c r="ALU1314" s="119"/>
      <c r="ALV1314" s="119"/>
      <c r="ALW1314" s="119"/>
      <c r="ALX1314" s="119"/>
      <c r="ALY1314" s="119"/>
      <c r="ALZ1314" s="119"/>
      <c r="AMA1314" s="119"/>
      <c r="AMB1314" s="119"/>
      <c r="AMC1314" s="119"/>
      <c r="AMD1314" s="119"/>
      <c r="AME1314" s="119"/>
      <c r="AMF1314" s="119"/>
      <c r="AMG1314" s="119"/>
      <c r="AMH1314" s="119"/>
      <c r="AMI1314" s="119"/>
      <c r="AMJ1314" s="119"/>
    </row>
    <row r="1315" customFormat="false" ht="15" hidden="false" customHeight="false" outlineLevel="0" collapsed="false">
      <c r="A1315" s="118"/>
      <c r="B1315" s="118"/>
      <c r="C1315" s="49" t="n">
        <f aca="false">IF(F1315=F1314,C1314,IF(F1315=(F1314+10),C1314,(C1314+10)))</f>
        <v>2530</v>
      </c>
      <c r="D1315" s="56" t="s">
        <v>460</v>
      </c>
      <c r="E1315" s="51" t="n">
        <f aca="false">IF(C1314=C1315,IF(AND(L1315&lt;&gt;"M",L1315&lt;&gt;"m-up"),E1314+10,E1314),10)</f>
        <v>40</v>
      </c>
      <c r="F1315" s="79" t="n">
        <f aca="false">R1315+(Q1315*60)+(P1315*3600)</f>
        <v>66153</v>
      </c>
      <c r="G1315" s="79" t="str">
        <f aca="false">CONCATENATE(M1315,N1315,O1315)</f>
        <v>201823</v>
      </c>
      <c r="H1315" s="79" t="n">
        <v>0</v>
      </c>
      <c r="I1315" s="79"/>
      <c r="J1315" s="79"/>
      <c r="K1315" s="79"/>
      <c r="L1315" s="79" t="s">
        <v>4</v>
      </c>
      <c r="M1315" s="79" t="n">
        <v>2018</v>
      </c>
      <c r="N1315" s="79" t="n">
        <v>2</v>
      </c>
      <c r="O1315" s="79" t="n">
        <v>3</v>
      </c>
      <c r="P1315" s="79" t="n">
        <v>18</v>
      </c>
      <c r="Q1315" s="79" t="n">
        <v>22</v>
      </c>
      <c r="R1315" s="79" t="n">
        <v>33</v>
      </c>
      <c r="S1315" s="79" t="n">
        <v>290</v>
      </c>
      <c r="T1315" s="79" t="n">
        <v>1</v>
      </c>
      <c r="U1315" s="79" t="s">
        <v>1</v>
      </c>
      <c r="V1315" s="79" t="s">
        <v>2</v>
      </c>
      <c r="W1315" s="79"/>
      <c r="X1315" s="130" t="s">
        <v>116</v>
      </c>
      <c r="Y1315" s="130"/>
      <c r="Z1315" s="130"/>
      <c r="AA1315" s="130"/>
      <c r="WK1315" s="119"/>
      <c r="WL1315" s="119"/>
      <c r="WM1315" s="119"/>
      <c r="WN1315" s="119"/>
      <c r="WO1315" s="119"/>
      <c r="WP1315" s="119"/>
      <c r="WQ1315" s="119"/>
      <c r="WR1315" s="119"/>
      <c r="WS1315" s="119"/>
      <c r="WT1315" s="119"/>
      <c r="WU1315" s="119"/>
      <c r="WV1315" s="119"/>
      <c r="WW1315" s="119"/>
      <c r="WX1315" s="119"/>
      <c r="WY1315" s="119"/>
      <c r="WZ1315" s="119"/>
      <c r="XA1315" s="119"/>
      <c r="XB1315" s="119"/>
      <c r="XC1315" s="119"/>
      <c r="XD1315" s="119"/>
      <c r="XE1315" s="119"/>
      <c r="XF1315" s="119"/>
      <c r="XG1315" s="119"/>
      <c r="XH1315" s="119"/>
      <c r="XI1315" s="119"/>
      <c r="XJ1315" s="119"/>
      <c r="XK1315" s="119"/>
      <c r="XL1315" s="119"/>
      <c r="XM1315" s="119"/>
      <c r="XN1315" s="119"/>
      <c r="XO1315" s="119"/>
      <c r="XP1315" s="119"/>
      <c r="XQ1315" s="119"/>
      <c r="XR1315" s="119"/>
      <c r="XS1315" s="119"/>
      <c r="XT1315" s="119"/>
      <c r="XU1315" s="119"/>
      <c r="XV1315" s="119"/>
      <c r="XW1315" s="119"/>
      <c r="XX1315" s="119"/>
      <c r="XY1315" s="119"/>
      <c r="XZ1315" s="119"/>
      <c r="YA1315" s="119"/>
      <c r="YB1315" s="119"/>
      <c r="YC1315" s="119"/>
      <c r="YD1315" s="119"/>
      <c r="YE1315" s="119"/>
      <c r="YF1315" s="119"/>
      <c r="YG1315" s="119"/>
      <c r="YH1315" s="119"/>
      <c r="YI1315" s="119"/>
      <c r="YJ1315" s="119"/>
      <c r="YK1315" s="119"/>
      <c r="YL1315" s="119"/>
      <c r="YM1315" s="119"/>
      <c r="YN1315" s="119"/>
      <c r="YO1315" s="119"/>
      <c r="YP1315" s="119"/>
      <c r="YQ1315" s="119"/>
      <c r="YR1315" s="119"/>
      <c r="YS1315" s="119"/>
      <c r="YT1315" s="119"/>
      <c r="YU1315" s="119"/>
      <c r="YV1315" s="119"/>
      <c r="YW1315" s="119"/>
      <c r="YX1315" s="119"/>
      <c r="YY1315" s="119"/>
      <c r="YZ1315" s="119"/>
      <c r="ZA1315" s="119"/>
      <c r="ZB1315" s="119"/>
      <c r="ZC1315" s="119"/>
      <c r="ZD1315" s="119"/>
      <c r="ZE1315" s="119"/>
      <c r="ZF1315" s="119"/>
      <c r="ZG1315" s="119"/>
      <c r="ZH1315" s="119"/>
      <c r="ZI1315" s="119"/>
      <c r="ZJ1315" s="119"/>
      <c r="ZK1315" s="119"/>
      <c r="ZL1315" s="119"/>
      <c r="ZM1315" s="119"/>
      <c r="ZN1315" s="119"/>
      <c r="ZO1315" s="119"/>
      <c r="ZP1315" s="119"/>
      <c r="ZQ1315" s="119"/>
      <c r="ZR1315" s="119"/>
      <c r="ZS1315" s="119"/>
      <c r="ZT1315" s="119"/>
      <c r="ZU1315" s="119"/>
      <c r="ZV1315" s="119"/>
      <c r="ZW1315" s="119"/>
      <c r="ZX1315" s="119"/>
      <c r="ZY1315" s="119"/>
      <c r="ZZ1315" s="119"/>
      <c r="AAA1315" s="119"/>
      <c r="AAB1315" s="119"/>
      <c r="AAC1315" s="119"/>
      <c r="AAD1315" s="119"/>
      <c r="AAE1315" s="119"/>
      <c r="AAF1315" s="119"/>
      <c r="AAG1315" s="119"/>
      <c r="AAH1315" s="119"/>
      <c r="AAI1315" s="119"/>
      <c r="AAJ1315" s="119"/>
      <c r="AAK1315" s="119"/>
      <c r="AAL1315" s="119"/>
      <c r="AAM1315" s="119"/>
      <c r="AAN1315" s="119"/>
      <c r="AAO1315" s="119"/>
      <c r="AAP1315" s="119"/>
      <c r="AAQ1315" s="119"/>
      <c r="AAR1315" s="119"/>
      <c r="AAS1315" s="119"/>
      <c r="AAT1315" s="119"/>
      <c r="AAU1315" s="119"/>
      <c r="AAV1315" s="119"/>
      <c r="AAW1315" s="119"/>
      <c r="AAX1315" s="119"/>
      <c r="AAY1315" s="119"/>
      <c r="AAZ1315" s="119"/>
      <c r="ABA1315" s="119"/>
      <c r="ABB1315" s="119"/>
      <c r="ABC1315" s="119"/>
      <c r="ABD1315" s="119"/>
      <c r="ABE1315" s="119"/>
      <c r="ABF1315" s="119"/>
      <c r="ABG1315" s="119"/>
      <c r="ABH1315" s="119"/>
      <c r="ABI1315" s="119"/>
      <c r="ABJ1315" s="119"/>
      <c r="ABK1315" s="119"/>
      <c r="ABL1315" s="119"/>
      <c r="ABM1315" s="119"/>
      <c r="ABN1315" s="119"/>
      <c r="ABO1315" s="119"/>
      <c r="ABP1315" s="119"/>
      <c r="ABQ1315" s="119"/>
      <c r="ABR1315" s="119"/>
      <c r="ABS1315" s="119"/>
      <c r="ABT1315" s="119"/>
      <c r="ABU1315" s="119"/>
      <c r="ABV1315" s="119"/>
      <c r="ABW1315" s="119"/>
      <c r="ABX1315" s="119"/>
      <c r="ABY1315" s="119"/>
      <c r="ABZ1315" s="119"/>
      <c r="ACA1315" s="119"/>
      <c r="ACB1315" s="119"/>
      <c r="ACC1315" s="119"/>
      <c r="ACD1315" s="119"/>
      <c r="ACE1315" s="119"/>
      <c r="ACF1315" s="119"/>
      <c r="ACG1315" s="119"/>
      <c r="ACH1315" s="119"/>
      <c r="ACI1315" s="119"/>
      <c r="ACJ1315" s="119"/>
      <c r="ACK1315" s="119"/>
      <c r="ACL1315" s="119"/>
      <c r="ACM1315" s="119"/>
      <c r="ACN1315" s="119"/>
      <c r="ACO1315" s="119"/>
      <c r="ACP1315" s="119"/>
      <c r="ACQ1315" s="119"/>
      <c r="ACR1315" s="119"/>
      <c r="ACS1315" s="119"/>
      <c r="ACT1315" s="119"/>
      <c r="ACU1315" s="119"/>
      <c r="ACV1315" s="119"/>
      <c r="ACW1315" s="119"/>
      <c r="ACX1315" s="119"/>
      <c r="ACY1315" s="119"/>
      <c r="ACZ1315" s="119"/>
      <c r="ADA1315" s="119"/>
      <c r="ADB1315" s="119"/>
      <c r="ADC1315" s="119"/>
      <c r="ADD1315" s="119"/>
      <c r="ADE1315" s="119"/>
      <c r="ADF1315" s="119"/>
      <c r="ADG1315" s="119"/>
      <c r="ADH1315" s="119"/>
      <c r="ADI1315" s="119"/>
      <c r="ADJ1315" s="119"/>
      <c r="ADK1315" s="119"/>
      <c r="ADL1315" s="119"/>
      <c r="ADM1315" s="119"/>
      <c r="ADN1315" s="119"/>
      <c r="ADO1315" s="119"/>
      <c r="ADP1315" s="119"/>
      <c r="ADQ1315" s="119"/>
      <c r="ADR1315" s="119"/>
      <c r="ADS1315" s="119"/>
      <c r="ADT1315" s="119"/>
      <c r="ADU1315" s="119"/>
      <c r="ADV1315" s="119"/>
      <c r="ADW1315" s="119"/>
      <c r="ADX1315" s="119"/>
      <c r="ADY1315" s="119"/>
      <c r="ADZ1315" s="119"/>
      <c r="AEA1315" s="119"/>
      <c r="AEB1315" s="119"/>
      <c r="AEC1315" s="119"/>
      <c r="AED1315" s="119"/>
      <c r="AEE1315" s="119"/>
      <c r="AEF1315" s="119"/>
      <c r="AEG1315" s="119"/>
      <c r="AEH1315" s="119"/>
      <c r="AEI1315" s="119"/>
      <c r="AEJ1315" s="119"/>
      <c r="AEK1315" s="119"/>
      <c r="AEL1315" s="119"/>
      <c r="AEM1315" s="119"/>
      <c r="AEN1315" s="119"/>
      <c r="AEO1315" s="119"/>
      <c r="AEP1315" s="119"/>
      <c r="AEQ1315" s="119"/>
      <c r="AER1315" s="119"/>
      <c r="AES1315" s="119"/>
      <c r="AET1315" s="119"/>
      <c r="AEU1315" s="119"/>
      <c r="AEV1315" s="119"/>
      <c r="AEW1315" s="119"/>
      <c r="AEX1315" s="119"/>
      <c r="AEY1315" s="119"/>
      <c r="AEZ1315" s="119"/>
      <c r="AFA1315" s="119"/>
      <c r="AFB1315" s="119"/>
      <c r="AFC1315" s="119"/>
      <c r="AFD1315" s="119"/>
      <c r="AFE1315" s="119"/>
      <c r="AFF1315" s="119"/>
      <c r="AFG1315" s="119"/>
      <c r="AFH1315" s="119"/>
      <c r="AFI1315" s="119"/>
      <c r="AFJ1315" s="119"/>
      <c r="AFK1315" s="119"/>
      <c r="AFL1315" s="119"/>
      <c r="AFM1315" s="119"/>
      <c r="AFN1315" s="119"/>
      <c r="AFO1315" s="119"/>
      <c r="AFP1315" s="119"/>
      <c r="AFQ1315" s="119"/>
      <c r="AFR1315" s="119"/>
      <c r="AFS1315" s="119"/>
      <c r="AFT1315" s="119"/>
      <c r="AFU1315" s="119"/>
      <c r="AFV1315" s="119"/>
      <c r="AFW1315" s="119"/>
      <c r="AFX1315" s="119"/>
      <c r="AFY1315" s="119"/>
      <c r="AFZ1315" s="119"/>
      <c r="AGA1315" s="119"/>
      <c r="AGB1315" s="119"/>
      <c r="AGC1315" s="119"/>
      <c r="AGD1315" s="119"/>
      <c r="AGE1315" s="119"/>
      <c r="AGF1315" s="119"/>
      <c r="AGG1315" s="119"/>
      <c r="AGH1315" s="119"/>
      <c r="AGI1315" s="119"/>
      <c r="AGJ1315" s="119"/>
      <c r="AGK1315" s="119"/>
      <c r="AGL1315" s="119"/>
      <c r="AGM1315" s="119"/>
      <c r="AGN1315" s="119"/>
      <c r="AGO1315" s="119"/>
      <c r="AGP1315" s="119"/>
      <c r="AGQ1315" s="119"/>
      <c r="AGR1315" s="119"/>
      <c r="AGS1315" s="119"/>
      <c r="AGT1315" s="119"/>
      <c r="AGU1315" s="119"/>
      <c r="AGV1315" s="119"/>
      <c r="AGW1315" s="119"/>
      <c r="AGX1315" s="119"/>
      <c r="AGY1315" s="119"/>
      <c r="AGZ1315" s="119"/>
      <c r="AHA1315" s="119"/>
      <c r="AHB1315" s="119"/>
      <c r="AHC1315" s="119"/>
      <c r="AHD1315" s="119"/>
      <c r="AHE1315" s="119"/>
      <c r="AHF1315" s="119"/>
      <c r="AHG1315" s="119"/>
      <c r="AHH1315" s="119"/>
      <c r="AHI1315" s="119"/>
      <c r="AHJ1315" s="119"/>
      <c r="AHK1315" s="119"/>
      <c r="AHL1315" s="119"/>
      <c r="AHM1315" s="119"/>
      <c r="AHN1315" s="119"/>
      <c r="AHO1315" s="119"/>
      <c r="AHP1315" s="119"/>
      <c r="AHQ1315" s="119"/>
      <c r="AHR1315" s="119"/>
      <c r="AHS1315" s="119"/>
      <c r="AHT1315" s="119"/>
      <c r="AHU1315" s="119"/>
      <c r="AHV1315" s="119"/>
      <c r="AHW1315" s="119"/>
      <c r="AHX1315" s="119"/>
      <c r="AHY1315" s="119"/>
      <c r="AHZ1315" s="119"/>
      <c r="AIA1315" s="119"/>
      <c r="AIB1315" s="119"/>
      <c r="AIC1315" s="119"/>
      <c r="AID1315" s="119"/>
      <c r="AIE1315" s="119"/>
      <c r="AIF1315" s="119"/>
      <c r="AIG1315" s="119"/>
      <c r="AIH1315" s="119"/>
      <c r="AII1315" s="119"/>
      <c r="AIJ1315" s="119"/>
      <c r="AIK1315" s="119"/>
      <c r="AIL1315" s="119"/>
      <c r="AIM1315" s="119"/>
      <c r="AIN1315" s="119"/>
      <c r="AIO1315" s="119"/>
      <c r="AIP1315" s="119"/>
      <c r="AIQ1315" s="119"/>
      <c r="AIR1315" s="119"/>
      <c r="AIS1315" s="119"/>
      <c r="AIT1315" s="119"/>
      <c r="AIU1315" s="119"/>
      <c r="AIV1315" s="119"/>
      <c r="AIW1315" s="119"/>
      <c r="AIX1315" s="119"/>
      <c r="AIY1315" s="119"/>
      <c r="AIZ1315" s="119"/>
      <c r="AJA1315" s="119"/>
      <c r="AJB1315" s="119"/>
      <c r="AJC1315" s="119"/>
      <c r="AJD1315" s="119"/>
      <c r="AJE1315" s="119"/>
      <c r="AJF1315" s="119"/>
      <c r="AJG1315" s="119"/>
      <c r="AJH1315" s="119"/>
      <c r="AJI1315" s="119"/>
      <c r="AJJ1315" s="119"/>
      <c r="AJK1315" s="119"/>
      <c r="AJL1315" s="119"/>
      <c r="AJM1315" s="119"/>
      <c r="AJN1315" s="119"/>
      <c r="AJO1315" s="119"/>
      <c r="AJP1315" s="119"/>
      <c r="AJQ1315" s="119"/>
      <c r="AJR1315" s="119"/>
      <c r="AJS1315" s="119"/>
      <c r="AJT1315" s="119"/>
      <c r="AJU1315" s="119"/>
      <c r="AJV1315" s="119"/>
      <c r="AJW1315" s="119"/>
      <c r="AJX1315" s="119"/>
      <c r="AJY1315" s="119"/>
      <c r="AJZ1315" s="119"/>
      <c r="AKA1315" s="119"/>
      <c r="AKB1315" s="119"/>
      <c r="AKC1315" s="119"/>
      <c r="AKD1315" s="119"/>
      <c r="AKE1315" s="119"/>
      <c r="AKF1315" s="119"/>
      <c r="AKG1315" s="119"/>
      <c r="AKH1315" s="119"/>
      <c r="AKI1315" s="119"/>
      <c r="AKJ1315" s="119"/>
      <c r="AKK1315" s="119"/>
      <c r="AKL1315" s="119"/>
      <c r="AKM1315" s="119"/>
      <c r="AKN1315" s="119"/>
      <c r="AKO1315" s="119"/>
      <c r="AKP1315" s="119"/>
      <c r="AKQ1315" s="119"/>
      <c r="AKR1315" s="119"/>
      <c r="AKS1315" s="119"/>
      <c r="AKT1315" s="119"/>
      <c r="AKU1315" s="119"/>
      <c r="AKV1315" s="119"/>
      <c r="AKW1315" s="119"/>
      <c r="AKX1315" s="119"/>
      <c r="AKY1315" s="119"/>
      <c r="AKZ1315" s="119"/>
      <c r="ALA1315" s="119"/>
      <c r="ALB1315" s="119"/>
      <c r="ALC1315" s="119"/>
      <c r="ALD1315" s="119"/>
      <c r="ALE1315" s="119"/>
      <c r="ALF1315" s="119"/>
      <c r="ALG1315" s="119"/>
      <c r="ALH1315" s="119"/>
      <c r="ALI1315" s="119"/>
      <c r="ALJ1315" s="119"/>
      <c r="ALK1315" s="119"/>
      <c r="ALL1315" s="119"/>
      <c r="ALM1315" s="119"/>
      <c r="ALN1315" s="119"/>
      <c r="ALO1315" s="119"/>
      <c r="ALP1315" s="119"/>
      <c r="ALQ1315" s="119"/>
      <c r="ALR1315" s="119"/>
      <c r="ALS1315" s="119"/>
      <c r="ALT1315" s="119"/>
      <c r="ALU1315" s="119"/>
      <c r="ALV1315" s="119"/>
      <c r="ALW1315" s="119"/>
      <c r="ALX1315" s="119"/>
      <c r="ALY1315" s="119"/>
      <c r="ALZ1315" s="119"/>
      <c r="AMA1315" s="119"/>
      <c r="AMB1315" s="119"/>
      <c r="AMC1315" s="119"/>
      <c r="AMD1315" s="119"/>
      <c r="AME1315" s="119"/>
      <c r="AMF1315" s="119"/>
      <c r="AMG1315" s="119"/>
      <c r="AMH1315" s="119"/>
      <c r="AMI1315" s="119"/>
      <c r="AMJ1315" s="119"/>
    </row>
    <row r="1316" customFormat="false" ht="15" hidden="false" customHeight="false" outlineLevel="0" collapsed="false">
      <c r="A1316" s="118"/>
      <c r="B1316" s="118"/>
      <c r="C1316" s="49" t="n">
        <f aca="false">IF(F1316=F1315,C1315,IF(F1316=(F1315+10),C1315,(C1315+10)))</f>
        <v>2540</v>
      </c>
      <c r="D1316" s="58" t="s">
        <v>461</v>
      </c>
      <c r="E1316" s="51" t="n">
        <f aca="false">IF(C1315=C1316,IF(AND(L1316&lt;&gt;"M",L1316&lt;&gt;"m-up"),E1315+10,E1315),10)</f>
        <v>10</v>
      </c>
      <c r="F1316" s="81" t="n">
        <f aca="false">R1316+(Q1316*60)+(P1316*3600)</f>
        <v>66225</v>
      </c>
      <c r="G1316" s="81" t="str">
        <f aca="false">CONCATENATE(M1316,N1316,O1316)</f>
        <v>201823</v>
      </c>
      <c r="H1316" s="81" t="n">
        <v>18</v>
      </c>
      <c r="I1316" s="81"/>
      <c r="J1316" s="81"/>
      <c r="K1316" s="81"/>
      <c r="L1316" s="81" t="s">
        <v>0</v>
      </c>
      <c r="M1316" s="81" t="n">
        <v>2018</v>
      </c>
      <c r="N1316" s="81" t="n">
        <v>2</v>
      </c>
      <c r="O1316" s="81" t="n">
        <v>3</v>
      </c>
      <c r="P1316" s="81" t="n">
        <v>18</v>
      </c>
      <c r="Q1316" s="81" t="n">
        <v>23</v>
      </c>
      <c r="R1316" s="81" t="n">
        <v>45</v>
      </c>
      <c r="S1316" s="81" t="n">
        <v>687</v>
      </c>
      <c r="T1316" s="81" t="n">
        <v>1</v>
      </c>
      <c r="U1316" s="81" t="s">
        <v>1</v>
      </c>
      <c r="V1316" s="81" t="s">
        <v>2</v>
      </c>
      <c r="W1316" s="81"/>
      <c r="X1316" s="129" t="s">
        <v>114</v>
      </c>
      <c r="Y1316" s="130"/>
      <c r="Z1316" s="130"/>
      <c r="AA1316" s="130"/>
      <c r="WK1316" s="119"/>
      <c r="WL1316" s="119"/>
      <c r="WM1316" s="119"/>
      <c r="WN1316" s="119"/>
      <c r="WO1316" s="119"/>
      <c r="WP1316" s="119"/>
      <c r="WQ1316" s="119"/>
      <c r="WR1316" s="119"/>
      <c r="WS1316" s="119"/>
      <c r="WT1316" s="119"/>
      <c r="WU1316" s="119"/>
      <c r="WV1316" s="119"/>
      <c r="WW1316" s="119"/>
      <c r="WX1316" s="119"/>
      <c r="WY1316" s="119"/>
      <c r="WZ1316" s="119"/>
      <c r="XA1316" s="119"/>
      <c r="XB1316" s="119"/>
      <c r="XC1316" s="119"/>
      <c r="XD1316" s="119"/>
      <c r="XE1316" s="119"/>
      <c r="XF1316" s="119"/>
      <c r="XG1316" s="119"/>
      <c r="XH1316" s="119"/>
      <c r="XI1316" s="119"/>
      <c r="XJ1316" s="119"/>
      <c r="XK1316" s="119"/>
      <c r="XL1316" s="119"/>
      <c r="XM1316" s="119"/>
      <c r="XN1316" s="119"/>
      <c r="XO1316" s="119"/>
      <c r="XP1316" s="119"/>
      <c r="XQ1316" s="119"/>
      <c r="XR1316" s="119"/>
      <c r="XS1316" s="119"/>
      <c r="XT1316" s="119"/>
      <c r="XU1316" s="119"/>
      <c r="XV1316" s="119"/>
      <c r="XW1316" s="119"/>
      <c r="XX1316" s="119"/>
      <c r="XY1316" s="119"/>
      <c r="XZ1316" s="119"/>
      <c r="YA1316" s="119"/>
      <c r="YB1316" s="119"/>
      <c r="YC1316" s="119"/>
      <c r="YD1316" s="119"/>
      <c r="YE1316" s="119"/>
      <c r="YF1316" s="119"/>
      <c r="YG1316" s="119"/>
      <c r="YH1316" s="119"/>
      <c r="YI1316" s="119"/>
      <c r="YJ1316" s="119"/>
      <c r="YK1316" s="119"/>
      <c r="YL1316" s="119"/>
      <c r="YM1316" s="119"/>
      <c r="YN1316" s="119"/>
      <c r="YO1316" s="119"/>
      <c r="YP1316" s="119"/>
      <c r="YQ1316" s="119"/>
      <c r="YR1316" s="119"/>
      <c r="YS1316" s="119"/>
      <c r="YT1316" s="119"/>
      <c r="YU1316" s="119"/>
      <c r="YV1316" s="119"/>
      <c r="YW1316" s="119"/>
      <c r="YX1316" s="119"/>
      <c r="YY1316" s="119"/>
      <c r="YZ1316" s="119"/>
      <c r="ZA1316" s="119"/>
      <c r="ZB1316" s="119"/>
      <c r="ZC1316" s="119"/>
      <c r="ZD1316" s="119"/>
      <c r="ZE1316" s="119"/>
      <c r="ZF1316" s="119"/>
      <c r="ZG1316" s="119"/>
      <c r="ZH1316" s="119"/>
      <c r="ZI1316" s="119"/>
      <c r="ZJ1316" s="119"/>
      <c r="ZK1316" s="119"/>
      <c r="ZL1316" s="119"/>
      <c r="ZM1316" s="119"/>
      <c r="ZN1316" s="119"/>
      <c r="ZO1316" s="119"/>
      <c r="ZP1316" s="119"/>
      <c r="ZQ1316" s="119"/>
      <c r="ZR1316" s="119"/>
      <c r="ZS1316" s="119"/>
      <c r="ZT1316" s="119"/>
      <c r="ZU1316" s="119"/>
      <c r="ZV1316" s="119"/>
      <c r="ZW1316" s="119"/>
      <c r="ZX1316" s="119"/>
      <c r="ZY1316" s="119"/>
      <c r="ZZ1316" s="119"/>
      <c r="AAA1316" s="119"/>
      <c r="AAB1316" s="119"/>
      <c r="AAC1316" s="119"/>
      <c r="AAD1316" s="119"/>
      <c r="AAE1316" s="119"/>
      <c r="AAF1316" s="119"/>
      <c r="AAG1316" s="119"/>
      <c r="AAH1316" s="119"/>
      <c r="AAI1316" s="119"/>
      <c r="AAJ1316" s="119"/>
      <c r="AAK1316" s="119"/>
      <c r="AAL1316" s="119"/>
      <c r="AAM1316" s="119"/>
      <c r="AAN1316" s="119"/>
      <c r="AAO1316" s="119"/>
      <c r="AAP1316" s="119"/>
      <c r="AAQ1316" s="119"/>
      <c r="AAR1316" s="119"/>
      <c r="AAS1316" s="119"/>
      <c r="AAT1316" s="119"/>
      <c r="AAU1316" s="119"/>
      <c r="AAV1316" s="119"/>
      <c r="AAW1316" s="119"/>
      <c r="AAX1316" s="119"/>
      <c r="AAY1316" s="119"/>
      <c r="AAZ1316" s="119"/>
      <c r="ABA1316" s="119"/>
      <c r="ABB1316" s="119"/>
      <c r="ABC1316" s="119"/>
      <c r="ABD1316" s="119"/>
      <c r="ABE1316" s="119"/>
      <c r="ABF1316" s="119"/>
      <c r="ABG1316" s="119"/>
      <c r="ABH1316" s="119"/>
      <c r="ABI1316" s="119"/>
      <c r="ABJ1316" s="119"/>
      <c r="ABK1316" s="119"/>
      <c r="ABL1316" s="119"/>
      <c r="ABM1316" s="119"/>
      <c r="ABN1316" s="119"/>
      <c r="ABO1316" s="119"/>
      <c r="ABP1316" s="119"/>
      <c r="ABQ1316" s="119"/>
      <c r="ABR1316" s="119"/>
      <c r="ABS1316" s="119"/>
      <c r="ABT1316" s="119"/>
      <c r="ABU1316" s="119"/>
      <c r="ABV1316" s="119"/>
      <c r="ABW1316" s="119"/>
      <c r="ABX1316" s="119"/>
      <c r="ABY1316" s="119"/>
      <c r="ABZ1316" s="119"/>
      <c r="ACA1316" s="119"/>
      <c r="ACB1316" s="119"/>
      <c r="ACC1316" s="119"/>
      <c r="ACD1316" s="119"/>
      <c r="ACE1316" s="119"/>
      <c r="ACF1316" s="119"/>
      <c r="ACG1316" s="119"/>
      <c r="ACH1316" s="119"/>
      <c r="ACI1316" s="119"/>
      <c r="ACJ1316" s="119"/>
      <c r="ACK1316" s="119"/>
      <c r="ACL1316" s="119"/>
      <c r="ACM1316" s="119"/>
      <c r="ACN1316" s="119"/>
      <c r="ACO1316" s="119"/>
      <c r="ACP1316" s="119"/>
      <c r="ACQ1316" s="119"/>
      <c r="ACR1316" s="119"/>
      <c r="ACS1316" s="119"/>
      <c r="ACT1316" s="119"/>
      <c r="ACU1316" s="119"/>
      <c r="ACV1316" s="119"/>
      <c r="ACW1316" s="119"/>
      <c r="ACX1316" s="119"/>
      <c r="ACY1316" s="119"/>
      <c r="ACZ1316" s="119"/>
      <c r="ADA1316" s="119"/>
      <c r="ADB1316" s="119"/>
      <c r="ADC1316" s="119"/>
      <c r="ADD1316" s="119"/>
      <c r="ADE1316" s="119"/>
      <c r="ADF1316" s="119"/>
      <c r="ADG1316" s="119"/>
      <c r="ADH1316" s="119"/>
      <c r="ADI1316" s="119"/>
      <c r="ADJ1316" s="119"/>
      <c r="ADK1316" s="119"/>
      <c r="ADL1316" s="119"/>
      <c r="ADM1316" s="119"/>
      <c r="ADN1316" s="119"/>
      <c r="ADO1316" s="119"/>
      <c r="ADP1316" s="119"/>
      <c r="ADQ1316" s="119"/>
      <c r="ADR1316" s="119"/>
      <c r="ADS1316" s="119"/>
      <c r="ADT1316" s="119"/>
      <c r="ADU1316" s="119"/>
      <c r="ADV1316" s="119"/>
      <c r="ADW1316" s="119"/>
      <c r="ADX1316" s="119"/>
      <c r="ADY1316" s="119"/>
      <c r="ADZ1316" s="119"/>
      <c r="AEA1316" s="119"/>
      <c r="AEB1316" s="119"/>
      <c r="AEC1316" s="119"/>
      <c r="AED1316" s="119"/>
      <c r="AEE1316" s="119"/>
      <c r="AEF1316" s="119"/>
      <c r="AEG1316" s="119"/>
      <c r="AEH1316" s="119"/>
      <c r="AEI1316" s="119"/>
      <c r="AEJ1316" s="119"/>
      <c r="AEK1316" s="119"/>
      <c r="AEL1316" s="119"/>
      <c r="AEM1316" s="119"/>
      <c r="AEN1316" s="119"/>
      <c r="AEO1316" s="119"/>
      <c r="AEP1316" s="119"/>
      <c r="AEQ1316" s="119"/>
      <c r="AER1316" s="119"/>
      <c r="AES1316" s="119"/>
      <c r="AET1316" s="119"/>
      <c r="AEU1316" s="119"/>
      <c r="AEV1316" s="119"/>
      <c r="AEW1316" s="119"/>
      <c r="AEX1316" s="119"/>
      <c r="AEY1316" s="119"/>
      <c r="AEZ1316" s="119"/>
      <c r="AFA1316" s="119"/>
      <c r="AFB1316" s="119"/>
      <c r="AFC1316" s="119"/>
      <c r="AFD1316" s="119"/>
      <c r="AFE1316" s="119"/>
      <c r="AFF1316" s="119"/>
      <c r="AFG1316" s="119"/>
      <c r="AFH1316" s="119"/>
      <c r="AFI1316" s="119"/>
      <c r="AFJ1316" s="119"/>
      <c r="AFK1316" s="119"/>
      <c r="AFL1316" s="119"/>
      <c r="AFM1316" s="119"/>
      <c r="AFN1316" s="119"/>
      <c r="AFO1316" s="119"/>
      <c r="AFP1316" s="119"/>
      <c r="AFQ1316" s="119"/>
      <c r="AFR1316" s="119"/>
      <c r="AFS1316" s="119"/>
      <c r="AFT1316" s="119"/>
      <c r="AFU1316" s="119"/>
      <c r="AFV1316" s="119"/>
      <c r="AFW1316" s="119"/>
      <c r="AFX1316" s="119"/>
      <c r="AFY1316" s="119"/>
      <c r="AFZ1316" s="119"/>
      <c r="AGA1316" s="119"/>
      <c r="AGB1316" s="119"/>
      <c r="AGC1316" s="119"/>
      <c r="AGD1316" s="119"/>
      <c r="AGE1316" s="119"/>
      <c r="AGF1316" s="119"/>
      <c r="AGG1316" s="119"/>
      <c r="AGH1316" s="119"/>
      <c r="AGI1316" s="119"/>
      <c r="AGJ1316" s="119"/>
      <c r="AGK1316" s="119"/>
      <c r="AGL1316" s="119"/>
      <c r="AGM1316" s="119"/>
      <c r="AGN1316" s="119"/>
      <c r="AGO1316" s="119"/>
      <c r="AGP1316" s="119"/>
      <c r="AGQ1316" s="119"/>
      <c r="AGR1316" s="119"/>
      <c r="AGS1316" s="119"/>
      <c r="AGT1316" s="119"/>
      <c r="AGU1316" s="119"/>
      <c r="AGV1316" s="119"/>
      <c r="AGW1316" s="119"/>
      <c r="AGX1316" s="119"/>
      <c r="AGY1316" s="119"/>
      <c r="AGZ1316" s="119"/>
      <c r="AHA1316" s="119"/>
      <c r="AHB1316" s="119"/>
      <c r="AHC1316" s="119"/>
      <c r="AHD1316" s="119"/>
      <c r="AHE1316" s="119"/>
      <c r="AHF1316" s="119"/>
      <c r="AHG1316" s="119"/>
      <c r="AHH1316" s="119"/>
      <c r="AHI1316" s="119"/>
      <c r="AHJ1316" s="119"/>
      <c r="AHK1316" s="119"/>
      <c r="AHL1316" s="119"/>
      <c r="AHM1316" s="119"/>
      <c r="AHN1316" s="119"/>
      <c r="AHO1316" s="119"/>
      <c r="AHP1316" s="119"/>
      <c r="AHQ1316" s="119"/>
      <c r="AHR1316" s="119"/>
      <c r="AHS1316" s="119"/>
      <c r="AHT1316" s="119"/>
      <c r="AHU1316" s="119"/>
      <c r="AHV1316" s="119"/>
      <c r="AHW1316" s="119"/>
      <c r="AHX1316" s="119"/>
      <c r="AHY1316" s="119"/>
      <c r="AHZ1316" s="119"/>
      <c r="AIA1316" s="119"/>
      <c r="AIB1316" s="119"/>
      <c r="AIC1316" s="119"/>
      <c r="AID1316" s="119"/>
      <c r="AIE1316" s="119"/>
      <c r="AIF1316" s="119"/>
      <c r="AIG1316" s="119"/>
      <c r="AIH1316" s="119"/>
      <c r="AII1316" s="119"/>
      <c r="AIJ1316" s="119"/>
      <c r="AIK1316" s="119"/>
      <c r="AIL1316" s="119"/>
      <c r="AIM1316" s="119"/>
      <c r="AIN1316" s="119"/>
      <c r="AIO1316" s="119"/>
      <c r="AIP1316" s="119"/>
      <c r="AIQ1316" s="119"/>
      <c r="AIR1316" s="119"/>
      <c r="AIS1316" s="119"/>
      <c r="AIT1316" s="119"/>
      <c r="AIU1316" s="119"/>
      <c r="AIV1316" s="119"/>
      <c r="AIW1316" s="119"/>
      <c r="AIX1316" s="119"/>
      <c r="AIY1316" s="119"/>
      <c r="AIZ1316" s="119"/>
      <c r="AJA1316" s="119"/>
      <c r="AJB1316" s="119"/>
      <c r="AJC1316" s="119"/>
      <c r="AJD1316" s="119"/>
      <c r="AJE1316" s="119"/>
      <c r="AJF1316" s="119"/>
      <c r="AJG1316" s="119"/>
      <c r="AJH1316" s="119"/>
      <c r="AJI1316" s="119"/>
      <c r="AJJ1316" s="119"/>
      <c r="AJK1316" s="119"/>
      <c r="AJL1316" s="119"/>
      <c r="AJM1316" s="119"/>
      <c r="AJN1316" s="119"/>
      <c r="AJO1316" s="119"/>
      <c r="AJP1316" s="119"/>
      <c r="AJQ1316" s="119"/>
      <c r="AJR1316" s="119"/>
      <c r="AJS1316" s="119"/>
      <c r="AJT1316" s="119"/>
      <c r="AJU1316" s="119"/>
      <c r="AJV1316" s="119"/>
      <c r="AJW1316" s="119"/>
      <c r="AJX1316" s="119"/>
      <c r="AJY1316" s="119"/>
      <c r="AJZ1316" s="119"/>
      <c r="AKA1316" s="119"/>
      <c r="AKB1316" s="119"/>
      <c r="AKC1316" s="119"/>
      <c r="AKD1316" s="119"/>
      <c r="AKE1316" s="119"/>
      <c r="AKF1316" s="119"/>
      <c r="AKG1316" s="119"/>
      <c r="AKH1316" s="119"/>
      <c r="AKI1316" s="119"/>
      <c r="AKJ1316" s="119"/>
      <c r="AKK1316" s="119"/>
      <c r="AKL1316" s="119"/>
      <c r="AKM1316" s="119"/>
      <c r="AKN1316" s="119"/>
      <c r="AKO1316" s="119"/>
      <c r="AKP1316" s="119"/>
      <c r="AKQ1316" s="119"/>
      <c r="AKR1316" s="119"/>
      <c r="AKS1316" s="119"/>
      <c r="AKT1316" s="119"/>
      <c r="AKU1316" s="119"/>
      <c r="AKV1316" s="119"/>
      <c r="AKW1316" s="119"/>
      <c r="AKX1316" s="119"/>
      <c r="AKY1316" s="119"/>
      <c r="AKZ1316" s="119"/>
      <c r="ALA1316" s="119"/>
      <c r="ALB1316" s="119"/>
      <c r="ALC1316" s="119"/>
      <c r="ALD1316" s="119"/>
      <c r="ALE1316" s="119"/>
      <c r="ALF1316" s="119"/>
      <c r="ALG1316" s="119"/>
      <c r="ALH1316" s="119"/>
      <c r="ALI1316" s="119"/>
      <c r="ALJ1316" s="119"/>
      <c r="ALK1316" s="119"/>
      <c r="ALL1316" s="119"/>
      <c r="ALM1316" s="119"/>
      <c r="ALN1316" s="119"/>
      <c r="ALO1316" s="119"/>
      <c r="ALP1316" s="119"/>
      <c r="ALQ1316" s="119"/>
      <c r="ALR1316" s="119"/>
      <c r="ALS1316" s="119"/>
      <c r="ALT1316" s="119"/>
      <c r="ALU1316" s="119"/>
      <c r="ALV1316" s="119"/>
      <c r="ALW1316" s="119"/>
      <c r="ALX1316" s="119"/>
      <c r="ALY1316" s="119"/>
      <c r="ALZ1316" s="119"/>
      <c r="AMA1316" s="119"/>
      <c r="AMB1316" s="119"/>
      <c r="AMC1316" s="119"/>
      <c r="AMD1316" s="119"/>
      <c r="AME1316" s="119"/>
      <c r="AMF1316" s="119"/>
      <c r="AMG1316" s="119"/>
      <c r="AMH1316" s="119"/>
      <c r="AMI1316" s="119"/>
      <c r="AMJ1316" s="119"/>
    </row>
    <row r="1317" customFormat="false" ht="15" hidden="false" customHeight="false" outlineLevel="0" collapsed="false">
      <c r="A1317" s="118"/>
      <c r="B1317" s="118"/>
      <c r="C1317" s="49" t="n">
        <f aca="false">IF(F1317=F1316,C1316,IF(F1317=(F1316+10),C1316,(C1316+10)))</f>
        <v>2540</v>
      </c>
      <c r="D1317" s="56" t="s">
        <v>461</v>
      </c>
      <c r="E1317" s="51" t="n">
        <f aca="false">IF(C1316=C1317,IF(AND(L1317&lt;&gt;"M",L1317&lt;&gt;"m-up"),E1316+10,E1316),10)</f>
        <v>20</v>
      </c>
      <c r="F1317" s="79" t="n">
        <f aca="false">R1317+(Q1317*60)+(P1317*3600)</f>
        <v>66225</v>
      </c>
      <c r="G1317" s="79" t="str">
        <f aca="false">CONCATENATE(M1317,N1317,O1317)</f>
        <v>201823</v>
      </c>
      <c r="H1317" s="79" t="n">
        <v>13</v>
      </c>
      <c r="I1317" s="79"/>
      <c r="J1317" s="79"/>
      <c r="K1317" s="79"/>
      <c r="L1317" s="79" t="s">
        <v>0</v>
      </c>
      <c r="M1317" s="79" t="n">
        <v>2018</v>
      </c>
      <c r="N1317" s="79" t="n">
        <v>2</v>
      </c>
      <c r="O1317" s="79" t="n">
        <v>3</v>
      </c>
      <c r="P1317" s="79" t="n">
        <v>18</v>
      </c>
      <c r="Q1317" s="79" t="n">
        <v>23</v>
      </c>
      <c r="R1317" s="79" t="n">
        <v>45</v>
      </c>
      <c r="S1317" s="79" t="n">
        <v>725</v>
      </c>
      <c r="T1317" s="79" t="n">
        <v>2</v>
      </c>
      <c r="U1317" s="79" t="s">
        <v>1</v>
      </c>
      <c r="V1317" s="79" t="s">
        <v>2</v>
      </c>
      <c r="W1317" s="79"/>
      <c r="X1317" s="130" t="s">
        <v>118</v>
      </c>
      <c r="Y1317" s="130"/>
      <c r="Z1317" s="130"/>
      <c r="AA1317" s="130"/>
      <c r="WK1317" s="119"/>
      <c r="WL1317" s="119"/>
      <c r="WM1317" s="119"/>
      <c r="WN1317" s="119"/>
      <c r="WO1317" s="119"/>
      <c r="WP1317" s="119"/>
      <c r="WQ1317" s="119"/>
      <c r="WR1317" s="119"/>
      <c r="WS1317" s="119"/>
      <c r="WT1317" s="119"/>
      <c r="WU1317" s="119"/>
      <c r="WV1317" s="119"/>
      <c r="WW1317" s="119"/>
      <c r="WX1317" s="119"/>
      <c r="WY1317" s="119"/>
      <c r="WZ1317" s="119"/>
      <c r="XA1317" s="119"/>
      <c r="XB1317" s="119"/>
      <c r="XC1317" s="119"/>
      <c r="XD1317" s="119"/>
      <c r="XE1317" s="119"/>
      <c r="XF1317" s="119"/>
      <c r="XG1317" s="119"/>
      <c r="XH1317" s="119"/>
      <c r="XI1317" s="119"/>
      <c r="XJ1317" s="119"/>
      <c r="XK1317" s="119"/>
      <c r="XL1317" s="119"/>
      <c r="XM1317" s="119"/>
      <c r="XN1317" s="119"/>
      <c r="XO1317" s="119"/>
      <c r="XP1317" s="119"/>
      <c r="XQ1317" s="119"/>
      <c r="XR1317" s="119"/>
      <c r="XS1317" s="119"/>
      <c r="XT1317" s="119"/>
      <c r="XU1317" s="119"/>
      <c r="XV1317" s="119"/>
      <c r="XW1317" s="119"/>
      <c r="XX1317" s="119"/>
      <c r="XY1317" s="119"/>
      <c r="XZ1317" s="119"/>
      <c r="YA1317" s="119"/>
      <c r="YB1317" s="119"/>
      <c r="YC1317" s="119"/>
      <c r="YD1317" s="119"/>
      <c r="YE1317" s="119"/>
      <c r="YF1317" s="119"/>
      <c r="YG1317" s="119"/>
      <c r="YH1317" s="119"/>
      <c r="YI1317" s="119"/>
      <c r="YJ1317" s="119"/>
      <c r="YK1317" s="119"/>
      <c r="YL1317" s="119"/>
      <c r="YM1317" s="119"/>
      <c r="YN1317" s="119"/>
      <c r="YO1317" s="119"/>
      <c r="YP1317" s="119"/>
      <c r="YQ1317" s="119"/>
      <c r="YR1317" s="119"/>
      <c r="YS1317" s="119"/>
      <c r="YT1317" s="119"/>
      <c r="YU1317" s="119"/>
      <c r="YV1317" s="119"/>
      <c r="YW1317" s="119"/>
      <c r="YX1317" s="119"/>
      <c r="YY1317" s="119"/>
      <c r="YZ1317" s="119"/>
      <c r="ZA1317" s="119"/>
      <c r="ZB1317" s="119"/>
      <c r="ZC1317" s="119"/>
      <c r="ZD1317" s="119"/>
      <c r="ZE1317" s="119"/>
      <c r="ZF1317" s="119"/>
      <c r="ZG1317" s="119"/>
      <c r="ZH1317" s="119"/>
      <c r="ZI1317" s="119"/>
      <c r="ZJ1317" s="119"/>
      <c r="ZK1317" s="119"/>
      <c r="ZL1317" s="119"/>
      <c r="ZM1317" s="119"/>
      <c r="ZN1317" s="119"/>
      <c r="ZO1317" s="119"/>
      <c r="ZP1317" s="119"/>
      <c r="ZQ1317" s="119"/>
      <c r="ZR1317" s="119"/>
      <c r="ZS1317" s="119"/>
      <c r="ZT1317" s="119"/>
      <c r="ZU1317" s="119"/>
      <c r="ZV1317" s="119"/>
      <c r="ZW1317" s="119"/>
      <c r="ZX1317" s="119"/>
      <c r="ZY1317" s="119"/>
      <c r="ZZ1317" s="119"/>
      <c r="AAA1317" s="119"/>
      <c r="AAB1317" s="119"/>
      <c r="AAC1317" s="119"/>
      <c r="AAD1317" s="119"/>
      <c r="AAE1317" s="119"/>
      <c r="AAF1317" s="119"/>
      <c r="AAG1317" s="119"/>
      <c r="AAH1317" s="119"/>
      <c r="AAI1317" s="119"/>
      <c r="AAJ1317" s="119"/>
      <c r="AAK1317" s="119"/>
      <c r="AAL1317" s="119"/>
      <c r="AAM1317" s="119"/>
      <c r="AAN1317" s="119"/>
      <c r="AAO1317" s="119"/>
      <c r="AAP1317" s="119"/>
      <c r="AAQ1317" s="119"/>
      <c r="AAR1317" s="119"/>
      <c r="AAS1317" s="119"/>
      <c r="AAT1317" s="119"/>
      <c r="AAU1317" s="119"/>
      <c r="AAV1317" s="119"/>
      <c r="AAW1317" s="119"/>
      <c r="AAX1317" s="119"/>
      <c r="AAY1317" s="119"/>
      <c r="AAZ1317" s="119"/>
      <c r="ABA1317" s="119"/>
      <c r="ABB1317" s="119"/>
      <c r="ABC1317" s="119"/>
      <c r="ABD1317" s="119"/>
      <c r="ABE1317" s="119"/>
      <c r="ABF1317" s="119"/>
      <c r="ABG1317" s="119"/>
      <c r="ABH1317" s="119"/>
      <c r="ABI1317" s="119"/>
      <c r="ABJ1317" s="119"/>
      <c r="ABK1317" s="119"/>
      <c r="ABL1317" s="119"/>
      <c r="ABM1317" s="119"/>
      <c r="ABN1317" s="119"/>
      <c r="ABO1317" s="119"/>
      <c r="ABP1317" s="119"/>
      <c r="ABQ1317" s="119"/>
      <c r="ABR1317" s="119"/>
      <c r="ABS1317" s="119"/>
      <c r="ABT1317" s="119"/>
      <c r="ABU1317" s="119"/>
      <c r="ABV1317" s="119"/>
      <c r="ABW1317" s="119"/>
      <c r="ABX1317" s="119"/>
      <c r="ABY1317" s="119"/>
      <c r="ABZ1317" s="119"/>
      <c r="ACA1317" s="119"/>
      <c r="ACB1317" s="119"/>
      <c r="ACC1317" s="119"/>
      <c r="ACD1317" s="119"/>
      <c r="ACE1317" s="119"/>
      <c r="ACF1317" s="119"/>
      <c r="ACG1317" s="119"/>
      <c r="ACH1317" s="119"/>
      <c r="ACI1317" s="119"/>
      <c r="ACJ1317" s="119"/>
      <c r="ACK1317" s="119"/>
      <c r="ACL1317" s="119"/>
      <c r="ACM1317" s="119"/>
      <c r="ACN1317" s="119"/>
      <c r="ACO1317" s="119"/>
      <c r="ACP1317" s="119"/>
      <c r="ACQ1317" s="119"/>
      <c r="ACR1317" s="119"/>
      <c r="ACS1317" s="119"/>
      <c r="ACT1317" s="119"/>
      <c r="ACU1317" s="119"/>
      <c r="ACV1317" s="119"/>
      <c r="ACW1317" s="119"/>
      <c r="ACX1317" s="119"/>
      <c r="ACY1317" s="119"/>
      <c r="ACZ1317" s="119"/>
      <c r="ADA1317" s="119"/>
      <c r="ADB1317" s="119"/>
      <c r="ADC1317" s="119"/>
      <c r="ADD1317" s="119"/>
      <c r="ADE1317" s="119"/>
      <c r="ADF1317" s="119"/>
      <c r="ADG1317" s="119"/>
      <c r="ADH1317" s="119"/>
      <c r="ADI1317" s="119"/>
      <c r="ADJ1317" s="119"/>
      <c r="ADK1317" s="119"/>
      <c r="ADL1317" s="119"/>
      <c r="ADM1317" s="119"/>
      <c r="ADN1317" s="119"/>
      <c r="ADO1317" s="119"/>
      <c r="ADP1317" s="119"/>
      <c r="ADQ1317" s="119"/>
      <c r="ADR1317" s="119"/>
      <c r="ADS1317" s="119"/>
      <c r="ADT1317" s="119"/>
      <c r="ADU1317" s="119"/>
      <c r="ADV1317" s="119"/>
      <c r="ADW1317" s="119"/>
      <c r="ADX1317" s="119"/>
      <c r="ADY1317" s="119"/>
      <c r="ADZ1317" s="119"/>
      <c r="AEA1317" s="119"/>
      <c r="AEB1317" s="119"/>
      <c r="AEC1317" s="119"/>
      <c r="AED1317" s="119"/>
      <c r="AEE1317" s="119"/>
      <c r="AEF1317" s="119"/>
      <c r="AEG1317" s="119"/>
      <c r="AEH1317" s="119"/>
      <c r="AEI1317" s="119"/>
      <c r="AEJ1317" s="119"/>
      <c r="AEK1317" s="119"/>
      <c r="AEL1317" s="119"/>
      <c r="AEM1317" s="119"/>
      <c r="AEN1317" s="119"/>
      <c r="AEO1317" s="119"/>
      <c r="AEP1317" s="119"/>
      <c r="AEQ1317" s="119"/>
      <c r="AER1317" s="119"/>
      <c r="AES1317" s="119"/>
      <c r="AET1317" s="119"/>
      <c r="AEU1317" s="119"/>
      <c r="AEV1317" s="119"/>
      <c r="AEW1317" s="119"/>
      <c r="AEX1317" s="119"/>
      <c r="AEY1317" s="119"/>
      <c r="AEZ1317" s="119"/>
      <c r="AFA1317" s="119"/>
      <c r="AFB1317" s="119"/>
      <c r="AFC1317" s="119"/>
      <c r="AFD1317" s="119"/>
      <c r="AFE1317" s="119"/>
      <c r="AFF1317" s="119"/>
      <c r="AFG1317" s="119"/>
      <c r="AFH1317" s="119"/>
      <c r="AFI1317" s="119"/>
      <c r="AFJ1317" s="119"/>
      <c r="AFK1317" s="119"/>
      <c r="AFL1317" s="119"/>
      <c r="AFM1317" s="119"/>
      <c r="AFN1317" s="119"/>
      <c r="AFO1317" s="119"/>
      <c r="AFP1317" s="119"/>
      <c r="AFQ1317" s="119"/>
      <c r="AFR1317" s="119"/>
      <c r="AFS1317" s="119"/>
      <c r="AFT1317" s="119"/>
      <c r="AFU1317" s="119"/>
      <c r="AFV1317" s="119"/>
      <c r="AFW1317" s="119"/>
      <c r="AFX1317" s="119"/>
      <c r="AFY1317" s="119"/>
      <c r="AFZ1317" s="119"/>
      <c r="AGA1317" s="119"/>
      <c r="AGB1317" s="119"/>
      <c r="AGC1317" s="119"/>
      <c r="AGD1317" s="119"/>
      <c r="AGE1317" s="119"/>
      <c r="AGF1317" s="119"/>
      <c r="AGG1317" s="119"/>
      <c r="AGH1317" s="119"/>
      <c r="AGI1317" s="119"/>
      <c r="AGJ1317" s="119"/>
      <c r="AGK1317" s="119"/>
      <c r="AGL1317" s="119"/>
      <c r="AGM1317" s="119"/>
      <c r="AGN1317" s="119"/>
      <c r="AGO1317" s="119"/>
      <c r="AGP1317" s="119"/>
      <c r="AGQ1317" s="119"/>
      <c r="AGR1317" s="119"/>
      <c r="AGS1317" s="119"/>
      <c r="AGT1317" s="119"/>
      <c r="AGU1317" s="119"/>
      <c r="AGV1317" s="119"/>
      <c r="AGW1317" s="119"/>
      <c r="AGX1317" s="119"/>
      <c r="AGY1317" s="119"/>
      <c r="AGZ1317" s="119"/>
      <c r="AHA1317" s="119"/>
      <c r="AHB1317" s="119"/>
      <c r="AHC1317" s="119"/>
      <c r="AHD1317" s="119"/>
      <c r="AHE1317" s="119"/>
      <c r="AHF1317" s="119"/>
      <c r="AHG1317" s="119"/>
      <c r="AHH1317" s="119"/>
      <c r="AHI1317" s="119"/>
      <c r="AHJ1317" s="119"/>
      <c r="AHK1317" s="119"/>
      <c r="AHL1317" s="119"/>
      <c r="AHM1317" s="119"/>
      <c r="AHN1317" s="119"/>
      <c r="AHO1317" s="119"/>
      <c r="AHP1317" s="119"/>
      <c r="AHQ1317" s="119"/>
      <c r="AHR1317" s="119"/>
      <c r="AHS1317" s="119"/>
      <c r="AHT1317" s="119"/>
      <c r="AHU1317" s="119"/>
      <c r="AHV1317" s="119"/>
      <c r="AHW1317" s="119"/>
      <c r="AHX1317" s="119"/>
      <c r="AHY1317" s="119"/>
      <c r="AHZ1317" s="119"/>
      <c r="AIA1317" s="119"/>
      <c r="AIB1317" s="119"/>
      <c r="AIC1317" s="119"/>
      <c r="AID1317" s="119"/>
      <c r="AIE1317" s="119"/>
      <c r="AIF1317" s="119"/>
      <c r="AIG1317" s="119"/>
      <c r="AIH1317" s="119"/>
      <c r="AII1317" s="119"/>
      <c r="AIJ1317" s="119"/>
      <c r="AIK1317" s="119"/>
      <c r="AIL1317" s="119"/>
      <c r="AIM1317" s="119"/>
      <c r="AIN1317" s="119"/>
      <c r="AIO1317" s="119"/>
      <c r="AIP1317" s="119"/>
      <c r="AIQ1317" s="119"/>
      <c r="AIR1317" s="119"/>
      <c r="AIS1317" s="119"/>
      <c r="AIT1317" s="119"/>
      <c r="AIU1317" s="119"/>
      <c r="AIV1317" s="119"/>
      <c r="AIW1317" s="119"/>
      <c r="AIX1317" s="119"/>
      <c r="AIY1317" s="119"/>
      <c r="AIZ1317" s="119"/>
      <c r="AJA1317" s="119"/>
      <c r="AJB1317" s="119"/>
      <c r="AJC1317" s="119"/>
      <c r="AJD1317" s="119"/>
      <c r="AJE1317" s="119"/>
      <c r="AJF1317" s="119"/>
      <c r="AJG1317" s="119"/>
      <c r="AJH1317" s="119"/>
      <c r="AJI1317" s="119"/>
      <c r="AJJ1317" s="119"/>
      <c r="AJK1317" s="119"/>
      <c r="AJL1317" s="119"/>
      <c r="AJM1317" s="119"/>
      <c r="AJN1317" s="119"/>
      <c r="AJO1317" s="119"/>
      <c r="AJP1317" s="119"/>
      <c r="AJQ1317" s="119"/>
      <c r="AJR1317" s="119"/>
      <c r="AJS1317" s="119"/>
      <c r="AJT1317" s="119"/>
      <c r="AJU1317" s="119"/>
      <c r="AJV1317" s="119"/>
      <c r="AJW1317" s="119"/>
      <c r="AJX1317" s="119"/>
      <c r="AJY1317" s="119"/>
      <c r="AJZ1317" s="119"/>
      <c r="AKA1317" s="119"/>
      <c r="AKB1317" s="119"/>
      <c r="AKC1317" s="119"/>
      <c r="AKD1317" s="119"/>
      <c r="AKE1317" s="119"/>
      <c r="AKF1317" s="119"/>
      <c r="AKG1317" s="119"/>
      <c r="AKH1317" s="119"/>
      <c r="AKI1317" s="119"/>
      <c r="AKJ1317" s="119"/>
      <c r="AKK1317" s="119"/>
      <c r="AKL1317" s="119"/>
      <c r="AKM1317" s="119"/>
      <c r="AKN1317" s="119"/>
      <c r="AKO1317" s="119"/>
      <c r="AKP1317" s="119"/>
      <c r="AKQ1317" s="119"/>
      <c r="AKR1317" s="119"/>
      <c r="AKS1317" s="119"/>
      <c r="AKT1317" s="119"/>
      <c r="AKU1317" s="119"/>
      <c r="AKV1317" s="119"/>
      <c r="AKW1317" s="119"/>
      <c r="AKX1317" s="119"/>
      <c r="AKY1317" s="119"/>
      <c r="AKZ1317" s="119"/>
      <c r="ALA1317" s="119"/>
      <c r="ALB1317" s="119"/>
      <c r="ALC1317" s="119"/>
      <c r="ALD1317" s="119"/>
      <c r="ALE1317" s="119"/>
      <c r="ALF1317" s="119"/>
      <c r="ALG1317" s="119"/>
      <c r="ALH1317" s="119"/>
      <c r="ALI1317" s="119"/>
      <c r="ALJ1317" s="119"/>
      <c r="ALK1317" s="119"/>
      <c r="ALL1317" s="119"/>
      <c r="ALM1317" s="119"/>
      <c r="ALN1317" s="119"/>
      <c r="ALO1317" s="119"/>
      <c r="ALP1317" s="119"/>
      <c r="ALQ1317" s="119"/>
      <c r="ALR1317" s="119"/>
      <c r="ALS1317" s="119"/>
      <c r="ALT1317" s="119"/>
      <c r="ALU1317" s="119"/>
      <c r="ALV1317" s="119"/>
      <c r="ALW1317" s="119"/>
      <c r="ALX1317" s="119"/>
      <c r="ALY1317" s="119"/>
      <c r="ALZ1317" s="119"/>
      <c r="AMA1317" s="119"/>
      <c r="AMB1317" s="119"/>
      <c r="AMC1317" s="119"/>
      <c r="AMD1317" s="119"/>
      <c r="AME1317" s="119"/>
      <c r="AMF1317" s="119"/>
      <c r="AMG1317" s="119"/>
      <c r="AMH1317" s="119"/>
      <c r="AMI1317" s="119"/>
      <c r="AMJ1317" s="119"/>
    </row>
    <row r="1318" customFormat="false" ht="15" hidden="false" customHeight="false" outlineLevel="0" collapsed="false">
      <c r="A1318" s="118"/>
      <c r="B1318" s="118"/>
      <c r="C1318" s="49" t="n">
        <f aca="false">IF(F1318=F1317,C1317,IF(F1318=(F1317+10),C1317,(C1317+10)))</f>
        <v>2550</v>
      </c>
      <c r="D1318" s="58" t="s">
        <v>462</v>
      </c>
      <c r="E1318" s="51" t="n">
        <f aca="false">IF(C1317=C1318,IF(AND(L1318&lt;&gt;"M",L1318&lt;&gt;"m-up"),E1317+10,E1317),10)</f>
        <v>10</v>
      </c>
      <c r="F1318" s="81" t="n">
        <f aca="false">R1318+(Q1318*60)+(P1318*3600)</f>
        <v>66543</v>
      </c>
      <c r="G1318" s="81" t="str">
        <f aca="false">CONCATENATE(M1318,N1318,O1318)</f>
        <v>201823</v>
      </c>
      <c r="H1318" s="81" t="n">
        <v>24</v>
      </c>
      <c r="I1318" s="81"/>
      <c r="J1318" s="81"/>
      <c r="K1318" s="81"/>
      <c r="L1318" s="81" t="s">
        <v>0</v>
      </c>
      <c r="M1318" s="81" t="n">
        <v>2018</v>
      </c>
      <c r="N1318" s="81" t="n">
        <v>2</v>
      </c>
      <c r="O1318" s="81" t="n">
        <v>3</v>
      </c>
      <c r="P1318" s="81" t="n">
        <v>18</v>
      </c>
      <c r="Q1318" s="81" t="n">
        <v>29</v>
      </c>
      <c r="R1318" s="81" t="n">
        <v>3</v>
      </c>
      <c r="S1318" s="81" t="n">
        <v>117</v>
      </c>
      <c r="T1318" s="81" t="n">
        <v>1</v>
      </c>
      <c r="U1318" s="81" t="s">
        <v>1</v>
      </c>
      <c r="V1318" s="81" t="s">
        <v>2</v>
      </c>
      <c r="W1318" s="81"/>
      <c r="X1318" s="129" t="s">
        <v>119</v>
      </c>
      <c r="Y1318" s="130"/>
      <c r="Z1318" s="130"/>
      <c r="AA1318" s="130"/>
      <c r="WK1318" s="119"/>
      <c r="WL1318" s="119"/>
      <c r="WM1318" s="119"/>
      <c r="WN1318" s="119"/>
      <c r="WO1318" s="119"/>
      <c r="WP1318" s="119"/>
      <c r="WQ1318" s="119"/>
      <c r="WR1318" s="119"/>
      <c r="WS1318" s="119"/>
      <c r="WT1318" s="119"/>
      <c r="WU1318" s="119"/>
      <c r="WV1318" s="119"/>
      <c r="WW1318" s="119"/>
      <c r="WX1318" s="119"/>
      <c r="WY1318" s="119"/>
      <c r="WZ1318" s="119"/>
      <c r="XA1318" s="119"/>
      <c r="XB1318" s="119"/>
      <c r="XC1318" s="119"/>
      <c r="XD1318" s="119"/>
      <c r="XE1318" s="119"/>
      <c r="XF1318" s="119"/>
      <c r="XG1318" s="119"/>
      <c r="XH1318" s="119"/>
      <c r="XI1318" s="119"/>
      <c r="XJ1318" s="119"/>
      <c r="XK1318" s="119"/>
      <c r="XL1318" s="119"/>
      <c r="XM1318" s="119"/>
      <c r="XN1318" s="119"/>
      <c r="XO1318" s="119"/>
      <c r="XP1318" s="119"/>
      <c r="XQ1318" s="119"/>
      <c r="XR1318" s="119"/>
      <c r="XS1318" s="119"/>
      <c r="XT1318" s="119"/>
      <c r="XU1318" s="119"/>
      <c r="XV1318" s="119"/>
      <c r="XW1318" s="119"/>
      <c r="XX1318" s="119"/>
      <c r="XY1318" s="119"/>
      <c r="XZ1318" s="119"/>
      <c r="YA1318" s="119"/>
      <c r="YB1318" s="119"/>
      <c r="YC1318" s="119"/>
      <c r="YD1318" s="119"/>
      <c r="YE1318" s="119"/>
      <c r="YF1318" s="119"/>
      <c r="YG1318" s="119"/>
      <c r="YH1318" s="119"/>
      <c r="YI1318" s="119"/>
      <c r="YJ1318" s="119"/>
      <c r="YK1318" s="119"/>
      <c r="YL1318" s="119"/>
      <c r="YM1318" s="119"/>
      <c r="YN1318" s="119"/>
      <c r="YO1318" s="119"/>
      <c r="YP1318" s="119"/>
      <c r="YQ1318" s="119"/>
      <c r="YR1318" s="119"/>
      <c r="YS1318" s="119"/>
      <c r="YT1318" s="119"/>
      <c r="YU1318" s="119"/>
      <c r="YV1318" s="119"/>
      <c r="YW1318" s="119"/>
      <c r="YX1318" s="119"/>
      <c r="YY1318" s="119"/>
      <c r="YZ1318" s="119"/>
      <c r="ZA1318" s="119"/>
      <c r="ZB1318" s="119"/>
      <c r="ZC1318" s="119"/>
      <c r="ZD1318" s="119"/>
      <c r="ZE1318" s="119"/>
      <c r="ZF1318" s="119"/>
      <c r="ZG1318" s="119"/>
      <c r="ZH1318" s="119"/>
      <c r="ZI1318" s="119"/>
      <c r="ZJ1318" s="119"/>
      <c r="ZK1318" s="119"/>
      <c r="ZL1318" s="119"/>
      <c r="ZM1318" s="119"/>
      <c r="ZN1318" s="119"/>
      <c r="ZO1318" s="119"/>
      <c r="ZP1318" s="119"/>
      <c r="ZQ1318" s="119"/>
      <c r="ZR1318" s="119"/>
      <c r="ZS1318" s="119"/>
      <c r="ZT1318" s="119"/>
      <c r="ZU1318" s="119"/>
      <c r="ZV1318" s="119"/>
      <c r="ZW1318" s="119"/>
      <c r="ZX1318" s="119"/>
      <c r="ZY1318" s="119"/>
      <c r="ZZ1318" s="119"/>
      <c r="AAA1318" s="119"/>
      <c r="AAB1318" s="119"/>
      <c r="AAC1318" s="119"/>
      <c r="AAD1318" s="119"/>
      <c r="AAE1318" s="119"/>
      <c r="AAF1318" s="119"/>
      <c r="AAG1318" s="119"/>
      <c r="AAH1318" s="119"/>
      <c r="AAI1318" s="119"/>
      <c r="AAJ1318" s="119"/>
      <c r="AAK1318" s="119"/>
      <c r="AAL1318" s="119"/>
      <c r="AAM1318" s="119"/>
      <c r="AAN1318" s="119"/>
      <c r="AAO1318" s="119"/>
      <c r="AAP1318" s="119"/>
      <c r="AAQ1318" s="119"/>
      <c r="AAR1318" s="119"/>
      <c r="AAS1318" s="119"/>
      <c r="AAT1318" s="119"/>
      <c r="AAU1318" s="119"/>
      <c r="AAV1318" s="119"/>
      <c r="AAW1318" s="119"/>
      <c r="AAX1318" s="119"/>
      <c r="AAY1318" s="119"/>
      <c r="AAZ1318" s="119"/>
      <c r="ABA1318" s="119"/>
      <c r="ABB1318" s="119"/>
      <c r="ABC1318" s="119"/>
      <c r="ABD1318" s="119"/>
      <c r="ABE1318" s="119"/>
      <c r="ABF1318" s="119"/>
      <c r="ABG1318" s="119"/>
      <c r="ABH1318" s="119"/>
      <c r="ABI1318" s="119"/>
      <c r="ABJ1318" s="119"/>
      <c r="ABK1318" s="119"/>
      <c r="ABL1318" s="119"/>
      <c r="ABM1318" s="119"/>
      <c r="ABN1318" s="119"/>
      <c r="ABO1318" s="119"/>
      <c r="ABP1318" s="119"/>
      <c r="ABQ1318" s="119"/>
      <c r="ABR1318" s="119"/>
      <c r="ABS1318" s="119"/>
      <c r="ABT1318" s="119"/>
      <c r="ABU1318" s="119"/>
      <c r="ABV1318" s="119"/>
      <c r="ABW1318" s="119"/>
      <c r="ABX1318" s="119"/>
      <c r="ABY1318" s="119"/>
      <c r="ABZ1318" s="119"/>
      <c r="ACA1318" s="119"/>
      <c r="ACB1318" s="119"/>
      <c r="ACC1318" s="119"/>
      <c r="ACD1318" s="119"/>
      <c r="ACE1318" s="119"/>
      <c r="ACF1318" s="119"/>
      <c r="ACG1318" s="119"/>
      <c r="ACH1318" s="119"/>
      <c r="ACI1318" s="119"/>
      <c r="ACJ1318" s="119"/>
      <c r="ACK1318" s="119"/>
      <c r="ACL1318" s="119"/>
      <c r="ACM1318" s="119"/>
      <c r="ACN1318" s="119"/>
      <c r="ACO1318" s="119"/>
      <c r="ACP1318" s="119"/>
      <c r="ACQ1318" s="119"/>
      <c r="ACR1318" s="119"/>
      <c r="ACS1318" s="119"/>
      <c r="ACT1318" s="119"/>
      <c r="ACU1318" s="119"/>
      <c r="ACV1318" s="119"/>
      <c r="ACW1318" s="119"/>
      <c r="ACX1318" s="119"/>
      <c r="ACY1318" s="119"/>
      <c r="ACZ1318" s="119"/>
      <c r="ADA1318" s="119"/>
      <c r="ADB1318" s="119"/>
      <c r="ADC1318" s="119"/>
      <c r="ADD1318" s="119"/>
      <c r="ADE1318" s="119"/>
      <c r="ADF1318" s="119"/>
      <c r="ADG1318" s="119"/>
      <c r="ADH1318" s="119"/>
      <c r="ADI1318" s="119"/>
      <c r="ADJ1318" s="119"/>
      <c r="ADK1318" s="119"/>
      <c r="ADL1318" s="119"/>
      <c r="ADM1318" s="119"/>
      <c r="ADN1318" s="119"/>
      <c r="ADO1318" s="119"/>
      <c r="ADP1318" s="119"/>
      <c r="ADQ1318" s="119"/>
      <c r="ADR1318" s="119"/>
      <c r="ADS1318" s="119"/>
      <c r="ADT1318" s="119"/>
      <c r="ADU1318" s="119"/>
      <c r="ADV1318" s="119"/>
      <c r="ADW1318" s="119"/>
      <c r="ADX1318" s="119"/>
      <c r="ADY1318" s="119"/>
      <c r="ADZ1318" s="119"/>
      <c r="AEA1318" s="119"/>
      <c r="AEB1318" s="119"/>
      <c r="AEC1318" s="119"/>
      <c r="AED1318" s="119"/>
      <c r="AEE1318" s="119"/>
      <c r="AEF1318" s="119"/>
      <c r="AEG1318" s="119"/>
      <c r="AEH1318" s="119"/>
      <c r="AEI1318" s="119"/>
      <c r="AEJ1318" s="119"/>
      <c r="AEK1318" s="119"/>
      <c r="AEL1318" s="119"/>
      <c r="AEM1318" s="119"/>
      <c r="AEN1318" s="119"/>
      <c r="AEO1318" s="119"/>
      <c r="AEP1318" s="119"/>
      <c r="AEQ1318" s="119"/>
      <c r="AER1318" s="119"/>
      <c r="AES1318" s="119"/>
      <c r="AET1318" s="119"/>
      <c r="AEU1318" s="119"/>
      <c r="AEV1318" s="119"/>
      <c r="AEW1318" s="119"/>
      <c r="AEX1318" s="119"/>
      <c r="AEY1318" s="119"/>
      <c r="AEZ1318" s="119"/>
      <c r="AFA1318" s="119"/>
      <c r="AFB1318" s="119"/>
      <c r="AFC1318" s="119"/>
      <c r="AFD1318" s="119"/>
      <c r="AFE1318" s="119"/>
      <c r="AFF1318" s="119"/>
      <c r="AFG1318" s="119"/>
      <c r="AFH1318" s="119"/>
      <c r="AFI1318" s="119"/>
      <c r="AFJ1318" s="119"/>
      <c r="AFK1318" s="119"/>
      <c r="AFL1318" s="119"/>
      <c r="AFM1318" s="119"/>
      <c r="AFN1318" s="119"/>
      <c r="AFO1318" s="119"/>
      <c r="AFP1318" s="119"/>
      <c r="AFQ1318" s="119"/>
      <c r="AFR1318" s="119"/>
      <c r="AFS1318" s="119"/>
      <c r="AFT1318" s="119"/>
      <c r="AFU1318" s="119"/>
      <c r="AFV1318" s="119"/>
      <c r="AFW1318" s="119"/>
      <c r="AFX1318" s="119"/>
      <c r="AFY1318" s="119"/>
      <c r="AFZ1318" s="119"/>
      <c r="AGA1318" s="119"/>
      <c r="AGB1318" s="119"/>
      <c r="AGC1318" s="119"/>
      <c r="AGD1318" s="119"/>
      <c r="AGE1318" s="119"/>
      <c r="AGF1318" s="119"/>
      <c r="AGG1318" s="119"/>
      <c r="AGH1318" s="119"/>
      <c r="AGI1318" s="119"/>
      <c r="AGJ1318" s="119"/>
      <c r="AGK1318" s="119"/>
      <c r="AGL1318" s="119"/>
      <c r="AGM1318" s="119"/>
      <c r="AGN1318" s="119"/>
      <c r="AGO1318" s="119"/>
      <c r="AGP1318" s="119"/>
      <c r="AGQ1318" s="119"/>
      <c r="AGR1318" s="119"/>
      <c r="AGS1318" s="119"/>
      <c r="AGT1318" s="119"/>
      <c r="AGU1318" s="119"/>
      <c r="AGV1318" s="119"/>
      <c r="AGW1318" s="119"/>
      <c r="AGX1318" s="119"/>
      <c r="AGY1318" s="119"/>
      <c r="AGZ1318" s="119"/>
      <c r="AHA1318" s="119"/>
      <c r="AHB1318" s="119"/>
      <c r="AHC1318" s="119"/>
      <c r="AHD1318" s="119"/>
      <c r="AHE1318" s="119"/>
      <c r="AHF1318" s="119"/>
      <c r="AHG1318" s="119"/>
      <c r="AHH1318" s="119"/>
      <c r="AHI1318" s="119"/>
      <c r="AHJ1318" s="119"/>
      <c r="AHK1318" s="119"/>
      <c r="AHL1318" s="119"/>
      <c r="AHM1318" s="119"/>
      <c r="AHN1318" s="119"/>
      <c r="AHO1318" s="119"/>
      <c r="AHP1318" s="119"/>
      <c r="AHQ1318" s="119"/>
      <c r="AHR1318" s="119"/>
      <c r="AHS1318" s="119"/>
      <c r="AHT1318" s="119"/>
      <c r="AHU1318" s="119"/>
      <c r="AHV1318" s="119"/>
      <c r="AHW1318" s="119"/>
      <c r="AHX1318" s="119"/>
      <c r="AHY1318" s="119"/>
      <c r="AHZ1318" s="119"/>
      <c r="AIA1318" s="119"/>
      <c r="AIB1318" s="119"/>
      <c r="AIC1318" s="119"/>
      <c r="AID1318" s="119"/>
      <c r="AIE1318" s="119"/>
      <c r="AIF1318" s="119"/>
      <c r="AIG1318" s="119"/>
      <c r="AIH1318" s="119"/>
      <c r="AII1318" s="119"/>
      <c r="AIJ1318" s="119"/>
      <c r="AIK1318" s="119"/>
      <c r="AIL1318" s="119"/>
      <c r="AIM1318" s="119"/>
      <c r="AIN1318" s="119"/>
      <c r="AIO1318" s="119"/>
      <c r="AIP1318" s="119"/>
      <c r="AIQ1318" s="119"/>
      <c r="AIR1318" s="119"/>
      <c r="AIS1318" s="119"/>
      <c r="AIT1318" s="119"/>
      <c r="AIU1318" s="119"/>
      <c r="AIV1318" s="119"/>
      <c r="AIW1318" s="119"/>
      <c r="AIX1318" s="119"/>
      <c r="AIY1318" s="119"/>
      <c r="AIZ1318" s="119"/>
      <c r="AJA1318" s="119"/>
      <c r="AJB1318" s="119"/>
      <c r="AJC1318" s="119"/>
      <c r="AJD1318" s="119"/>
      <c r="AJE1318" s="119"/>
      <c r="AJF1318" s="119"/>
      <c r="AJG1318" s="119"/>
      <c r="AJH1318" s="119"/>
      <c r="AJI1318" s="119"/>
      <c r="AJJ1318" s="119"/>
      <c r="AJK1318" s="119"/>
      <c r="AJL1318" s="119"/>
      <c r="AJM1318" s="119"/>
      <c r="AJN1318" s="119"/>
      <c r="AJO1318" s="119"/>
      <c r="AJP1318" s="119"/>
      <c r="AJQ1318" s="119"/>
      <c r="AJR1318" s="119"/>
      <c r="AJS1318" s="119"/>
      <c r="AJT1318" s="119"/>
      <c r="AJU1318" s="119"/>
      <c r="AJV1318" s="119"/>
      <c r="AJW1318" s="119"/>
      <c r="AJX1318" s="119"/>
      <c r="AJY1318" s="119"/>
      <c r="AJZ1318" s="119"/>
      <c r="AKA1318" s="119"/>
      <c r="AKB1318" s="119"/>
      <c r="AKC1318" s="119"/>
      <c r="AKD1318" s="119"/>
      <c r="AKE1318" s="119"/>
      <c r="AKF1318" s="119"/>
      <c r="AKG1318" s="119"/>
      <c r="AKH1318" s="119"/>
      <c r="AKI1318" s="119"/>
      <c r="AKJ1318" s="119"/>
      <c r="AKK1318" s="119"/>
      <c r="AKL1318" s="119"/>
      <c r="AKM1318" s="119"/>
      <c r="AKN1318" s="119"/>
      <c r="AKO1318" s="119"/>
      <c r="AKP1318" s="119"/>
      <c r="AKQ1318" s="119"/>
      <c r="AKR1318" s="119"/>
      <c r="AKS1318" s="119"/>
      <c r="AKT1318" s="119"/>
      <c r="AKU1318" s="119"/>
      <c r="AKV1318" s="119"/>
      <c r="AKW1318" s="119"/>
      <c r="AKX1318" s="119"/>
      <c r="AKY1318" s="119"/>
      <c r="AKZ1318" s="119"/>
      <c r="ALA1318" s="119"/>
      <c r="ALB1318" s="119"/>
      <c r="ALC1318" s="119"/>
      <c r="ALD1318" s="119"/>
      <c r="ALE1318" s="119"/>
      <c r="ALF1318" s="119"/>
      <c r="ALG1318" s="119"/>
      <c r="ALH1318" s="119"/>
      <c r="ALI1318" s="119"/>
      <c r="ALJ1318" s="119"/>
      <c r="ALK1318" s="119"/>
      <c r="ALL1318" s="119"/>
      <c r="ALM1318" s="119"/>
      <c r="ALN1318" s="119"/>
      <c r="ALO1318" s="119"/>
      <c r="ALP1318" s="119"/>
      <c r="ALQ1318" s="119"/>
      <c r="ALR1318" s="119"/>
      <c r="ALS1318" s="119"/>
      <c r="ALT1318" s="119"/>
      <c r="ALU1318" s="119"/>
      <c r="ALV1318" s="119"/>
      <c r="ALW1318" s="119"/>
      <c r="ALX1318" s="119"/>
      <c r="ALY1318" s="119"/>
      <c r="ALZ1318" s="119"/>
      <c r="AMA1318" s="119"/>
      <c r="AMB1318" s="119"/>
      <c r="AMC1318" s="119"/>
      <c r="AMD1318" s="119"/>
      <c r="AME1318" s="119"/>
      <c r="AMF1318" s="119"/>
      <c r="AMG1318" s="119"/>
      <c r="AMH1318" s="119"/>
      <c r="AMI1318" s="119"/>
      <c r="AMJ1318" s="119"/>
    </row>
    <row r="1319" customFormat="false" ht="15" hidden="false" customHeight="false" outlineLevel="0" collapsed="false">
      <c r="A1319" s="118"/>
      <c r="B1319" s="118"/>
      <c r="C1319" s="49" t="n">
        <f aca="false">IF(F1319=F1318,C1318,IF(F1319=(F1318+10),C1318,(C1318+10)))</f>
        <v>2550</v>
      </c>
      <c r="D1319" s="56" t="s">
        <v>462</v>
      </c>
      <c r="E1319" s="51" t="n">
        <f aca="false">IF(C1318=C1319,IF(AND(L1319&lt;&gt;"M",L1319&lt;&gt;"m-up"),E1318+10,E1318),10)</f>
        <v>20</v>
      </c>
      <c r="F1319" s="79" t="n">
        <f aca="false">R1319+(Q1319*60)+(P1319*3600)</f>
        <v>66543</v>
      </c>
      <c r="G1319" s="79" t="str">
        <f aca="false">CONCATENATE(M1319,N1319,O1319)</f>
        <v>201823</v>
      </c>
      <c r="H1319" s="79" t="n">
        <v>14</v>
      </c>
      <c r="I1319" s="79"/>
      <c r="J1319" s="79"/>
      <c r="K1319" s="79"/>
      <c r="L1319" s="79" t="s">
        <v>0</v>
      </c>
      <c r="M1319" s="79" t="n">
        <v>2018</v>
      </c>
      <c r="N1319" s="79" t="n">
        <v>2</v>
      </c>
      <c r="O1319" s="79" t="n">
        <v>3</v>
      </c>
      <c r="P1319" s="79" t="n">
        <v>18</v>
      </c>
      <c r="Q1319" s="79" t="n">
        <v>29</v>
      </c>
      <c r="R1319" s="79" t="n">
        <v>3</v>
      </c>
      <c r="S1319" s="79" t="n">
        <v>173</v>
      </c>
      <c r="T1319" s="79" t="n">
        <v>1</v>
      </c>
      <c r="U1319" s="79" t="s">
        <v>1</v>
      </c>
      <c r="V1319" s="79" t="s">
        <v>2</v>
      </c>
      <c r="W1319" s="79"/>
      <c r="X1319" s="130" t="s">
        <v>120</v>
      </c>
      <c r="Y1319" s="130"/>
      <c r="Z1319" s="130"/>
      <c r="AA1319" s="130"/>
      <c r="WK1319" s="119"/>
      <c r="WL1319" s="119"/>
      <c r="WM1319" s="119"/>
      <c r="WN1319" s="119"/>
      <c r="WO1319" s="119"/>
      <c r="WP1319" s="119"/>
      <c r="WQ1319" s="119"/>
      <c r="WR1319" s="119"/>
      <c r="WS1319" s="119"/>
      <c r="WT1319" s="119"/>
      <c r="WU1319" s="119"/>
      <c r="WV1319" s="119"/>
      <c r="WW1319" s="119"/>
      <c r="WX1319" s="119"/>
      <c r="WY1319" s="119"/>
      <c r="WZ1319" s="119"/>
      <c r="XA1319" s="119"/>
      <c r="XB1319" s="119"/>
      <c r="XC1319" s="119"/>
      <c r="XD1319" s="119"/>
      <c r="XE1319" s="119"/>
      <c r="XF1319" s="119"/>
      <c r="XG1319" s="119"/>
      <c r="XH1319" s="119"/>
      <c r="XI1319" s="119"/>
      <c r="XJ1319" s="119"/>
      <c r="XK1319" s="119"/>
      <c r="XL1319" s="119"/>
      <c r="XM1319" s="119"/>
      <c r="XN1319" s="119"/>
      <c r="XO1319" s="119"/>
      <c r="XP1319" s="119"/>
      <c r="XQ1319" s="119"/>
      <c r="XR1319" s="119"/>
      <c r="XS1319" s="119"/>
      <c r="XT1319" s="119"/>
      <c r="XU1319" s="119"/>
      <c r="XV1319" s="119"/>
      <c r="XW1319" s="119"/>
      <c r="XX1319" s="119"/>
      <c r="XY1319" s="119"/>
      <c r="XZ1319" s="119"/>
      <c r="YA1319" s="119"/>
      <c r="YB1319" s="119"/>
      <c r="YC1319" s="119"/>
      <c r="YD1319" s="119"/>
      <c r="YE1319" s="119"/>
      <c r="YF1319" s="119"/>
      <c r="YG1319" s="119"/>
      <c r="YH1319" s="119"/>
      <c r="YI1319" s="119"/>
      <c r="YJ1319" s="119"/>
      <c r="YK1319" s="119"/>
      <c r="YL1319" s="119"/>
      <c r="YM1319" s="119"/>
      <c r="YN1319" s="119"/>
      <c r="YO1319" s="119"/>
      <c r="YP1319" s="119"/>
      <c r="YQ1319" s="119"/>
      <c r="YR1319" s="119"/>
      <c r="YS1319" s="119"/>
      <c r="YT1319" s="119"/>
      <c r="YU1319" s="119"/>
      <c r="YV1319" s="119"/>
      <c r="YW1319" s="119"/>
      <c r="YX1319" s="119"/>
      <c r="YY1319" s="119"/>
      <c r="YZ1319" s="119"/>
      <c r="ZA1319" s="119"/>
      <c r="ZB1319" s="119"/>
      <c r="ZC1319" s="119"/>
      <c r="ZD1319" s="119"/>
      <c r="ZE1319" s="119"/>
      <c r="ZF1319" s="119"/>
      <c r="ZG1319" s="119"/>
      <c r="ZH1319" s="119"/>
      <c r="ZI1319" s="119"/>
      <c r="ZJ1319" s="119"/>
      <c r="ZK1319" s="119"/>
      <c r="ZL1319" s="119"/>
      <c r="ZM1319" s="119"/>
      <c r="ZN1319" s="119"/>
      <c r="ZO1319" s="119"/>
      <c r="ZP1319" s="119"/>
      <c r="ZQ1319" s="119"/>
      <c r="ZR1319" s="119"/>
      <c r="ZS1319" s="119"/>
      <c r="ZT1319" s="119"/>
      <c r="ZU1319" s="119"/>
      <c r="ZV1319" s="119"/>
      <c r="ZW1319" s="119"/>
      <c r="ZX1319" s="119"/>
      <c r="ZY1319" s="119"/>
      <c r="ZZ1319" s="119"/>
      <c r="AAA1319" s="119"/>
      <c r="AAB1319" s="119"/>
      <c r="AAC1319" s="119"/>
      <c r="AAD1319" s="119"/>
      <c r="AAE1319" s="119"/>
      <c r="AAF1319" s="119"/>
      <c r="AAG1319" s="119"/>
      <c r="AAH1319" s="119"/>
      <c r="AAI1319" s="119"/>
      <c r="AAJ1319" s="119"/>
      <c r="AAK1319" s="119"/>
      <c r="AAL1319" s="119"/>
      <c r="AAM1319" s="119"/>
      <c r="AAN1319" s="119"/>
      <c r="AAO1319" s="119"/>
      <c r="AAP1319" s="119"/>
      <c r="AAQ1319" s="119"/>
      <c r="AAR1319" s="119"/>
      <c r="AAS1319" s="119"/>
      <c r="AAT1319" s="119"/>
      <c r="AAU1319" s="119"/>
      <c r="AAV1319" s="119"/>
      <c r="AAW1319" s="119"/>
      <c r="AAX1319" s="119"/>
      <c r="AAY1319" s="119"/>
      <c r="AAZ1319" s="119"/>
      <c r="ABA1319" s="119"/>
      <c r="ABB1319" s="119"/>
      <c r="ABC1319" s="119"/>
      <c r="ABD1319" s="119"/>
      <c r="ABE1319" s="119"/>
      <c r="ABF1319" s="119"/>
      <c r="ABG1319" s="119"/>
      <c r="ABH1319" s="119"/>
      <c r="ABI1319" s="119"/>
      <c r="ABJ1319" s="119"/>
      <c r="ABK1319" s="119"/>
      <c r="ABL1319" s="119"/>
      <c r="ABM1319" s="119"/>
      <c r="ABN1319" s="119"/>
      <c r="ABO1319" s="119"/>
      <c r="ABP1319" s="119"/>
      <c r="ABQ1319" s="119"/>
      <c r="ABR1319" s="119"/>
      <c r="ABS1319" s="119"/>
      <c r="ABT1319" s="119"/>
      <c r="ABU1319" s="119"/>
      <c r="ABV1319" s="119"/>
      <c r="ABW1319" s="119"/>
      <c r="ABX1319" s="119"/>
      <c r="ABY1319" s="119"/>
      <c r="ABZ1319" s="119"/>
      <c r="ACA1319" s="119"/>
      <c r="ACB1319" s="119"/>
      <c r="ACC1319" s="119"/>
      <c r="ACD1319" s="119"/>
      <c r="ACE1319" s="119"/>
      <c r="ACF1319" s="119"/>
      <c r="ACG1319" s="119"/>
      <c r="ACH1319" s="119"/>
      <c r="ACI1319" s="119"/>
      <c r="ACJ1319" s="119"/>
      <c r="ACK1319" s="119"/>
      <c r="ACL1319" s="119"/>
      <c r="ACM1319" s="119"/>
      <c r="ACN1319" s="119"/>
      <c r="ACO1319" s="119"/>
      <c r="ACP1319" s="119"/>
      <c r="ACQ1319" s="119"/>
      <c r="ACR1319" s="119"/>
      <c r="ACS1319" s="119"/>
      <c r="ACT1319" s="119"/>
      <c r="ACU1319" s="119"/>
      <c r="ACV1319" s="119"/>
      <c r="ACW1319" s="119"/>
      <c r="ACX1319" s="119"/>
      <c r="ACY1319" s="119"/>
      <c r="ACZ1319" s="119"/>
      <c r="ADA1319" s="119"/>
      <c r="ADB1319" s="119"/>
      <c r="ADC1319" s="119"/>
      <c r="ADD1319" s="119"/>
      <c r="ADE1319" s="119"/>
      <c r="ADF1319" s="119"/>
      <c r="ADG1319" s="119"/>
      <c r="ADH1319" s="119"/>
      <c r="ADI1319" s="119"/>
      <c r="ADJ1319" s="119"/>
      <c r="ADK1319" s="119"/>
      <c r="ADL1319" s="119"/>
      <c r="ADM1319" s="119"/>
      <c r="ADN1319" s="119"/>
      <c r="ADO1319" s="119"/>
      <c r="ADP1319" s="119"/>
      <c r="ADQ1319" s="119"/>
      <c r="ADR1319" s="119"/>
      <c r="ADS1319" s="119"/>
      <c r="ADT1319" s="119"/>
      <c r="ADU1319" s="119"/>
      <c r="ADV1319" s="119"/>
      <c r="ADW1319" s="119"/>
      <c r="ADX1319" s="119"/>
      <c r="ADY1319" s="119"/>
      <c r="ADZ1319" s="119"/>
      <c r="AEA1319" s="119"/>
      <c r="AEB1319" s="119"/>
      <c r="AEC1319" s="119"/>
      <c r="AED1319" s="119"/>
      <c r="AEE1319" s="119"/>
      <c r="AEF1319" s="119"/>
      <c r="AEG1319" s="119"/>
      <c r="AEH1319" s="119"/>
      <c r="AEI1319" s="119"/>
      <c r="AEJ1319" s="119"/>
      <c r="AEK1319" s="119"/>
      <c r="AEL1319" s="119"/>
      <c r="AEM1319" s="119"/>
      <c r="AEN1319" s="119"/>
      <c r="AEO1319" s="119"/>
      <c r="AEP1319" s="119"/>
      <c r="AEQ1319" s="119"/>
      <c r="AER1319" s="119"/>
      <c r="AES1319" s="119"/>
      <c r="AET1319" s="119"/>
      <c r="AEU1319" s="119"/>
      <c r="AEV1319" s="119"/>
      <c r="AEW1319" s="119"/>
      <c r="AEX1319" s="119"/>
      <c r="AEY1319" s="119"/>
      <c r="AEZ1319" s="119"/>
      <c r="AFA1319" s="119"/>
      <c r="AFB1319" s="119"/>
      <c r="AFC1319" s="119"/>
      <c r="AFD1319" s="119"/>
      <c r="AFE1319" s="119"/>
      <c r="AFF1319" s="119"/>
      <c r="AFG1319" s="119"/>
      <c r="AFH1319" s="119"/>
      <c r="AFI1319" s="119"/>
      <c r="AFJ1319" s="119"/>
      <c r="AFK1319" s="119"/>
      <c r="AFL1319" s="119"/>
      <c r="AFM1319" s="119"/>
      <c r="AFN1319" s="119"/>
      <c r="AFO1319" s="119"/>
      <c r="AFP1319" s="119"/>
      <c r="AFQ1319" s="119"/>
      <c r="AFR1319" s="119"/>
      <c r="AFS1319" s="119"/>
      <c r="AFT1319" s="119"/>
      <c r="AFU1319" s="119"/>
      <c r="AFV1319" s="119"/>
      <c r="AFW1319" s="119"/>
      <c r="AFX1319" s="119"/>
      <c r="AFY1319" s="119"/>
      <c r="AFZ1319" s="119"/>
      <c r="AGA1319" s="119"/>
      <c r="AGB1319" s="119"/>
      <c r="AGC1319" s="119"/>
      <c r="AGD1319" s="119"/>
      <c r="AGE1319" s="119"/>
      <c r="AGF1319" s="119"/>
      <c r="AGG1319" s="119"/>
      <c r="AGH1319" s="119"/>
      <c r="AGI1319" s="119"/>
      <c r="AGJ1319" s="119"/>
      <c r="AGK1319" s="119"/>
      <c r="AGL1319" s="119"/>
      <c r="AGM1319" s="119"/>
      <c r="AGN1319" s="119"/>
      <c r="AGO1319" s="119"/>
      <c r="AGP1319" s="119"/>
      <c r="AGQ1319" s="119"/>
      <c r="AGR1319" s="119"/>
      <c r="AGS1319" s="119"/>
      <c r="AGT1319" s="119"/>
      <c r="AGU1319" s="119"/>
      <c r="AGV1319" s="119"/>
      <c r="AGW1319" s="119"/>
      <c r="AGX1319" s="119"/>
      <c r="AGY1319" s="119"/>
      <c r="AGZ1319" s="119"/>
      <c r="AHA1319" s="119"/>
      <c r="AHB1319" s="119"/>
      <c r="AHC1319" s="119"/>
      <c r="AHD1319" s="119"/>
      <c r="AHE1319" s="119"/>
      <c r="AHF1319" s="119"/>
      <c r="AHG1319" s="119"/>
      <c r="AHH1319" s="119"/>
      <c r="AHI1319" s="119"/>
      <c r="AHJ1319" s="119"/>
      <c r="AHK1319" s="119"/>
      <c r="AHL1319" s="119"/>
      <c r="AHM1319" s="119"/>
      <c r="AHN1319" s="119"/>
      <c r="AHO1319" s="119"/>
      <c r="AHP1319" s="119"/>
      <c r="AHQ1319" s="119"/>
      <c r="AHR1319" s="119"/>
      <c r="AHS1319" s="119"/>
      <c r="AHT1319" s="119"/>
      <c r="AHU1319" s="119"/>
      <c r="AHV1319" s="119"/>
      <c r="AHW1319" s="119"/>
      <c r="AHX1319" s="119"/>
      <c r="AHY1319" s="119"/>
      <c r="AHZ1319" s="119"/>
      <c r="AIA1319" s="119"/>
      <c r="AIB1319" s="119"/>
      <c r="AIC1319" s="119"/>
      <c r="AID1319" s="119"/>
      <c r="AIE1319" s="119"/>
      <c r="AIF1319" s="119"/>
      <c r="AIG1319" s="119"/>
      <c r="AIH1319" s="119"/>
      <c r="AII1319" s="119"/>
      <c r="AIJ1319" s="119"/>
      <c r="AIK1319" s="119"/>
      <c r="AIL1319" s="119"/>
      <c r="AIM1319" s="119"/>
      <c r="AIN1319" s="119"/>
      <c r="AIO1319" s="119"/>
      <c r="AIP1319" s="119"/>
      <c r="AIQ1319" s="119"/>
      <c r="AIR1319" s="119"/>
      <c r="AIS1319" s="119"/>
      <c r="AIT1319" s="119"/>
      <c r="AIU1319" s="119"/>
      <c r="AIV1319" s="119"/>
      <c r="AIW1319" s="119"/>
      <c r="AIX1319" s="119"/>
      <c r="AIY1319" s="119"/>
      <c r="AIZ1319" s="119"/>
      <c r="AJA1319" s="119"/>
      <c r="AJB1319" s="119"/>
      <c r="AJC1319" s="119"/>
      <c r="AJD1319" s="119"/>
      <c r="AJE1319" s="119"/>
      <c r="AJF1319" s="119"/>
      <c r="AJG1319" s="119"/>
      <c r="AJH1319" s="119"/>
      <c r="AJI1319" s="119"/>
      <c r="AJJ1319" s="119"/>
      <c r="AJK1319" s="119"/>
      <c r="AJL1319" s="119"/>
      <c r="AJM1319" s="119"/>
      <c r="AJN1319" s="119"/>
      <c r="AJO1319" s="119"/>
      <c r="AJP1319" s="119"/>
      <c r="AJQ1319" s="119"/>
      <c r="AJR1319" s="119"/>
      <c r="AJS1319" s="119"/>
      <c r="AJT1319" s="119"/>
      <c r="AJU1319" s="119"/>
      <c r="AJV1319" s="119"/>
      <c r="AJW1319" s="119"/>
      <c r="AJX1319" s="119"/>
      <c r="AJY1319" s="119"/>
      <c r="AJZ1319" s="119"/>
      <c r="AKA1319" s="119"/>
      <c r="AKB1319" s="119"/>
      <c r="AKC1319" s="119"/>
      <c r="AKD1319" s="119"/>
      <c r="AKE1319" s="119"/>
      <c r="AKF1319" s="119"/>
      <c r="AKG1319" s="119"/>
      <c r="AKH1319" s="119"/>
      <c r="AKI1319" s="119"/>
      <c r="AKJ1319" s="119"/>
      <c r="AKK1319" s="119"/>
      <c r="AKL1319" s="119"/>
      <c r="AKM1319" s="119"/>
      <c r="AKN1319" s="119"/>
      <c r="AKO1319" s="119"/>
      <c r="AKP1319" s="119"/>
      <c r="AKQ1319" s="119"/>
      <c r="AKR1319" s="119"/>
      <c r="AKS1319" s="119"/>
      <c r="AKT1319" s="119"/>
      <c r="AKU1319" s="119"/>
      <c r="AKV1319" s="119"/>
      <c r="AKW1319" s="119"/>
      <c r="AKX1319" s="119"/>
      <c r="AKY1319" s="119"/>
      <c r="AKZ1319" s="119"/>
      <c r="ALA1319" s="119"/>
      <c r="ALB1319" s="119"/>
      <c r="ALC1319" s="119"/>
      <c r="ALD1319" s="119"/>
      <c r="ALE1319" s="119"/>
      <c r="ALF1319" s="119"/>
      <c r="ALG1319" s="119"/>
      <c r="ALH1319" s="119"/>
      <c r="ALI1319" s="119"/>
      <c r="ALJ1319" s="119"/>
      <c r="ALK1319" s="119"/>
      <c r="ALL1319" s="119"/>
      <c r="ALM1319" s="119"/>
      <c r="ALN1319" s="119"/>
      <c r="ALO1319" s="119"/>
      <c r="ALP1319" s="119"/>
      <c r="ALQ1319" s="119"/>
      <c r="ALR1319" s="119"/>
      <c r="ALS1319" s="119"/>
      <c r="ALT1319" s="119"/>
      <c r="ALU1319" s="119"/>
      <c r="ALV1319" s="119"/>
      <c r="ALW1319" s="119"/>
      <c r="ALX1319" s="119"/>
      <c r="ALY1319" s="119"/>
      <c r="ALZ1319" s="119"/>
      <c r="AMA1319" s="119"/>
      <c r="AMB1319" s="119"/>
      <c r="AMC1319" s="119"/>
      <c r="AMD1319" s="119"/>
      <c r="AME1319" s="119"/>
      <c r="AMF1319" s="119"/>
      <c r="AMG1319" s="119"/>
      <c r="AMH1319" s="119"/>
      <c r="AMI1319" s="119"/>
      <c r="AMJ1319" s="119"/>
    </row>
    <row r="1320" customFormat="false" ht="15" hidden="false" customHeight="false" outlineLevel="0" collapsed="false">
      <c r="A1320" s="118"/>
      <c r="B1320" s="118"/>
      <c r="C1320" s="49" t="n">
        <f aca="false">IF(F1320=F1319,C1319,IF(F1320=(F1319+10),C1319,(C1319+10)))</f>
        <v>2550</v>
      </c>
      <c r="D1320" s="56" t="s">
        <v>462</v>
      </c>
      <c r="E1320" s="51" t="n">
        <f aca="false">IF(C1319=C1320,IF(AND(L1320&lt;&gt;"M",L1320&lt;&gt;"m-up"),E1319+10,E1319),10)</f>
        <v>30</v>
      </c>
      <c r="F1320" s="79" t="n">
        <f aca="false">R1320+(Q1320*60)+(P1320*3600)</f>
        <v>66543</v>
      </c>
      <c r="G1320" s="79" t="str">
        <f aca="false">CONCATENATE(M1320,N1320,O1320)</f>
        <v>201823</v>
      </c>
      <c r="H1320" s="79" t="n">
        <v>61</v>
      </c>
      <c r="I1320" s="79"/>
      <c r="J1320" s="79"/>
      <c r="K1320" s="79"/>
      <c r="L1320" s="79" t="s">
        <v>0</v>
      </c>
      <c r="M1320" s="79" t="n">
        <v>2018</v>
      </c>
      <c r="N1320" s="79" t="n">
        <v>2</v>
      </c>
      <c r="O1320" s="79" t="n">
        <v>3</v>
      </c>
      <c r="P1320" s="79" t="n">
        <v>18</v>
      </c>
      <c r="Q1320" s="79" t="n">
        <v>29</v>
      </c>
      <c r="R1320" s="79" t="n">
        <v>3</v>
      </c>
      <c r="S1320" s="79" t="n">
        <v>240</v>
      </c>
      <c r="T1320" s="79" t="n">
        <v>1</v>
      </c>
      <c r="U1320" s="79" t="s">
        <v>1</v>
      </c>
      <c r="V1320" s="79" t="s">
        <v>2</v>
      </c>
      <c r="W1320" s="79"/>
      <c r="X1320" s="130" t="s">
        <v>121</v>
      </c>
      <c r="Y1320" s="130"/>
      <c r="Z1320" s="130"/>
      <c r="AA1320" s="130"/>
      <c r="WK1320" s="119"/>
      <c r="WL1320" s="119"/>
      <c r="WM1320" s="119"/>
      <c r="WN1320" s="119"/>
      <c r="WO1320" s="119"/>
      <c r="WP1320" s="119"/>
      <c r="WQ1320" s="119"/>
      <c r="WR1320" s="119"/>
      <c r="WS1320" s="119"/>
      <c r="WT1320" s="119"/>
      <c r="WU1320" s="119"/>
      <c r="WV1320" s="119"/>
      <c r="WW1320" s="119"/>
      <c r="WX1320" s="119"/>
      <c r="WY1320" s="119"/>
      <c r="WZ1320" s="119"/>
      <c r="XA1320" s="119"/>
      <c r="XB1320" s="119"/>
      <c r="XC1320" s="119"/>
      <c r="XD1320" s="119"/>
      <c r="XE1320" s="119"/>
      <c r="XF1320" s="119"/>
      <c r="XG1320" s="119"/>
      <c r="XH1320" s="119"/>
      <c r="XI1320" s="119"/>
      <c r="XJ1320" s="119"/>
      <c r="XK1320" s="119"/>
      <c r="XL1320" s="119"/>
      <c r="XM1320" s="119"/>
      <c r="XN1320" s="119"/>
      <c r="XO1320" s="119"/>
      <c r="XP1320" s="119"/>
      <c r="XQ1320" s="119"/>
      <c r="XR1320" s="119"/>
      <c r="XS1320" s="119"/>
      <c r="XT1320" s="119"/>
      <c r="XU1320" s="119"/>
      <c r="XV1320" s="119"/>
      <c r="XW1320" s="119"/>
      <c r="XX1320" s="119"/>
      <c r="XY1320" s="119"/>
      <c r="XZ1320" s="119"/>
      <c r="YA1320" s="119"/>
      <c r="YB1320" s="119"/>
      <c r="YC1320" s="119"/>
      <c r="YD1320" s="119"/>
      <c r="YE1320" s="119"/>
      <c r="YF1320" s="119"/>
      <c r="YG1320" s="119"/>
      <c r="YH1320" s="119"/>
      <c r="YI1320" s="119"/>
      <c r="YJ1320" s="119"/>
      <c r="YK1320" s="119"/>
      <c r="YL1320" s="119"/>
      <c r="YM1320" s="119"/>
      <c r="YN1320" s="119"/>
      <c r="YO1320" s="119"/>
      <c r="YP1320" s="119"/>
      <c r="YQ1320" s="119"/>
      <c r="YR1320" s="119"/>
      <c r="YS1320" s="119"/>
      <c r="YT1320" s="119"/>
      <c r="YU1320" s="119"/>
      <c r="YV1320" s="119"/>
      <c r="YW1320" s="119"/>
      <c r="YX1320" s="119"/>
      <c r="YY1320" s="119"/>
      <c r="YZ1320" s="119"/>
      <c r="ZA1320" s="119"/>
      <c r="ZB1320" s="119"/>
      <c r="ZC1320" s="119"/>
      <c r="ZD1320" s="119"/>
      <c r="ZE1320" s="119"/>
      <c r="ZF1320" s="119"/>
      <c r="ZG1320" s="119"/>
      <c r="ZH1320" s="119"/>
      <c r="ZI1320" s="119"/>
      <c r="ZJ1320" s="119"/>
      <c r="ZK1320" s="119"/>
      <c r="ZL1320" s="119"/>
      <c r="ZM1320" s="119"/>
      <c r="ZN1320" s="119"/>
      <c r="ZO1320" s="119"/>
      <c r="ZP1320" s="119"/>
      <c r="ZQ1320" s="119"/>
      <c r="ZR1320" s="119"/>
      <c r="ZS1320" s="119"/>
      <c r="ZT1320" s="119"/>
      <c r="ZU1320" s="119"/>
      <c r="ZV1320" s="119"/>
      <c r="ZW1320" s="119"/>
      <c r="ZX1320" s="119"/>
      <c r="ZY1320" s="119"/>
      <c r="ZZ1320" s="119"/>
      <c r="AAA1320" s="119"/>
      <c r="AAB1320" s="119"/>
      <c r="AAC1320" s="119"/>
      <c r="AAD1320" s="119"/>
      <c r="AAE1320" s="119"/>
      <c r="AAF1320" s="119"/>
      <c r="AAG1320" s="119"/>
      <c r="AAH1320" s="119"/>
      <c r="AAI1320" s="119"/>
      <c r="AAJ1320" s="119"/>
      <c r="AAK1320" s="119"/>
      <c r="AAL1320" s="119"/>
      <c r="AAM1320" s="119"/>
      <c r="AAN1320" s="119"/>
      <c r="AAO1320" s="119"/>
      <c r="AAP1320" s="119"/>
      <c r="AAQ1320" s="119"/>
      <c r="AAR1320" s="119"/>
      <c r="AAS1320" s="119"/>
      <c r="AAT1320" s="119"/>
      <c r="AAU1320" s="119"/>
      <c r="AAV1320" s="119"/>
      <c r="AAW1320" s="119"/>
      <c r="AAX1320" s="119"/>
      <c r="AAY1320" s="119"/>
      <c r="AAZ1320" s="119"/>
      <c r="ABA1320" s="119"/>
      <c r="ABB1320" s="119"/>
      <c r="ABC1320" s="119"/>
      <c r="ABD1320" s="119"/>
      <c r="ABE1320" s="119"/>
      <c r="ABF1320" s="119"/>
      <c r="ABG1320" s="119"/>
      <c r="ABH1320" s="119"/>
      <c r="ABI1320" s="119"/>
      <c r="ABJ1320" s="119"/>
      <c r="ABK1320" s="119"/>
      <c r="ABL1320" s="119"/>
      <c r="ABM1320" s="119"/>
      <c r="ABN1320" s="119"/>
      <c r="ABO1320" s="119"/>
      <c r="ABP1320" s="119"/>
      <c r="ABQ1320" s="119"/>
      <c r="ABR1320" s="119"/>
      <c r="ABS1320" s="119"/>
      <c r="ABT1320" s="119"/>
      <c r="ABU1320" s="119"/>
      <c r="ABV1320" s="119"/>
      <c r="ABW1320" s="119"/>
      <c r="ABX1320" s="119"/>
      <c r="ABY1320" s="119"/>
      <c r="ABZ1320" s="119"/>
      <c r="ACA1320" s="119"/>
      <c r="ACB1320" s="119"/>
      <c r="ACC1320" s="119"/>
      <c r="ACD1320" s="119"/>
      <c r="ACE1320" s="119"/>
      <c r="ACF1320" s="119"/>
      <c r="ACG1320" s="119"/>
      <c r="ACH1320" s="119"/>
      <c r="ACI1320" s="119"/>
      <c r="ACJ1320" s="119"/>
      <c r="ACK1320" s="119"/>
      <c r="ACL1320" s="119"/>
      <c r="ACM1320" s="119"/>
      <c r="ACN1320" s="119"/>
      <c r="ACO1320" s="119"/>
      <c r="ACP1320" s="119"/>
      <c r="ACQ1320" s="119"/>
      <c r="ACR1320" s="119"/>
      <c r="ACS1320" s="119"/>
      <c r="ACT1320" s="119"/>
      <c r="ACU1320" s="119"/>
      <c r="ACV1320" s="119"/>
      <c r="ACW1320" s="119"/>
      <c r="ACX1320" s="119"/>
      <c r="ACY1320" s="119"/>
      <c r="ACZ1320" s="119"/>
      <c r="ADA1320" s="119"/>
      <c r="ADB1320" s="119"/>
      <c r="ADC1320" s="119"/>
      <c r="ADD1320" s="119"/>
      <c r="ADE1320" s="119"/>
      <c r="ADF1320" s="119"/>
      <c r="ADG1320" s="119"/>
      <c r="ADH1320" s="119"/>
      <c r="ADI1320" s="119"/>
      <c r="ADJ1320" s="119"/>
      <c r="ADK1320" s="119"/>
      <c r="ADL1320" s="119"/>
      <c r="ADM1320" s="119"/>
      <c r="ADN1320" s="119"/>
      <c r="ADO1320" s="119"/>
      <c r="ADP1320" s="119"/>
      <c r="ADQ1320" s="119"/>
      <c r="ADR1320" s="119"/>
      <c r="ADS1320" s="119"/>
      <c r="ADT1320" s="119"/>
      <c r="ADU1320" s="119"/>
      <c r="ADV1320" s="119"/>
      <c r="ADW1320" s="119"/>
      <c r="ADX1320" s="119"/>
      <c r="ADY1320" s="119"/>
      <c r="ADZ1320" s="119"/>
      <c r="AEA1320" s="119"/>
      <c r="AEB1320" s="119"/>
      <c r="AEC1320" s="119"/>
      <c r="AED1320" s="119"/>
      <c r="AEE1320" s="119"/>
      <c r="AEF1320" s="119"/>
      <c r="AEG1320" s="119"/>
      <c r="AEH1320" s="119"/>
      <c r="AEI1320" s="119"/>
      <c r="AEJ1320" s="119"/>
      <c r="AEK1320" s="119"/>
      <c r="AEL1320" s="119"/>
      <c r="AEM1320" s="119"/>
      <c r="AEN1320" s="119"/>
      <c r="AEO1320" s="119"/>
      <c r="AEP1320" s="119"/>
      <c r="AEQ1320" s="119"/>
      <c r="AER1320" s="119"/>
      <c r="AES1320" s="119"/>
      <c r="AET1320" s="119"/>
      <c r="AEU1320" s="119"/>
      <c r="AEV1320" s="119"/>
      <c r="AEW1320" s="119"/>
      <c r="AEX1320" s="119"/>
      <c r="AEY1320" s="119"/>
      <c r="AEZ1320" s="119"/>
      <c r="AFA1320" s="119"/>
      <c r="AFB1320" s="119"/>
      <c r="AFC1320" s="119"/>
      <c r="AFD1320" s="119"/>
      <c r="AFE1320" s="119"/>
      <c r="AFF1320" s="119"/>
      <c r="AFG1320" s="119"/>
      <c r="AFH1320" s="119"/>
      <c r="AFI1320" s="119"/>
      <c r="AFJ1320" s="119"/>
      <c r="AFK1320" s="119"/>
      <c r="AFL1320" s="119"/>
      <c r="AFM1320" s="119"/>
      <c r="AFN1320" s="119"/>
      <c r="AFO1320" s="119"/>
      <c r="AFP1320" s="119"/>
      <c r="AFQ1320" s="119"/>
      <c r="AFR1320" s="119"/>
      <c r="AFS1320" s="119"/>
      <c r="AFT1320" s="119"/>
      <c r="AFU1320" s="119"/>
      <c r="AFV1320" s="119"/>
      <c r="AFW1320" s="119"/>
      <c r="AFX1320" s="119"/>
      <c r="AFY1320" s="119"/>
      <c r="AFZ1320" s="119"/>
      <c r="AGA1320" s="119"/>
      <c r="AGB1320" s="119"/>
      <c r="AGC1320" s="119"/>
      <c r="AGD1320" s="119"/>
      <c r="AGE1320" s="119"/>
      <c r="AGF1320" s="119"/>
      <c r="AGG1320" s="119"/>
      <c r="AGH1320" s="119"/>
      <c r="AGI1320" s="119"/>
      <c r="AGJ1320" s="119"/>
      <c r="AGK1320" s="119"/>
      <c r="AGL1320" s="119"/>
      <c r="AGM1320" s="119"/>
      <c r="AGN1320" s="119"/>
      <c r="AGO1320" s="119"/>
      <c r="AGP1320" s="119"/>
      <c r="AGQ1320" s="119"/>
      <c r="AGR1320" s="119"/>
      <c r="AGS1320" s="119"/>
      <c r="AGT1320" s="119"/>
      <c r="AGU1320" s="119"/>
      <c r="AGV1320" s="119"/>
      <c r="AGW1320" s="119"/>
      <c r="AGX1320" s="119"/>
      <c r="AGY1320" s="119"/>
      <c r="AGZ1320" s="119"/>
      <c r="AHA1320" s="119"/>
      <c r="AHB1320" s="119"/>
      <c r="AHC1320" s="119"/>
      <c r="AHD1320" s="119"/>
      <c r="AHE1320" s="119"/>
      <c r="AHF1320" s="119"/>
      <c r="AHG1320" s="119"/>
      <c r="AHH1320" s="119"/>
      <c r="AHI1320" s="119"/>
      <c r="AHJ1320" s="119"/>
      <c r="AHK1320" s="119"/>
      <c r="AHL1320" s="119"/>
      <c r="AHM1320" s="119"/>
      <c r="AHN1320" s="119"/>
      <c r="AHO1320" s="119"/>
      <c r="AHP1320" s="119"/>
      <c r="AHQ1320" s="119"/>
      <c r="AHR1320" s="119"/>
      <c r="AHS1320" s="119"/>
      <c r="AHT1320" s="119"/>
      <c r="AHU1320" s="119"/>
      <c r="AHV1320" s="119"/>
      <c r="AHW1320" s="119"/>
      <c r="AHX1320" s="119"/>
      <c r="AHY1320" s="119"/>
      <c r="AHZ1320" s="119"/>
      <c r="AIA1320" s="119"/>
      <c r="AIB1320" s="119"/>
      <c r="AIC1320" s="119"/>
      <c r="AID1320" s="119"/>
      <c r="AIE1320" s="119"/>
      <c r="AIF1320" s="119"/>
      <c r="AIG1320" s="119"/>
      <c r="AIH1320" s="119"/>
      <c r="AII1320" s="119"/>
      <c r="AIJ1320" s="119"/>
      <c r="AIK1320" s="119"/>
      <c r="AIL1320" s="119"/>
      <c r="AIM1320" s="119"/>
      <c r="AIN1320" s="119"/>
      <c r="AIO1320" s="119"/>
      <c r="AIP1320" s="119"/>
      <c r="AIQ1320" s="119"/>
      <c r="AIR1320" s="119"/>
      <c r="AIS1320" s="119"/>
      <c r="AIT1320" s="119"/>
      <c r="AIU1320" s="119"/>
      <c r="AIV1320" s="119"/>
      <c r="AIW1320" s="119"/>
      <c r="AIX1320" s="119"/>
      <c r="AIY1320" s="119"/>
      <c r="AIZ1320" s="119"/>
      <c r="AJA1320" s="119"/>
      <c r="AJB1320" s="119"/>
      <c r="AJC1320" s="119"/>
      <c r="AJD1320" s="119"/>
      <c r="AJE1320" s="119"/>
      <c r="AJF1320" s="119"/>
      <c r="AJG1320" s="119"/>
      <c r="AJH1320" s="119"/>
      <c r="AJI1320" s="119"/>
      <c r="AJJ1320" s="119"/>
      <c r="AJK1320" s="119"/>
      <c r="AJL1320" s="119"/>
      <c r="AJM1320" s="119"/>
      <c r="AJN1320" s="119"/>
      <c r="AJO1320" s="119"/>
      <c r="AJP1320" s="119"/>
      <c r="AJQ1320" s="119"/>
      <c r="AJR1320" s="119"/>
      <c r="AJS1320" s="119"/>
      <c r="AJT1320" s="119"/>
      <c r="AJU1320" s="119"/>
      <c r="AJV1320" s="119"/>
      <c r="AJW1320" s="119"/>
      <c r="AJX1320" s="119"/>
      <c r="AJY1320" s="119"/>
      <c r="AJZ1320" s="119"/>
      <c r="AKA1320" s="119"/>
      <c r="AKB1320" s="119"/>
      <c r="AKC1320" s="119"/>
      <c r="AKD1320" s="119"/>
      <c r="AKE1320" s="119"/>
      <c r="AKF1320" s="119"/>
      <c r="AKG1320" s="119"/>
      <c r="AKH1320" s="119"/>
      <c r="AKI1320" s="119"/>
      <c r="AKJ1320" s="119"/>
      <c r="AKK1320" s="119"/>
      <c r="AKL1320" s="119"/>
      <c r="AKM1320" s="119"/>
      <c r="AKN1320" s="119"/>
      <c r="AKO1320" s="119"/>
      <c r="AKP1320" s="119"/>
      <c r="AKQ1320" s="119"/>
      <c r="AKR1320" s="119"/>
      <c r="AKS1320" s="119"/>
      <c r="AKT1320" s="119"/>
      <c r="AKU1320" s="119"/>
      <c r="AKV1320" s="119"/>
      <c r="AKW1320" s="119"/>
      <c r="AKX1320" s="119"/>
      <c r="AKY1320" s="119"/>
      <c r="AKZ1320" s="119"/>
      <c r="ALA1320" s="119"/>
      <c r="ALB1320" s="119"/>
      <c r="ALC1320" s="119"/>
      <c r="ALD1320" s="119"/>
      <c r="ALE1320" s="119"/>
      <c r="ALF1320" s="119"/>
      <c r="ALG1320" s="119"/>
      <c r="ALH1320" s="119"/>
      <c r="ALI1320" s="119"/>
      <c r="ALJ1320" s="119"/>
      <c r="ALK1320" s="119"/>
      <c r="ALL1320" s="119"/>
      <c r="ALM1320" s="119"/>
      <c r="ALN1320" s="119"/>
      <c r="ALO1320" s="119"/>
      <c r="ALP1320" s="119"/>
      <c r="ALQ1320" s="119"/>
      <c r="ALR1320" s="119"/>
      <c r="ALS1320" s="119"/>
      <c r="ALT1320" s="119"/>
      <c r="ALU1320" s="119"/>
      <c r="ALV1320" s="119"/>
      <c r="ALW1320" s="119"/>
      <c r="ALX1320" s="119"/>
      <c r="ALY1320" s="119"/>
      <c r="ALZ1320" s="119"/>
      <c r="AMA1320" s="119"/>
      <c r="AMB1320" s="119"/>
      <c r="AMC1320" s="119"/>
      <c r="AMD1320" s="119"/>
      <c r="AME1320" s="119"/>
      <c r="AMF1320" s="119"/>
      <c r="AMG1320" s="119"/>
      <c r="AMH1320" s="119"/>
      <c r="AMI1320" s="119"/>
      <c r="AMJ1320" s="119"/>
    </row>
    <row r="1321" customFormat="false" ht="15" hidden="false" customHeight="false" outlineLevel="0" collapsed="false">
      <c r="A1321" s="118"/>
      <c r="B1321" s="118"/>
      <c r="C1321" s="49" t="n">
        <f aca="false">IF(F1321=F1320,C1320,IF(F1321=(F1320+10),C1320,(C1320+10)))</f>
        <v>2550</v>
      </c>
      <c r="D1321" s="56" t="s">
        <v>462</v>
      </c>
      <c r="E1321" s="51" t="n">
        <f aca="false">IF(C1320=C1321,IF(AND(L1321&lt;&gt;"M",L1321&lt;&gt;"m-up"),E1320+10,E1320),10)</f>
        <v>30</v>
      </c>
      <c r="F1321" s="79" t="n">
        <f aca="false">R1321+(Q1321*60)+(P1321*3600)</f>
        <v>66543</v>
      </c>
      <c r="G1321" s="79" t="str">
        <f aca="false">CONCATENATE(M1321,N1321,O1321)</f>
        <v>201823</v>
      </c>
      <c r="H1321" s="79" t="n">
        <v>0</v>
      </c>
      <c r="I1321" s="79"/>
      <c r="J1321" s="79"/>
      <c r="K1321" s="79"/>
      <c r="L1321" s="79" t="s">
        <v>4</v>
      </c>
      <c r="M1321" s="79" t="n">
        <v>2018</v>
      </c>
      <c r="N1321" s="79" t="n">
        <v>2</v>
      </c>
      <c r="O1321" s="79" t="n">
        <v>3</v>
      </c>
      <c r="P1321" s="79" t="n">
        <v>18</v>
      </c>
      <c r="Q1321" s="79" t="n">
        <v>29</v>
      </c>
      <c r="R1321" s="79" t="n">
        <v>3</v>
      </c>
      <c r="S1321" s="79" t="n">
        <v>243</v>
      </c>
      <c r="T1321" s="79" t="n">
        <v>1</v>
      </c>
      <c r="U1321" s="79" t="s">
        <v>1</v>
      </c>
      <c r="V1321" s="79" t="s">
        <v>2</v>
      </c>
      <c r="W1321" s="79"/>
      <c r="X1321" s="130" t="s">
        <v>117</v>
      </c>
      <c r="Y1321" s="130"/>
      <c r="Z1321" s="130"/>
      <c r="AA1321" s="130"/>
      <c r="WK1321" s="119"/>
      <c r="WL1321" s="119"/>
      <c r="WM1321" s="119"/>
      <c r="WN1321" s="119"/>
      <c r="WO1321" s="119"/>
      <c r="WP1321" s="119"/>
      <c r="WQ1321" s="119"/>
      <c r="WR1321" s="119"/>
      <c r="WS1321" s="119"/>
      <c r="WT1321" s="119"/>
      <c r="WU1321" s="119"/>
      <c r="WV1321" s="119"/>
      <c r="WW1321" s="119"/>
      <c r="WX1321" s="119"/>
      <c r="WY1321" s="119"/>
      <c r="WZ1321" s="119"/>
      <c r="XA1321" s="119"/>
      <c r="XB1321" s="119"/>
      <c r="XC1321" s="119"/>
      <c r="XD1321" s="119"/>
      <c r="XE1321" s="119"/>
      <c r="XF1321" s="119"/>
      <c r="XG1321" s="119"/>
      <c r="XH1321" s="119"/>
      <c r="XI1321" s="119"/>
      <c r="XJ1321" s="119"/>
      <c r="XK1321" s="119"/>
      <c r="XL1321" s="119"/>
      <c r="XM1321" s="119"/>
      <c r="XN1321" s="119"/>
      <c r="XO1321" s="119"/>
      <c r="XP1321" s="119"/>
      <c r="XQ1321" s="119"/>
      <c r="XR1321" s="119"/>
      <c r="XS1321" s="119"/>
      <c r="XT1321" s="119"/>
      <c r="XU1321" s="119"/>
      <c r="XV1321" s="119"/>
      <c r="XW1321" s="119"/>
      <c r="XX1321" s="119"/>
      <c r="XY1321" s="119"/>
      <c r="XZ1321" s="119"/>
      <c r="YA1321" s="119"/>
      <c r="YB1321" s="119"/>
      <c r="YC1321" s="119"/>
      <c r="YD1321" s="119"/>
      <c r="YE1321" s="119"/>
      <c r="YF1321" s="119"/>
      <c r="YG1321" s="119"/>
      <c r="YH1321" s="119"/>
      <c r="YI1321" s="119"/>
      <c r="YJ1321" s="119"/>
      <c r="YK1321" s="119"/>
      <c r="YL1321" s="119"/>
      <c r="YM1321" s="119"/>
      <c r="YN1321" s="119"/>
      <c r="YO1321" s="119"/>
      <c r="YP1321" s="119"/>
      <c r="YQ1321" s="119"/>
      <c r="YR1321" s="119"/>
      <c r="YS1321" s="119"/>
      <c r="YT1321" s="119"/>
      <c r="YU1321" s="119"/>
      <c r="YV1321" s="119"/>
      <c r="YW1321" s="119"/>
      <c r="YX1321" s="119"/>
      <c r="YY1321" s="119"/>
      <c r="YZ1321" s="119"/>
      <c r="ZA1321" s="119"/>
      <c r="ZB1321" s="119"/>
      <c r="ZC1321" s="119"/>
      <c r="ZD1321" s="119"/>
      <c r="ZE1321" s="119"/>
      <c r="ZF1321" s="119"/>
      <c r="ZG1321" s="119"/>
      <c r="ZH1321" s="119"/>
      <c r="ZI1321" s="119"/>
      <c r="ZJ1321" s="119"/>
      <c r="ZK1321" s="119"/>
      <c r="ZL1321" s="119"/>
      <c r="ZM1321" s="119"/>
      <c r="ZN1321" s="119"/>
      <c r="ZO1321" s="119"/>
      <c r="ZP1321" s="119"/>
      <c r="ZQ1321" s="119"/>
      <c r="ZR1321" s="119"/>
      <c r="ZS1321" s="119"/>
      <c r="ZT1321" s="119"/>
      <c r="ZU1321" s="119"/>
      <c r="ZV1321" s="119"/>
      <c r="ZW1321" s="119"/>
      <c r="ZX1321" s="119"/>
      <c r="ZY1321" s="119"/>
      <c r="ZZ1321" s="119"/>
      <c r="AAA1321" s="119"/>
      <c r="AAB1321" s="119"/>
      <c r="AAC1321" s="119"/>
      <c r="AAD1321" s="119"/>
      <c r="AAE1321" s="119"/>
      <c r="AAF1321" s="119"/>
      <c r="AAG1321" s="119"/>
      <c r="AAH1321" s="119"/>
      <c r="AAI1321" s="119"/>
      <c r="AAJ1321" s="119"/>
      <c r="AAK1321" s="119"/>
      <c r="AAL1321" s="119"/>
      <c r="AAM1321" s="119"/>
      <c r="AAN1321" s="119"/>
      <c r="AAO1321" s="119"/>
      <c r="AAP1321" s="119"/>
      <c r="AAQ1321" s="119"/>
      <c r="AAR1321" s="119"/>
      <c r="AAS1321" s="119"/>
      <c r="AAT1321" s="119"/>
      <c r="AAU1321" s="119"/>
      <c r="AAV1321" s="119"/>
      <c r="AAW1321" s="119"/>
      <c r="AAX1321" s="119"/>
      <c r="AAY1321" s="119"/>
      <c r="AAZ1321" s="119"/>
      <c r="ABA1321" s="119"/>
      <c r="ABB1321" s="119"/>
      <c r="ABC1321" s="119"/>
      <c r="ABD1321" s="119"/>
      <c r="ABE1321" s="119"/>
      <c r="ABF1321" s="119"/>
      <c r="ABG1321" s="119"/>
      <c r="ABH1321" s="119"/>
      <c r="ABI1321" s="119"/>
      <c r="ABJ1321" s="119"/>
      <c r="ABK1321" s="119"/>
      <c r="ABL1321" s="119"/>
      <c r="ABM1321" s="119"/>
      <c r="ABN1321" s="119"/>
      <c r="ABO1321" s="119"/>
      <c r="ABP1321" s="119"/>
      <c r="ABQ1321" s="119"/>
      <c r="ABR1321" s="119"/>
      <c r="ABS1321" s="119"/>
      <c r="ABT1321" s="119"/>
      <c r="ABU1321" s="119"/>
      <c r="ABV1321" s="119"/>
      <c r="ABW1321" s="119"/>
      <c r="ABX1321" s="119"/>
      <c r="ABY1321" s="119"/>
      <c r="ABZ1321" s="119"/>
      <c r="ACA1321" s="119"/>
      <c r="ACB1321" s="119"/>
      <c r="ACC1321" s="119"/>
      <c r="ACD1321" s="119"/>
      <c r="ACE1321" s="119"/>
      <c r="ACF1321" s="119"/>
      <c r="ACG1321" s="119"/>
      <c r="ACH1321" s="119"/>
      <c r="ACI1321" s="119"/>
      <c r="ACJ1321" s="119"/>
      <c r="ACK1321" s="119"/>
      <c r="ACL1321" s="119"/>
      <c r="ACM1321" s="119"/>
      <c r="ACN1321" s="119"/>
      <c r="ACO1321" s="119"/>
      <c r="ACP1321" s="119"/>
      <c r="ACQ1321" s="119"/>
      <c r="ACR1321" s="119"/>
      <c r="ACS1321" s="119"/>
      <c r="ACT1321" s="119"/>
      <c r="ACU1321" s="119"/>
      <c r="ACV1321" s="119"/>
      <c r="ACW1321" s="119"/>
      <c r="ACX1321" s="119"/>
      <c r="ACY1321" s="119"/>
      <c r="ACZ1321" s="119"/>
      <c r="ADA1321" s="119"/>
      <c r="ADB1321" s="119"/>
      <c r="ADC1321" s="119"/>
      <c r="ADD1321" s="119"/>
      <c r="ADE1321" s="119"/>
      <c r="ADF1321" s="119"/>
      <c r="ADG1321" s="119"/>
      <c r="ADH1321" s="119"/>
      <c r="ADI1321" s="119"/>
      <c r="ADJ1321" s="119"/>
      <c r="ADK1321" s="119"/>
      <c r="ADL1321" s="119"/>
      <c r="ADM1321" s="119"/>
      <c r="ADN1321" s="119"/>
      <c r="ADO1321" s="119"/>
      <c r="ADP1321" s="119"/>
      <c r="ADQ1321" s="119"/>
      <c r="ADR1321" s="119"/>
      <c r="ADS1321" s="119"/>
      <c r="ADT1321" s="119"/>
      <c r="ADU1321" s="119"/>
      <c r="ADV1321" s="119"/>
      <c r="ADW1321" s="119"/>
      <c r="ADX1321" s="119"/>
      <c r="ADY1321" s="119"/>
      <c r="ADZ1321" s="119"/>
      <c r="AEA1321" s="119"/>
      <c r="AEB1321" s="119"/>
      <c r="AEC1321" s="119"/>
      <c r="AED1321" s="119"/>
      <c r="AEE1321" s="119"/>
      <c r="AEF1321" s="119"/>
      <c r="AEG1321" s="119"/>
      <c r="AEH1321" s="119"/>
      <c r="AEI1321" s="119"/>
      <c r="AEJ1321" s="119"/>
      <c r="AEK1321" s="119"/>
      <c r="AEL1321" s="119"/>
      <c r="AEM1321" s="119"/>
      <c r="AEN1321" s="119"/>
      <c r="AEO1321" s="119"/>
      <c r="AEP1321" s="119"/>
      <c r="AEQ1321" s="119"/>
      <c r="AER1321" s="119"/>
      <c r="AES1321" s="119"/>
      <c r="AET1321" s="119"/>
      <c r="AEU1321" s="119"/>
      <c r="AEV1321" s="119"/>
      <c r="AEW1321" s="119"/>
      <c r="AEX1321" s="119"/>
      <c r="AEY1321" s="119"/>
      <c r="AEZ1321" s="119"/>
      <c r="AFA1321" s="119"/>
      <c r="AFB1321" s="119"/>
      <c r="AFC1321" s="119"/>
      <c r="AFD1321" s="119"/>
      <c r="AFE1321" s="119"/>
      <c r="AFF1321" s="119"/>
      <c r="AFG1321" s="119"/>
      <c r="AFH1321" s="119"/>
      <c r="AFI1321" s="119"/>
      <c r="AFJ1321" s="119"/>
      <c r="AFK1321" s="119"/>
      <c r="AFL1321" s="119"/>
      <c r="AFM1321" s="119"/>
      <c r="AFN1321" s="119"/>
      <c r="AFO1321" s="119"/>
      <c r="AFP1321" s="119"/>
      <c r="AFQ1321" s="119"/>
      <c r="AFR1321" s="119"/>
      <c r="AFS1321" s="119"/>
      <c r="AFT1321" s="119"/>
      <c r="AFU1321" s="119"/>
      <c r="AFV1321" s="119"/>
      <c r="AFW1321" s="119"/>
      <c r="AFX1321" s="119"/>
      <c r="AFY1321" s="119"/>
      <c r="AFZ1321" s="119"/>
      <c r="AGA1321" s="119"/>
      <c r="AGB1321" s="119"/>
      <c r="AGC1321" s="119"/>
      <c r="AGD1321" s="119"/>
      <c r="AGE1321" s="119"/>
      <c r="AGF1321" s="119"/>
      <c r="AGG1321" s="119"/>
      <c r="AGH1321" s="119"/>
      <c r="AGI1321" s="119"/>
      <c r="AGJ1321" s="119"/>
      <c r="AGK1321" s="119"/>
      <c r="AGL1321" s="119"/>
      <c r="AGM1321" s="119"/>
      <c r="AGN1321" s="119"/>
      <c r="AGO1321" s="119"/>
      <c r="AGP1321" s="119"/>
      <c r="AGQ1321" s="119"/>
      <c r="AGR1321" s="119"/>
      <c r="AGS1321" s="119"/>
      <c r="AGT1321" s="119"/>
      <c r="AGU1321" s="119"/>
      <c r="AGV1321" s="119"/>
      <c r="AGW1321" s="119"/>
      <c r="AGX1321" s="119"/>
      <c r="AGY1321" s="119"/>
      <c r="AGZ1321" s="119"/>
      <c r="AHA1321" s="119"/>
      <c r="AHB1321" s="119"/>
      <c r="AHC1321" s="119"/>
      <c r="AHD1321" s="119"/>
      <c r="AHE1321" s="119"/>
      <c r="AHF1321" s="119"/>
      <c r="AHG1321" s="119"/>
      <c r="AHH1321" s="119"/>
      <c r="AHI1321" s="119"/>
      <c r="AHJ1321" s="119"/>
      <c r="AHK1321" s="119"/>
      <c r="AHL1321" s="119"/>
      <c r="AHM1321" s="119"/>
      <c r="AHN1321" s="119"/>
      <c r="AHO1321" s="119"/>
      <c r="AHP1321" s="119"/>
      <c r="AHQ1321" s="119"/>
      <c r="AHR1321" s="119"/>
      <c r="AHS1321" s="119"/>
      <c r="AHT1321" s="119"/>
      <c r="AHU1321" s="119"/>
      <c r="AHV1321" s="119"/>
      <c r="AHW1321" s="119"/>
      <c r="AHX1321" s="119"/>
      <c r="AHY1321" s="119"/>
      <c r="AHZ1321" s="119"/>
      <c r="AIA1321" s="119"/>
      <c r="AIB1321" s="119"/>
      <c r="AIC1321" s="119"/>
      <c r="AID1321" s="119"/>
      <c r="AIE1321" s="119"/>
      <c r="AIF1321" s="119"/>
      <c r="AIG1321" s="119"/>
      <c r="AIH1321" s="119"/>
      <c r="AII1321" s="119"/>
      <c r="AIJ1321" s="119"/>
      <c r="AIK1321" s="119"/>
      <c r="AIL1321" s="119"/>
      <c r="AIM1321" s="119"/>
      <c r="AIN1321" s="119"/>
      <c r="AIO1321" s="119"/>
      <c r="AIP1321" s="119"/>
      <c r="AIQ1321" s="119"/>
      <c r="AIR1321" s="119"/>
      <c r="AIS1321" s="119"/>
      <c r="AIT1321" s="119"/>
      <c r="AIU1321" s="119"/>
      <c r="AIV1321" s="119"/>
      <c r="AIW1321" s="119"/>
      <c r="AIX1321" s="119"/>
      <c r="AIY1321" s="119"/>
      <c r="AIZ1321" s="119"/>
      <c r="AJA1321" s="119"/>
      <c r="AJB1321" s="119"/>
      <c r="AJC1321" s="119"/>
      <c r="AJD1321" s="119"/>
      <c r="AJE1321" s="119"/>
      <c r="AJF1321" s="119"/>
      <c r="AJG1321" s="119"/>
      <c r="AJH1321" s="119"/>
      <c r="AJI1321" s="119"/>
      <c r="AJJ1321" s="119"/>
      <c r="AJK1321" s="119"/>
      <c r="AJL1321" s="119"/>
      <c r="AJM1321" s="119"/>
      <c r="AJN1321" s="119"/>
      <c r="AJO1321" s="119"/>
      <c r="AJP1321" s="119"/>
      <c r="AJQ1321" s="119"/>
      <c r="AJR1321" s="119"/>
      <c r="AJS1321" s="119"/>
      <c r="AJT1321" s="119"/>
      <c r="AJU1321" s="119"/>
      <c r="AJV1321" s="119"/>
      <c r="AJW1321" s="119"/>
      <c r="AJX1321" s="119"/>
      <c r="AJY1321" s="119"/>
      <c r="AJZ1321" s="119"/>
      <c r="AKA1321" s="119"/>
      <c r="AKB1321" s="119"/>
      <c r="AKC1321" s="119"/>
      <c r="AKD1321" s="119"/>
      <c r="AKE1321" s="119"/>
      <c r="AKF1321" s="119"/>
      <c r="AKG1321" s="119"/>
      <c r="AKH1321" s="119"/>
      <c r="AKI1321" s="119"/>
      <c r="AKJ1321" s="119"/>
      <c r="AKK1321" s="119"/>
      <c r="AKL1321" s="119"/>
      <c r="AKM1321" s="119"/>
      <c r="AKN1321" s="119"/>
      <c r="AKO1321" s="119"/>
      <c r="AKP1321" s="119"/>
      <c r="AKQ1321" s="119"/>
      <c r="AKR1321" s="119"/>
      <c r="AKS1321" s="119"/>
      <c r="AKT1321" s="119"/>
      <c r="AKU1321" s="119"/>
      <c r="AKV1321" s="119"/>
      <c r="AKW1321" s="119"/>
      <c r="AKX1321" s="119"/>
      <c r="AKY1321" s="119"/>
      <c r="AKZ1321" s="119"/>
      <c r="ALA1321" s="119"/>
      <c r="ALB1321" s="119"/>
      <c r="ALC1321" s="119"/>
      <c r="ALD1321" s="119"/>
      <c r="ALE1321" s="119"/>
      <c r="ALF1321" s="119"/>
      <c r="ALG1321" s="119"/>
      <c r="ALH1321" s="119"/>
      <c r="ALI1321" s="119"/>
      <c r="ALJ1321" s="119"/>
      <c r="ALK1321" s="119"/>
      <c r="ALL1321" s="119"/>
      <c r="ALM1321" s="119"/>
      <c r="ALN1321" s="119"/>
      <c r="ALO1321" s="119"/>
      <c r="ALP1321" s="119"/>
      <c r="ALQ1321" s="119"/>
      <c r="ALR1321" s="119"/>
      <c r="ALS1321" s="119"/>
      <c r="ALT1321" s="119"/>
      <c r="ALU1321" s="119"/>
      <c r="ALV1321" s="119"/>
      <c r="ALW1321" s="119"/>
      <c r="ALX1321" s="119"/>
      <c r="ALY1321" s="119"/>
      <c r="ALZ1321" s="119"/>
      <c r="AMA1321" s="119"/>
      <c r="AMB1321" s="119"/>
      <c r="AMC1321" s="119"/>
      <c r="AMD1321" s="119"/>
      <c r="AME1321" s="119"/>
      <c r="AMF1321" s="119"/>
      <c r="AMG1321" s="119"/>
      <c r="AMH1321" s="119"/>
      <c r="AMI1321" s="119"/>
      <c r="AMJ1321" s="119"/>
    </row>
    <row r="1322" customFormat="false" ht="15" hidden="false" customHeight="false" outlineLevel="0" collapsed="false">
      <c r="A1322" s="118"/>
      <c r="B1322" s="118"/>
      <c r="C1322" s="49" t="n">
        <f aca="false">IF(F1322=F1321,C1321,IF(F1322=(F1321+10),C1321,(C1321+10)))</f>
        <v>2550</v>
      </c>
      <c r="D1322" s="56" t="s">
        <v>462</v>
      </c>
      <c r="E1322" s="51" t="n">
        <f aca="false">IF(C1321=C1322,IF(AND(L1322&lt;&gt;"M",L1322&lt;&gt;"m-up"),E1321+10,E1321),10)</f>
        <v>30</v>
      </c>
      <c r="F1322" s="79" t="n">
        <f aca="false">R1322+(Q1322*60)+(P1322*3600)</f>
        <v>66543</v>
      </c>
      <c r="G1322" s="79" t="str">
        <f aca="false">CONCATENATE(M1322,N1322,O1322)</f>
        <v>201823</v>
      </c>
      <c r="H1322" s="79" t="n">
        <v>0</v>
      </c>
      <c r="I1322" s="79"/>
      <c r="J1322" s="79"/>
      <c r="K1322" s="79"/>
      <c r="L1322" s="79" t="s">
        <v>4</v>
      </c>
      <c r="M1322" s="79" t="n">
        <v>2018</v>
      </c>
      <c r="N1322" s="79" t="n">
        <v>2</v>
      </c>
      <c r="O1322" s="79" t="n">
        <v>3</v>
      </c>
      <c r="P1322" s="79" t="n">
        <v>18</v>
      </c>
      <c r="Q1322" s="79" t="n">
        <v>29</v>
      </c>
      <c r="R1322" s="79" t="n">
        <v>3</v>
      </c>
      <c r="S1322" s="79" t="n">
        <v>260</v>
      </c>
      <c r="T1322" s="79" t="n">
        <v>1</v>
      </c>
      <c r="U1322" s="79" t="s">
        <v>1</v>
      </c>
      <c r="V1322" s="79" t="s">
        <v>2</v>
      </c>
      <c r="W1322" s="79"/>
      <c r="X1322" s="130" t="s">
        <v>117</v>
      </c>
      <c r="Y1322" s="130"/>
      <c r="Z1322" s="130"/>
      <c r="AA1322" s="130"/>
      <c r="WK1322" s="119"/>
      <c r="WL1322" s="119"/>
      <c r="WM1322" s="119"/>
      <c r="WN1322" s="119"/>
      <c r="WO1322" s="119"/>
      <c r="WP1322" s="119"/>
      <c r="WQ1322" s="119"/>
      <c r="WR1322" s="119"/>
      <c r="WS1322" s="119"/>
      <c r="WT1322" s="119"/>
      <c r="WU1322" s="119"/>
      <c r="WV1322" s="119"/>
      <c r="WW1322" s="119"/>
      <c r="WX1322" s="119"/>
      <c r="WY1322" s="119"/>
      <c r="WZ1322" s="119"/>
      <c r="XA1322" s="119"/>
      <c r="XB1322" s="119"/>
      <c r="XC1322" s="119"/>
      <c r="XD1322" s="119"/>
      <c r="XE1322" s="119"/>
      <c r="XF1322" s="119"/>
      <c r="XG1322" s="119"/>
      <c r="XH1322" s="119"/>
      <c r="XI1322" s="119"/>
      <c r="XJ1322" s="119"/>
      <c r="XK1322" s="119"/>
      <c r="XL1322" s="119"/>
      <c r="XM1322" s="119"/>
      <c r="XN1322" s="119"/>
      <c r="XO1322" s="119"/>
      <c r="XP1322" s="119"/>
      <c r="XQ1322" s="119"/>
      <c r="XR1322" s="119"/>
      <c r="XS1322" s="119"/>
      <c r="XT1322" s="119"/>
      <c r="XU1322" s="119"/>
      <c r="XV1322" s="119"/>
      <c r="XW1322" s="119"/>
      <c r="XX1322" s="119"/>
      <c r="XY1322" s="119"/>
      <c r="XZ1322" s="119"/>
      <c r="YA1322" s="119"/>
      <c r="YB1322" s="119"/>
      <c r="YC1322" s="119"/>
      <c r="YD1322" s="119"/>
      <c r="YE1322" s="119"/>
      <c r="YF1322" s="119"/>
      <c r="YG1322" s="119"/>
      <c r="YH1322" s="119"/>
      <c r="YI1322" s="119"/>
      <c r="YJ1322" s="119"/>
      <c r="YK1322" s="119"/>
      <c r="YL1322" s="119"/>
      <c r="YM1322" s="119"/>
      <c r="YN1322" s="119"/>
      <c r="YO1322" s="119"/>
      <c r="YP1322" s="119"/>
      <c r="YQ1322" s="119"/>
      <c r="YR1322" s="119"/>
      <c r="YS1322" s="119"/>
      <c r="YT1322" s="119"/>
      <c r="YU1322" s="119"/>
      <c r="YV1322" s="119"/>
      <c r="YW1322" s="119"/>
      <c r="YX1322" s="119"/>
      <c r="YY1322" s="119"/>
      <c r="YZ1322" s="119"/>
      <c r="ZA1322" s="119"/>
      <c r="ZB1322" s="119"/>
      <c r="ZC1322" s="119"/>
      <c r="ZD1322" s="119"/>
      <c r="ZE1322" s="119"/>
      <c r="ZF1322" s="119"/>
      <c r="ZG1322" s="119"/>
      <c r="ZH1322" s="119"/>
      <c r="ZI1322" s="119"/>
      <c r="ZJ1322" s="119"/>
      <c r="ZK1322" s="119"/>
      <c r="ZL1322" s="119"/>
      <c r="ZM1322" s="119"/>
      <c r="ZN1322" s="119"/>
      <c r="ZO1322" s="119"/>
      <c r="ZP1322" s="119"/>
      <c r="ZQ1322" s="119"/>
      <c r="ZR1322" s="119"/>
      <c r="ZS1322" s="119"/>
      <c r="ZT1322" s="119"/>
      <c r="ZU1322" s="119"/>
      <c r="ZV1322" s="119"/>
      <c r="ZW1322" s="119"/>
      <c r="ZX1322" s="119"/>
      <c r="ZY1322" s="119"/>
      <c r="ZZ1322" s="119"/>
      <c r="AAA1322" s="119"/>
      <c r="AAB1322" s="119"/>
      <c r="AAC1322" s="119"/>
      <c r="AAD1322" s="119"/>
      <c r="AAE1322" s="119"/>
      <c r="AAF1322" s="119"/>
      <c r="AAG1322" s="119"/>
      <c r="AAH1322" s="119"/>
      <c r="AAI1322" s="119"/>
      <c r="AAJ1322" s="119"/>
      <c r="AAK1322" s="119"/>
      <c r="AAL1322" s="119"/>
      <c r="AAM1322" s="119"/>
      <c r="AAN1322" s="119"/>
      <c r="AAO1322" s="119"/>
      <c r="AAP1322" s="119"/>
      <c r="AAQ1322" s="119"/>
      <c r="AAR1322" s="119"/>
      <c r="AAS1322" s="119"/>
      <c r="AAT1322" s="119"/>
      <c r="AAU1322" s="119"/>
      <c r="AAV1322" s="119"/>
      <c r="AAW1322" s="119"/>
      <c r="AAX1322" s="119"/>
      <c r="AAY1322" s="119"/>
      <c r="AAZ1322" s="119"/>
      <c r="ABA1322" s="119"/>
      <c r="ABB1322" s="119"/>
      <c r="ABC1322" s="119"/>
      <c r="ABD1322" s="119"/>
      <c r="ABE1322" s="119"/>
      <c r="ABF1322" s="119"/>
      <c r="ABG1322" s="119"/>
      <c r="ABH1322" s="119"/>
      <c r="ABI1322" s="119"/>
      <c r="ABJ1322" s="119"/>
      <c r="ABK1322" s="119"/>
      <c r="ABL1322" s="119"/>
      <c r="ABM1322" s="119"/>
      <c r="ABN1322" s="119"/>
      <c r="ABO1322" s="119"/>
      <c r="ABP1322" s="119"/>
      <c r="ABQ1322" s="119"/>
      <c r="ABR1322" s="119"/>
      <c r="ABS1322" s="119"/>
      <c r="ABT1322" s="119"/>
      <c r="ABU1322" s="119"/>
      <c r="ABV1322" s="119"/>
      <c r="ABW1322" s="119"/>
      <c r="ABX1322" s="119"/>
      <c r="ABY1322" s="119"/>
      <c r="ABZ1322" s="119"/>
      <c r="ACA1322" s="119"/>
      <c r="ACB1322" s="119"/>
      <c r="ACC1322" s="119"/>
      <c r="ACD1322" s="119"/>
      <c r="ACE1322" s="119"/>
      <c r="ACF1322" s="119"/>
      <c r="ACG1322" s="119"/>
      <c r="ACH1322" s="119"/>
      <c r="ACI1322" s="119"/>
      <c r="ACJ1322" s="119"/>
      <c r="ACK1322" s="119"/>
      <c r="ACL1322" s="119"/>
      <c r="ACM1322" s="119"/>
      <c r="ACN1322" s="119"/>
      <c r="ACO1322" s="119"/>
      <c r="ACP1322" s="119"/>
      <c r="ACQ1322" s="119"/>
      <c r="ACR1322" s="119"/>
      <c r="ACS1322" s="119"/>
      <c r="ACT1322" s="119"/>
      <c r="ACU1322" s="119"/>
      <c r="ACV1322" s="119"/>
      <c r="ACW1322" s="119"/>
      <c r="ACX1322" s="119"/>
      <c r="ACY1322" s="119"/>
      <c r="ACZ1322" s="119"/>
      <c r="ADA1322" s="119"/>
      <c r="ADB1322" s="119"/>
      <c r="ADC1322" s="119"/>
      <c r="ADD1322" s="119"/>
      <c r="ADE1322" s="119"/>
      <c r="ADF1322" s="119"/>
      <c r="ADG1322" s="119"/>
      <c r="ADH1322" s="119"/>
      <c r="ADI1322" s="119"/>
      <c r="ADJ1322" s="119"/>
      <c r="ADK1322" s="119"/>
      <c r="ADL1322" s="119"/>
      <c r="ADM1322" s="119"/>
      <c r="ADN1322" s="119"/>
      <c r="ADO1322" s="119"/>
      <c r="ADP1322" s="119"/>
      <c r="ADQ1322" s="119"/>
      <c r="ADR1322" s="119"/>
      <c r="ADS1322" s="119"/>
      <c r="ADT1322" s="119"/>
      <c r="ADU1322" s="119"/>
      <c r="ADV1322" s="119"/>
      <c r="ADW1322" s="119"/>
      <c r="ADX1322" s="119"/>
      <c r="ADY1322" s="119"/>
      <c r="ADZ1322" s="119"/>
      <c r="AEA1322" s="119"/>
      <c r="AEB1322" s="119"/>
      <c r="AEC1322" s="119"/>
      <c r="AED1322" s="119"/>
      <c r="AEE1322" s="119"/>
      <c r="AEF1322" s="119"/>
      <c r="AEG1322" s="119"/>
      <c r="AEH1322" s="119"/>
      <c r="AEI1322" s="119"/>
      <c r="AEJ1322" s="119"/>
      <c r="AEK1322" s="119"/>
      <c r="AEL1322" s="119"/>
      <c r="AEM1322" s="119"/>
      <c r="AEN1322" s="119"/>
      <c r="AEO1322" s="119"/>
      <c r="AEP1322" s="119"/>
      <c r="AEQ1322" s="119"/>
      <c r="AER1322" s="119"/>
      <c r="AES1322" s="119"/>
      <c r="AET1322" s="119"/>
      <c r="AEU1322" s="119"/>
      <c r="AEV1322" s="119"/>
      <c r="AEW1322" s="119"/>
      <c r="AEX1322" s="119"/>
      <c r="AEY1322" s="119"/>
      <c r="AEZ1322" s="119"/>
      <c r="AFA1322" s="119"/>
      <c r="AFB1322" s="119"/>
      <c r="AFC1322" s="119"/>
      <c r="AFD1322" s="119"/>
      <c r="AFE1322" s="119"/>
      <c r="AFF1322" s="119"/>
      <c r="AFG1322" s="119"/>
      <c r="AFH1322" s="119"/>
      <c r="AFI1322" s="119"/>
      <c r="AFJ1322" s="119"/>
      <c r="AFK1322" s="119"/>
      <c r="AFL1322" s="119"/>
      <c r="AFM1322" s="119"/>
      <c r="AFN1322" s="119"/>
      <c r="AFO1322" s="119"/>
      <c r="AFP1322" s="119"/>
      <c r="AFQ1322" s="119"/>
      <c r="AFR1322" s="119"/>
      <c r="AFS1322" s="119"/>
      <c r="AFT1322" s="119"/>
      <c r="AFU1322" s="119"/>
      <c r="AFV1322" s="119"/>
      <c r="AFW1322" s="119"/>
      <c r="AFX1322" s="119"/>
      <c r="AFY1322" s="119"/>
      <c r="AFZ1322" s="119"/>
      <c r="AGA1322" s="119"/>
      <c r="AGB1322" s="119"/>
      <c r="AGC1322" s="119"/>
      <c r="AGD1322" s="119"/>
      <c r="AGE1322" s="119"/>
      <c r="AGF1322" s="119"/>
      <c r="AGG1322" s="119"/>
      <c r="AGH1322" s="119"/>
      <c r="AGI1322" s="119"/>
      <c r="AGJ1322" s="119"/>
      <c r="AGK1322" s="119"/>
      <c r="AGL1322" s="119"/>
      <c r="AGM1322" s="119"/>
      <c r="AGN1322" s="119"/>
      <c r="AGO1322" s="119"/>
      <c r="AGP1322" s="119"/>
      <c r="AGQ1322" s="119"/>
      <c r="AGR1322" s="119"/>
      <c r="AGS1322" s="119"/>
      <c r="AGT1322" s="119"/>
      <c r="AGU1322" s="119"/>
      <c r="AGV1322" s="119"/>
      <c r="AGW1322" s="119"/>
      <c r="AGX1322" s="119"/>
      <c r="AGY1322" s="119"/>
      <c r="AGZ1322" s="119"/>
      <c r="AHA1322" s="119"/>
      <c r="AHB1322" s="119"/>
      <c r="AHC1322" s="119"/>
      <c r="AHD1322" s="119"/>
      <c r="AHE1322" s="119"/>
      <c r="AHF1322" s="119"/>
      <c r="AHG1322" s="119"/>
      <c r="AHH1322" s="119"/>
      <c r="AHI1322" s="119"/>
      <c r="AHJ1322" s="119"/>
      <c r="AHK1322" s="119"/>
      <c r="AHL1322" s="119"/>
      <c r="AHM1322" s="119"/>
      <c r="AHN1322" s="119"/>
      <c r="AHO1322" s="119"/>
      <c r="AHP1322" s="119"/>
      <c r="AHQ1322" s="119"/>
      <c r="AHR1322" s="119"/>
      <c r="AHS1322" s="119"/>
      <c r="AHT1322" s="119"/>
      <c r="AHU1322" s="119"/>
      <c r="AHV1322" s="119"/>
      <c r="AHW1322" s="119"/>
      <c r="AHX1322" s="119"/>
      <c r="AHY1322" s="119"/>
      <c r="AHZ1322" s="119"/>
      <c r="AIA1322" s="119"/>
      <c r="AIB1322" s="119"/>
      <c r="AIC1322" s="119"/>
      <c r="AID1322" s="119"/>
      <c r="AIE1322" s="119"/>
      <c r="AIF1322" s="119"/>
      <c r="AIG1322" s="119"/>
      <c r="AIH1322" s="119"/>
      <c r="AII1322" s="119"/>
      <c r="AIJ1322" s="119"/>
      <c r="AIK1322" s="119"/>
      <c r="AIL1322" s="119"/>
      <c r="AIM1322" s="119"/>
      <c r="AIN1322" s="119"/>
      <c r="AIO1322" s="119"/>
      <c r="AIP1322" s="119"/>
      <c r="AIQ1322" s="119"/>
      <c r="AIR1322" s="119"/>
      <c r="AIS1322" s="119"/>
      <c r="AIT1322" s="119"/>
      <c r="AIU1322" s="119"/>
      <c r="AIV1322" s="119"/>
      <c r="AIW1322" s="119"/>
      <c r="AIX1322" s="119"/>
      <c r="AIY1322" s="119"/>
      <c r="AIZ1322" s="119"/>
      <c r="AJA1322" s="119"/>
      <c r="AJB1322" s="119"/>
      <c r="AJC1322" s="119"/>
      <c r="AJD1322" s="119"/>
      <c r="AJE1322" s="119"/>
      <c r="AJF1322" s="119"/>
      <c r="AJG1322" s="119"/>
      <c r="AJH1322" s="119"/>
      <c r="AJI1322" s="119"/>
      <c r="AJJ1322" s="119"/>
      <c r="AJK1322" s="119"/>
      <c r="AJL1322" s="119"/>
      <c r="AJM1322" s="119"/>
      <c r="AJN1322" s="119"/>
      <c r="AJO1322" s="119"/>
      <c r="AJP1322" s="119"/>
      <c r="AJQ1322" s="119"/>
      <c r="AJR1322" s="119"/>
      <c r="AJS1322" s="119"/>
      <c r="AJT1322" s="119"/>
      <c r="AJU1322" s="119"/>
      <c r="AJV1322" s="119"/>
      <c r="AJW1322" s="119"/>
      <c r="AJX1322" s="119"/>
      <c r="AJY1322" s="119"/>
      <c r="AJZ1322" s="119"/>
      <c r="AKA1322" s="119"/>
      <c r="AKB1322" s="119"/>
      <c r="AKC1322" s="119"/>
      <c r="AKD1322" s="119"/>
      <c r="AKE1322" s="119"/>
      <c r="AKF1322" s="119"/>
      <c r="AKG1322" s="119"/>
      <c r="AKH1322" s="119"/>
      <c r="AKI1322" s="119"/>
      <c r="AKJ1322" s="119"/>
      <c r="AKK1322" s="119"/>
      <c r="AKL1322" s="119"/>
      <c r="AKM1322" s="119"/>
      <c r="AKN1322" s="119"/>
      <c r="AKO1322" s="119"/>
      <c r="AKP1322" s="119"/>
      <c r="AKQ1322" s="119"/>
      <c r="AKR1322" s="119"/>
      <c r="AKS1322" s="119"/>
      <c r="AKT1322" s="119"/>
      <c r="AKU1322" s="119"/>
      <c r="AKV1322" s="119"/>
      <c r="AKW1322" s="119"/>
      <c r="AKX1322" s="119"/>
      <c r="AKY1322" s="119"/>
      <c r="AKZ1322" s="119"/>
      <c r="ALA1322" s="119"/>
      <c r="ALB1322" s="119"/>
      <c r="ALC1322" s="119"/>
      <c r="ALD1322" s="119"/>
      <c r="ALE1322" s="119"/>
      <c r="ALF1322" s="119"/>
      <c r="ALG1322" s="119"/>
      <c r="ALH1322" s="119"/>
      <c r="ALI1322" s="119"/>
      <c r="ALJ1322" s="119"/>
      <c r="ALK1322" s="119"/>
      <c r="ALL1322" s="119"/>
      <c r="ALM1322" s="119"/>
      <c r="ALN1322" s="119"/>
      <c r="ALO1322" s="119"/>
      <c r="ALP1322" s="119"/>
      <c r="ALQ1322" s="119"/>
      <c r="ALR1322" s="119"/>
      <c r="ALS1322" s="119"/>
      <c r="ALT1322" s="119"/>
      <c r="ALU1322" s="119"/>
      <c r="ALV1322" s="119"/>
      <c r="ALW1322" s="119"/>
      <c r="ALX1322" s="119"/>
      <c r="ALY1322" s="119"/>
      <c r="ALZ1322" s="119"/>
      <c r="AMA1322" s="119"/>
      <c r="AMB1322" s="119"/>
      <c r="AMC1322" s="119"/>
      <c r="AMD1322" s="119"/>
      <c r="AME1322" s="119"/>
      <c r="AMF1322" s="119"/>
      <c r="AMG1322" s="119"/>
      <c r="AMH1322" s="119"/>
      <c r="AMI1322" s="119"/>
      <c r="AMJ1322" s="119"/>
    </row>
    <row r="1323" customFormat="false" ht="15" hidden="false" customHeight="false" outlineLevel="0" collapsed="false">
      <c r="A1323" s="118"/>
      <c r="B1323" s="118"/>
      <c r="C1323" s="49" t="n">
        <f aca="false">IF(F1323=F1322,C1322,IF(F1323=(F1322+10),C1322,(C1322+10)))</f>
        <v>2560</v>
      </c>
      <c r="D1323" s="58" t="s">
        <v>463</v>
      </c>
      <c r="E1323" s="51" t="n">
        <f aca="false">IF(C1322=C1323,IF(AND(L1323&lt;&gt;"M",L1323&lt;&gt;"m-up"),E1322+10,E1322),10)</f>
        <v>10</v>
      </c>
      <c r="F1323" s="81" t="n">
        <f aca="false">R1323+(Q1323*60)+(P1323*3600)</f>
        <v>67491</v>
      </c>
      <c r="G1323" s="81" t="str">
        <f aca="false">CONCATENATE(M1323,N1323,O1323)</f>
        <v>201823</v>
      </c>
      <c r="H1323" s="81" t="n">
        <v>14</v>
      </c>
      <c r="I1323" s="81"/>
      <c r="J1323" s="81"/>
      <c r="K1323" s="81"/>
      <c r="L1323" s="81" t="s">
        <v>0</v>
      </c>
      <c r="M1323" s="81" t="n">
        <v>2018</v>
      </c>
      <c r="N1323" s="81" t="n">
        <v>2</v>
      </c>
      <c r="O1323" s="81" t="n">
        <v>3</v>
      </c>
      <c r="P1323" s="81" t="n">
        <v>18</v>
      </c>
      <c r="Q1323" s="81" t="n">
        <v>44</v>
      </c>
      <c r="R1323" s="81" t="n">
        <v>51</v>
      </c>
      <c r="S1323" s="81" t="n">
        <v>678</v>
      </c>
      <c r="T1323" s="81" t="n">
        <v>1</v>
      </c>
      <c r="U1323" s="81" t="s">
        <v>1</v>
      </c>
      <c r="V1323" s="81" t="s">
        <v>2</v>
      </c>
      <c r="W1323" s="81"/>
      <c r="X1323" s="129" t="s">
        <v>122</v>
      </c>
      <c r="Y1323" s="130"/>
      <c r="Z1323" s="130"/>
      <c r="AA1323" s="130"/>
      <c r="WK1323" s="119"/>
      <c r="WL1323" s="119"/>
      <c r="WM1323" s="119"/>
      <c r="WN1323" s="119"/>
      <c r="WO1323" s="119"/>
      <c r="WP1323" s="119"/>
      <c r="WQ1323" s="119"/>
      <c r="WR1323" s="119"/>
      <c r="WS1323" s="119"/>
      <c r="WT1323" s="119"/>
      <c r="WU1323" s="119"/>
      <c r="WV1323" s="119"/>
      <c r="WW1323" s="119"/>
      <c r="WX1323" s="119"/>
      <c r="WY1323" s="119"/>
      <c r="WZ1323" s="119"/>
      <c r="XA1323" s="119"/>
      <c r="XB1323" s="119"/>
      <c r="XC1323" s="119"/>
      <c r="XD1323" s="119"/>
      <c r="XE1323" s="119"/>
      <c r="XF1323" s="119"/>
      <c r="XG1323" s="119"/>
      <c r="XH1323" s="119"/>
      <c r="XI1323" s="119"/>
      <c r="XJ1323" s="119"/>
      <c r="XK1323" s="119"/>
      <c r="XL1323" s="119"/>
      <c r="XM1323" s="119"/>
      <c r="XN1323" s="119"/>
      <c r="XO1323" s="119"/>
      <c r="XP1323" s="119"/>
      <c r="XQ1323" s="119"/>
      <c r="XR1323" s="119"/>
      <c r="XS1323" s="119"/>
      <c r="XT1323" s="119"/>
      <c r="XU1323" s="119"/>
      <c r="XV1323" s="119"/>
      <c r="XW1323" s="119"/>
      <c r="XX1323" s="119"/>
      <c r="XY1323" s="119"/>
      <c r="XZ1323" s="119"/>
      <c r="YA1323" s="119"/>
      <c r="YB1323" s="119"/>
      <c r="YC1323" s="119"/>
      <c r="YD1323" s="119"/>
      <c r="YE1323" s="119"/>
      <c r="YF1323" s="119"/>
      <c r="YG1323" s="119"/>
      <c r="YH1323" s="119"/>
      <c r="YI1323" s="119"/>
      <c r="YJ1323" s="119"/>
      <c r="YK1323" s="119"/>
      <c r="YL1323" s="119"/>
      <c r="YM1323" s="119"/>
      <c r="YN1323" s="119"/>
      <c r="YO1323" s="119"/>
      <c r="YP1323" s="119"/>
      <c r="YQ1323" s="119"/>
      <c r="YR1323" s="119"/>
      <c r="YS1323" s="119"/>
      <c r="YT1323" s="119"/>
      <c r="YU1323" s="119"/>
      <c r="YV1323" s="119"/>
      <c r="YW1323" s="119"/>
      <c r="YX1323" s="119"/>
      <c r="YY1323" s="119"/>
      <c r="YZ1323" s="119"/>
      <c r="ZA1323" s="119"/>
      <c r="ZB1323" s="119"/>
      <c r="ZC1323" s="119"/>
      <c r="ZD1323" s="119"/>
      <c r="ZE1323" s="119"/>
      <c r="ZF1323" s="119"/>
      <c r="ZG1323" s="119"/>
      <c r="ZH1323" s="119"/>
      <c r="ZI1323" s="119"/>
      <c r="ZJ1323" s="119"/>
      <c r="ZK1323" s="119"/>
      <c r="ZL1323" s="119"/>
      <c r="ZM1323" s="119"/>
      <c r="ZN1323" s="119"/>
      <c r="ZO1323" s="119"/>
      <c r="ZP1323" s="119"/>
      <c r="ZQ1323" s="119"/>
      <c r="ZR1323" s="119"/>
      <c r="ZS1323" s="119"/>
      <c r="ZT1323" s="119"/>
      <c r="ZU1323" s="119"/>
      <c r="ZV1323" s="119"/>
      <c r="ZW1323" s="119"/>
      <c r="ZX1323" s="119"/>
      <c r="ZY1323" s="119"/>
      <c r="ZZ1323" s="119"/>
      <c r="AAA1323" s="119"/>
      <c r="AAB1323" s="119"/>
      <c r="AAC1323" s="119"/>
      <c r="AAD1323" s="119"/>
      <c r="AAE1323" s="119"/>
      <c r="AAF1323" s="119"/>
      <c r="AAG1323" s="119"/>
      <c r="AAH1323" s="119"/>
      <c r="AAI1323" s="119"/>
      <c r="AAJ1323" s="119"/>
      <c r="AAK1323" s="119"/>
      <c r="AAL1323" s="119"/>
      <c r="AAM1323" s="119"/>
      <c r="AAN1323" s="119"/>
      <c r="AAO1323" s="119"/>
      <c r="AAP1323" s="119"/>
      <c r="AAQ1323" s="119"/>
      <c r="AAR1323" s="119"/>
      <c r="AAS1323" s="119"/>
      <c r="AAT1323" s="119"/>
      <c r="AAU1323" s="119"/>
      <c r="AAV1323" s="119"/>
      <c r="AAW1323" s="119"/>
      <c r="AAX1323" s="119"/>
      <c r="AAY1323" s="119"/>
      <c r="AAZ1323" s="119"/>
      <c r="ABA1323" s="119"/>
      <c r="ABB1323" s="119"/>
      <c r="ABC1323" s="119"/>
      <c r="ABD1323" s="119"/>
      <c r="ABE1323" s="119"/>
      <c r="ABF1323" s="119"/>
      <c r="ABG1323" s="119"/>
      <c r="ABH1323" s="119"/>
      <c r="ABI1323" s="119"/>
      <c r="ABJ1323" s="119"/>
      <c r="ABK1323" s="119"/>
      <c r="ABL1323" s="119"/>
      <c r="ABM1323" s="119"/>
      <c r="ABN1323" s="119"/>
      <c r="ABO1323" s="119"/>
      <c r="ABP1323" s="119"/>
      <c r="ABQ1323" s="119"/>
      <c r="ABR1323" s="119"/>
      <c r="ABS1323" s="119"/>
      <c r="ABT1323" s="119"/>
      <c r="ABU1323" s="119"/>
      <c r="ABV1323" s="119"/>
      <c r="ABW1323" s="119"/>
      <c r="ABX1323" s="119"/>
      <c r="ABY1323" s="119"/>
      <c r="ABZ1323" s="119"/>
      <c r="ACA1323" s="119"/>
      <c r="ACB1323" s="119"/>
      <c r="ACC1323" s="119"/>
      <c r="ACD1323" s="119"/>
      <c r="ACE1323" s="119"/>
      <c r="ACF1323" s="119"/>
      <c r="ACG1323" s="119"/>
      <c r="ACH1323" s="119"/>
      <c r="ACI1323" s="119"/>
      <c r="ACJ1323" s="119"/>
      <c r="ACK1323" s="119"/>
      <c r="ACL1323" s="119"/>
      <c r="ACM1323" s="119"/>
      <c r="ACN1323" s="119"/>
      <c r="ACO1323" s="119"/>
      <c r="ACP1323" s="119"/>
      <c r="ACQ1323" s="119"/>
      <c r="ACR1323" s="119"/>
      <c r="ACS1323" s="119"/>
      <c r="ACT1323" s="119"/>
      <c r="ACU1323" s="119"/>
      <c r="ACV1323" s="119"/>
      <c r="ACW1323" s="119"/>
      <c r="ACX1323" s="119"/>
      <c r="ACY1323" s="119"/>
      <c r="ACZ1323" s="119"/>
      <c r="ADA1323" s="119"/>
      <c r="ADB1323" s="119"/>
      <c r="ADC1323" s="119"/>
      <c r="ADD1323" s="119"/>
      <c r="ADE1323" s="119"/>
      <c r="ADF1323" s="119"/>
      <c r="ADG1323" s="119"/>
      <c r="ADH1323" s="119"/>
      <c r="ADI1323" s="119"/>
      <c r="ADJ1323" s="119"/>
      <c r="ADK1323" s="119"/>
      <c r="ADL1323" s="119"/>
      <c r="ADM1323" s="119"/>
      <c r="ADN1323" s="119"/>
      <c r="ADO1323" s="119"/>
      <c r="ADP1323" s="119"/>
      <c r="ADQ1323" s="119"/>
      <c r="ADR1323" s="119"/>
      <c r="ADS1323" s="119"/>
      <c r="ADT1323" s="119"/>
      <c r="ADU1323" s="119"/>
      <c r="ADV1323" s="119"/>
      <c r="ADW1323" s="119"/>
      <c r="ADX1323" s="119"/>
      <c r="ADY1323" s="119"/>
      <c r="ADZ1323" s="119"/>
      <c r="AEA1323" s="119"/>
      <c r="AEB1323" s="119"/>
      <c r="AEC1323" s="119"/>
      <c r="AED1323" s="119"/>
      <c r="AEE1323" s="119"/>
      <c r="AEF1323" s="119"/>
      <c r="AEG1323" s="119"/>
      <c r="AEH1323" s="119"/>
      <c r="AEI1323" s="119"/>
      <c r="AEJ1323" s="119"/>
      <c r="AEK1323" s="119"/>
      <c r="AEL1323" s="119"/>
      <c r="AEM1323" s="119"/>
      <c r="AEN1323" s="119"/>
      <c r="AEO1323" s="119"/>
      <c r="AEP1323" s="119"/>
      <c r="AEQ1323" s="119"/>
      <c r="AER1323" s="119"/>
      <c r="AES1323" s="119"/>
      <c r="AET1323" s="119"/>
      <c r="AEU1323" s="119"/>
      <c r="AEV1323" s="119"/>
      <c r="AEW1323" s="119"/>
      <c r="AEX1323" s="119"/>
      <c r="AEY1323" s="119"/>
      <c r="AEZ1323" s="119"/>
      <c r="AFA1323" s="119"/>
      <c r="AFB1323" s="119"/>
      <c r="AFC1323" s="119"/>
      <c r="AFD1323" s="119"/>
      <c r="AFE1323" s="119"/>
      <c r="AFF1323" s="119"/>
      <c r="AFG1323" s="119"/>
      <c r="AFH1323" s="119"/>
      <c r="AFI1323" s="119"/>
      <c r="AFJ1323" s="119"/>
      <c r="AFK1323" s="119"/>
      <c r="AFL1323" s="119"/>
      <c r="AFM1323" s="119"/>
      <c r="AFN1323" s="119"/>
      <c r="AFO1323" s="119"/>
      <c r="AFP1323" s="119"/>
      <c r="AFQ1323" s="119"/>
      <c r="AFR1323" s="119"/>
      <c r="AFS1323" s="119"/>
      <c r="AFT1323" s="119"/>
      <c r="AFU1323" s="119"/>
      <c r="AFV1323" s="119"/>
      <c r="AFW1323" s="119"/>
      <c r="AFX1323" s="119"/>
      <c r="AFY1323" s="119"/>
      <c r="AFZ1323" s="119"/>
      <c r="AGA1323" s="119"/>
      <c r="AGB1323" s="119"/>
      <c r="AGC1323" s="119"/>
      <c r="AGD1323" s="119"/>
      <c r="AGE1323" s="119"/>
      <c r="AGF1323" s="119"/>
      <c r="AGG1323" s="119"/>
      <c r="AGH1323" s="119"/>
      <c r="AGI1323" s="119"/>
      <c r="AGJ1323" s="119"/>
      <c r="AGK1323" s="119"/>
      <c r="AGL1323" s="119"/>
      <c r="AGM1323" s="119"/>
      <c r="AGN1323" s="119"/>
      <c r="AGO1323" s="119"/>
      <c r="AGP1323" s="119"/>
      <c r="AGQ1323" s="119"/>
      <c r="AGR1323" s="119"/>
      <c r="AGS1323" s="119"/>
      <c r="AGT1323" s="119"/>
      <c r="AGU1323" s="119"/>
      <c r="AGV1323" s="119"/>
      <c r="AGW1323" s="119"/>
      <c r="AGX1323" s="119"/>
      <c r="AGY1323" s="119"/>
      <c r="AGZ1323" s="119"/>
      <c r="AHA1323" s="119"/>
      <c r="AHB1323" s="119"/>
      <c r="AHC1323" s="119"/>
      <c r="AHD1323" s="119"/>
      <c r="AHE1323" s="119"/>
      <c r="AHF1323" s="119"/>
      <c r="AHG1323" s="119"/>
      <c r="AHH1323" s="119"/>
      <c r="AHI1323" s="119"/>
      <c r="AHJ1323" s="119"/>
      <c r="AHK1323" s="119"/>
      <c r="AHL1323" s="119"/>
      <c r="AHM1323" s="119"/>
      <c r="AHN1323" s="119"/>
      <c r="AHO1323" s="119"/>
      <c r="AHP1323" s="119"/>
      <c r="AHQ1323" s="119"/>
      <c r="AHR1323" s="119"/>
      <c r="AHS1323" s="119"/>
      <c r="AHT1323" s="119"/>
      <c r="AHU1323" s="119"/>
      <c r="AHV1323" s="119"/>
      <c r="AHW1323" s="119"/>
      <c r="AHX1323" s="119"/>
      <c r="AHY1323" s="119"/>
      <c r="AHZ1323" s="119"/>
      <c r="AIA1323" s="119"/>
      <c r="AIB1323" s="119"/>
      <c r="AIC1323" s="119"/>
      <c r="AID1323" s="119"/>
      <c r="AIE1323" s="119"/>
      <c r="AIF1323" s="119"/>
      <c r="AIG1323" s="119"/>
      <c r="AIH1323" s="119"/>
      <c r="AII1323" s="119"/>
      <c r="AIJ1323" s="119"/>
      <c r="AIK1323" s="119"/>
      <c r="AIL1323" s="119"/>
      <c r="AIM1323" s="119"/>
      <c r="AIN1323" s="119"/>
      <c r="AIO1323" s="119"/>
      <c r="AIP1323" s="119"/>
      <c r="AIQ1323" s="119"/>
      <c r="AIR1323" s="119"/>
      <c r="AIS1323" s="119"/>
      <c r="AIT1323" s="119"/>
      <c r="AIU1323" s="119"/>
      <c r="AIV1323" s="119"/>
      <c r="AIW1323" s="119"/>
      <c r="AIX1323" s="119"/>
      <c r="AIY1323" s="119"/>
      <c r="AIZ1323" s="119"/>
      <c r="AJA1323" s="119"/>
      <c r="AJB1323" s="119"/>
      <c r="AJC1323" s="119"/>
      <c r="AJD1323" s="119"/>
      <c r="AJE1323" s="119"/>
      <c r="AJF1323" s="119"/>
      <c r="AJG1323" s="119"/>
      <c r="AJH1323" s="119"/>
      <c r="AJI1323" s="119"/>
      <c r="AJJ1323" s="119"/>
      <c r="AJK1323" s="119"/>
      <c r="AJL1323" s="119"/>
      <c r="AJM1323" s="119"/>
      <c r="AJN1323" s="119"/>
      <c r="AJO1323" s="119"/>
      <c r="AJP1323" s="119"/>
      <c r="AJQ1323" s="119"/>
      <c r="AJR1323" s="119"/>
      <c r="AJS1323" s="119"/>
      <c r="AJT1323" s="119"/>
      <c r="AJU1323" s="119"/>
      <c r="AJV1323" s="119"/>
      <c r="AJW1323" s="119"/>
      <c r="AJX1323" s="119"/>
      <c r="AJY1323" s="119"/>
      <c r="AJZ1323" s="119"/>
      <c r="AKA1323" s="119"/>
      <c r="AKB1323" s="119"/>
      <c r="AKC1323" s="119"/>
      <c r="AKD1323" s="119"/>
      <c r="AKE1323" s="119"/>
      <c r="AKF1323" s="119"/>
      <c r="AKG1323" s="119"/>
      <c r="AKH1323" s="119"/>
      <c r="AKI1323" s="119"/>
      <c r="AKJ1323" s="119"/>
      <c r="AKK1323" s="119"/>
      <c r="AKL1323" s="119"/>
      <c r="AKM1323" s="119"/>
      <c r="AKN1323" s="119"/>
      <c r="AKO1323" s="119"/>
      <c r="AKP1323" s="119"/>
      <c r="AKQ1323" s="119"/>
      <c r="AKR1323" s="119"/>
      <c r="AKS1323" s="119"/>
      <c r="AKT1323" s="119"/>
      <c r="AKU1323" s="119"/>
      <c r="AKV1323" s="119"/>
      <c r="AKW1323" s="119"/>
      <c r="AKX1323" s="119"/>
      <c r="AKY1323" s="119"/>
      <c r="AKZ1323" s="119"/>
      <c r="ALA1323" s="119"/>
      <c r="ALB1323" s="119"/>
      <c r="ALC1323" s="119"/>
      <c r="ALD1323" s="119"/>
      <c r="ALE1323" s="119"/>
      <c r="ALF1323" s="119"/>
      <c r="ALG1323" s="119"/>
      <c r="ALH1323" s="119"/>
      <c r="ALI1323" s="119"/>
      <c r="ALJ1323" s="119"/>
      <c r="ALK1323" s="119"/>
      <c r="ALL1323" s="119"/>
      <c r="ALM1323" s="119"/>
      <c r="ALN1323" s="119"/>
      <c r="ALO1323" s="119"/>
      <c r="ALP1323" s="119"/>
      <c r="ALQ1323" s="119"/>
      <c r="ALR1323" s="119"/>
      <c r="ALS1323" s="119"/>
      <c r="ALT1323" s="119"/>
      <c r="ALU1323" s="119"/>
      <c r="ALV1323" s="119"/>
      <c r="ALW1323" s="119"/>
      <c r="ALX1323" s="119"/>
      <c r="ALY1323" s="119"/>
      <c r="ALZ1323" s="119"/>
      <c r="AMA1323" s="119"/>
      <c r="AMB1323" s="119"/>
      <c r="AMC1323" s="119"/>
      <c r="AMD1323" s="119"/>
      <c r="AME1323" s="119"/>
      <c r="AMF1323" s="119"/>
      <c r="AMG1323" s="119"/>
      <c r="AMH1323" s="119"/>
      <c r="AMI1323" s="119"/>
      <c r="AMJ1323" s="119"/>
    </row>
    <row r="1324" customFormat="false" ht="15" hidden="false" customHeight="false" outlineLevel="0" collapsed="false">
      <c r="A1324" s="118"/>
      <c r="B1324" s="118"/>
      <c r="C1324" s="49" t="n">
        <f aca="false">IF(F1324=F1323,C1323,IF(F1324=(F1323+10),C1323,(C1323+10)))</f>
        <v>2560</v>
      </c>
      <c r="D1324" s="56" t="s">
        <v>463</v>
      </c>
      <c r="E1324" s="51" t="n">
        <f aca="false">IF(C1323=C1324,IF(AND(L1324&lt;&gt;"M",L1324&lt;&gt;"m-up"),E1323+10,E1323),10)</f>
        <v>20</v>
      </c>
      <c r="F1324" s="79" t="n">
        <f aca="false">R1324+(Q1324*60)+(P1324*3600)</f>
        <v>67491</v>
      </c>
      <c r="G1324" s="79" t="str">
        <f aca="false">CONCATENATE(M1324,N1324,O1324)</f>
        <v>201823</v>
      </c>
      <c r="H1324" s="79" t="n">
        <v>5</v>
      </c>
      <c r="I1324" s="79"/>
      <c r="J1324" s="79"/>
      <c r="K1324" s="79"/>
      <c r="L1324" s="79" t="s">
        <v>0</v>
      </c>
      <c r="M1324" s="79" t="n">
        <v>2018</v>
      </c>
      <c r="N1324" s="79" t="n">
        <v>2</v>
      </c>
      <c r="O1324" s="79" t="n">
        <v>3</v>
      </c>
      <c r="P1324" s="79" t="n">
        <v>18</v>
      </c>
      <c r="Q1324" s="79" t="n">
        <v>44</v>
      </c>
      <c r="R1324" s="79" t="n">
        <v>51</v>
      </c>
      <c r="S1324" s="79" t="n">
        <v>716</v>
      </c>
      <c r="T1324" s="79" t="n">
        <v>1</v>
      </c>
      <c r="U1324" s="79" t="s">
        <v>1</v>
      </c>
      <c r="V1324" s="79" t="s">
        <v>2</v>
      </c>
      <c r="W1324" s="79"/>
      <c r="X1324" s="130" t="s">
        <v>123</v>
      </c>
      <c r="Y1324" s="130"/>
      <c r="Z1324" s="130"/>
      <c r="AA1324" s="130"/>
      <c r="WK1324" s="119"/>
      <c r="WL1324" s="119"/>
      <c r="WM1324" s="119"/>
      <c r="WN1324" s="119"/>
      <c r="WO1324" s="119"/>
      <c r="WP1324" s="119"/>
      <c r="WQ1324" s="119"/>
      <c r="WR1324" s="119"/>
      <c r="WS1324" s="119"/>
      <c r="WT1324" s="119"/>
      <c r="WU1324" s="119"/>
      <c r="WV1324" s="119"/>
      <c r="WW1324" s="119"/>
      <c r="WX1324" s="119"/>
      <c r="WY1324" s="119"/>
      <c r="WZ1324" s="119"/>
      <c r="XA1324" s="119"/>
      <c r="XB1324" s="119"/>
      <c r="XC1324" s="119"/>
      <c r="XD1324" s="119"/>
      <c r="XE1324" s="119"/>
      <c r="XF1324" s="119"/>
      <c r="XG1324" s="119"/>
      <c r="XH1324" s="119"/>
      <c r="XI1324" s="119"/>
      <c r="XJ1324" s="119"/>
      <c r="XK1324" s="119"/>
      <c r="XL1324" s="119"/>
      <c r="XM1324" s="119"/>
      <c r="XN1324" s="119"/>
      <c r="XO1324" s="119"/>
      <c r="XP1324" s="119"/>
      <c r="XQ1324" s="119"/>
      <c r="XR1324" s="119"/>
      <c r="XS1324" s="119"/>
      <c r="XT1324" s="119"/>
      <c r="XU1324" s="119"/>
      <c r="XV1324" s="119"/>
      <c r="XW1324" s="119"/>
      <c r="XX1324" s="119"/>
      <c r="XY1324" s="119"/>
      <c r="XZ1324" s="119"/>
      <c r="YA1324" s="119"/>
      <c r="YB1324" s="119"/>
      <c r="YC1324" s="119"/>
      <c r="YD1324" s="119"/>
      <c r="YE1324" s="119"/>
      <c r="YF1324" s="119"/>
      <c r="YG1324" s="119"/>
      <c r="YH1324" s="119"/>
      <c r="YI1324" s="119"/>
      <c r="YJ1324" s="119"/>
      <c r="YK1324" s="119"/>
      <c r="YL1324" s="119"/>
      <c r="YM1324" s="119"/>
      <c r="YN1324" s="119"/>
      <c r="YO1324" s="119"/>
      <c r="YP1324" s="119"/>
      <c r="YQ1324" s="119"/>
      <c r="YR1324" s="119"/>
      <c r="YS1324" s="119"/>
      <c r="YT1324" s="119"/>
      <c r="YU1324" s="119"/>
      <c r="YV1324" s="119"/>
      <c r="YW1324" s="119"/>
      <c r="YX1324" s="119"/>
      <c r="YY1324" s="119"/>
      <c r="YZ1324" s="119"/>
      <c r="ZA1324" s="119"/>
      <c r="ZB1324" s="119"/>
      <c r="ZC1324" s="119"/>
      <c r="ZD1324" s="119"/>
      <c r="ZE1324" s="119"/>
      <c r="ZF1324" s="119"/>
      <c r="ZG1324" s="119"/>
      <c r="ZH1324" s="119"/>
      <c r="ZI1324" s="119"/>
      <c r="ZJ1324" s="119"/>
      <c r="ZK1324" s="119"/>
      <c r="ZL1324" s="119"/>
      <c r="ZM1324" s="119"/>
      <c r="ZN1324" s="119"/>
      <c r="ZO1324" s="119"/>
      <c r="ZP1324" s="119"/>
      <c r="ZQ1324" s="119"/>
      <c r="ZR1324" s="119"/>
      <c r="ZS1324" s="119"/>
      <c r="ZT1324" s="119"/>
      <c r="ZU1324" s="119"/>
      <c r="ZV1324" s="119"/>
      <c r="ZW1324" s="119"/>
      <c r="ZX1324" s="119"/>
      <c r="ZY1324" s="119"/>
      <c r="ZZ1324" s="119"/>
      <c r="AAA1324" s="119"/>
      <c r="AAB1324" s="119"/>
      <c r="AAC1324" s="119"/>
      <c r="AAD1324" s="119"/>
      <c r="AAE1324" s="119"/>
      <c r="AAF1324" s="119"/>
      <c r="AAG1324" s="119"/>
      <c r="AAH1324" s="119"/>
      <c r="AAI1324" s="119"/>
      <c r="AAJ1324" s="119"/>
      <c r="AAK1324" s="119"/>
      <c r="AAL1324" s="119"/>
      <c r="AAM1324" s="119"/>
      <c r="AAN1324" s="119"/>
      <c r="AAO1324" s="119"/>
      <c r="AAP1324" s="119"/>
      <c r="AAQ1324" s="119"/>
      <c r="AAR1324" s="119"/>
      <c r="AAS1324" s="119"/>
      <c r="AAT1324" s="119"/>
      <c r="AAU1324" s="119"/>
      <c r="AAV1324" s="119"/>
      <c r="AAW1324" s="119"/>
      <c r="AAX1324" s="119"/>
      <c r="AAY1324" s="119"/>
      <c r="AAZ1324" s="119"/>
      <c r="ABA1324" s="119"/>
      <c r="ABB1324" s="119"/>
      <c r="ABC1324" s="119"/>
      <c r="ABD1324" s="119"/>
      <c r="ABE1324" s="119"/>
      <c r="ABF1324" s="119"/>
      <c r="ABG1324" s="119"/>
      <c r="ABH1324" s="119"/>
      <c r="ABI1324" s="119"/>
      <c r="ABJ1324" s="119"/>
      <c r="ABK1324" s="119"/>
      <c r="ABL1324" s="119"/>
      <c r="ABM1324" s="119"/>
      <c r="ABN1324" s="119"/>
      <c r="ABO1324" s="119"/>
      <c r="ABP1324" s="119"/>
      <c r="ABQ1324" s="119"/>
      <c r="ABR1324" s="119"/>
      <c r="ABS1324" s="119"/>
      <c r="ABT1324" s="119"/>
      <c r="ABU1324" s="119"/>
      <c r="ABV1324" s="119"/>
      <c r="ABW1324" s="119"/>
      <c r="ABX1324" s="119"/>
      <c r="ABY1324" s="119"/>
      <c r="ABZ1324" s="119"/>
      <c r="ACA1324" s="119"/>
      <c r="ACB1324" s="119"/>
      <c r="ACC1324" s="119"/>
      <c r="ACD1324" s="119"/>
      <c r="ACE1324" s="119"/>
      <c r="ACF1324" s="119"/>
      <c r="ACG1324" s="119"/>
      <c r="ACH1324" s="119"/>
      <c r="ACI1324" s="119"/>
      <c r="ACJ1324" s="119"/>
      <c r="ACK1324" s="119"/>
      <c r="ACL1324" s="119"/>
      <c r="ACM1324" s="119"/>
      <c r="ACN1324" s="119"/>
      <c r="ACO1324" s="119"/>
      <c r="ACP1324" s="119"/>
      <c r="ACQ1324" s="119"/>
      <c r="ACR1324" s="119"/>
      <c r="ACS1324" s="119"/>
      <c r="ACT1324" s="119"/>
      <c r="ACU1324" s="119"/>
      <c r="ACV1324" s="119"/>
      <c r="ACW1324" s="119"/>
      <c r="ACX1324" s="119"/>
      <c r="ACY1324" s="119"/>
      <c r="ACZ1324" s="119"/>
      <c r="ADA1324" s="119"/>
      <c r="ADB1324" s="119"/>
      <c r="ADC1324" s="119"/>
      <c r="ADD1324" s="119"/>
      <c r="ADE1324" s="119"/>
      <c r="ADF1324" s="119"/>
      <c r="ADG1324" s="119"/>
      <c r="ADH1324" s="119"/>
      <c r="ADI1324" s="119"/>
      <c r="ADJ1324" s="119"/>
      <c r="ADK1324" s="119"/>
      <c r="ADL1324" s="119"/>
      <c r="ADM1324" s="119"/>
      <c r="ADN1324" s="119"/>
      <c r="ADO1324" s="119"/>
      <c r="ADP1324" s="119"/>
      <c r="ADQ1324" s="119"/>
      <c r="ADR1324" s="119"/>
      <c r="ADS1324" s="119"/>
      <c r="ADT1324" s="119"/>
      <c r="ADU1324" s="119"/>
      <c r="ADV1324" s="119"/>
      <c r="ADW1324" s="119"/>
      <c r="ADX1324" s="119"/>
      <c r="ADY1324" s="119"/>
      <c r="ADZ1324" s="119"/>
      <c r="AEA1324" s="119"/>
      <c r="AEB1324" s="119"/>
      <c r="AEC1324" s="119"/>
      <c r="AED1324" s="119"/>
      <c r="AEE1324" s="119"/>
      <c r="AEF1324" s="119"/>
      <c r="AEG1324" s="119"/>
      <c r="AEH1324" s="119"/>
      <c r="AEI1324" s="119"/>
      <c r="AEJ1324" s="119"/>
      <c r="AEK1324" s="119"/>
      <c r="AEL1324" s="119"/>
      <c r="AEM1324" s="119"/>
      <c r="AEN1324" s="119"/>
      <c r="AEO1324" s="119"/>
      <c r="AEP1324" s="119"/>
      <c r="AEQ1324" s="119"/>
      <c r="AER1324" s="119"/>
      <c r="AES1324" s="119"/>
      <c r="AET1324" s="119"/>
      <c r="AEU1324" s="119"/>
      <c r="AEV1324" s="119"/>
      <c r="AEW1324" s="119"/>
      <c r="AEX1324" s="119"/>
      <c r="AEY1324" s="119"/>
      <c r="AEZ1324" s="119"/>
      <c r="AFA1324" s="119"/>
      <c r="AFB1324" s="119"/>
      <c r="AFC1324" s="119"/>
      <c r="AFD1324" s="119"/>
      <c r="AFE1324" s="119"/>
      <c r="AFF1324" s="119"/>
      <c r="AFG1324" s="119"/>
      <c r="AFH1324" s="119"/>
      <c r="AFI1324" s="119"/>
      <c r="AFJ1324" s="119"/>
      <c r="AFK1324" s="119"/>
      <c r="AFL1324" s="119"/>
      <c r="AFM1324" s="119"/>
      <c r="AFN1324" s="119"/>
      <c r="AFO1324" s="119"/>
      <c r="AFP1324" s="119"/>
      <c r="AFQ1324" s="119"/>
      <c r="AFR1324" s="119"/>
      <c r="AFS1324" s="119"/>
      <c r="AFT1324" s="119"/>
      <c r="AFU1324" s="119"/>
      <c r="AFV1324" s="119"/>
      <c r="AFW1324" s="119"/>
      <c r="AFX1324" s="119"/>
      <c r="AFY1324" s="119"/>
      <c r="AFZ1324" s="119"/>
      <c r="AGA1324" s="119"/>
      <c r="AGB1324" s="119"/>
      <c r="AGC1324" s="119"/>
      <c r="AGD1324" s="119"/>
      <c r="AGE1324" s="119"/>
      <c r="AGF1324" s="119"/>
      <c r="AGG1324" s="119"/>
      <c r="AGH1324" s="119"/>
      <c r="AGI1324" s="119"/>
      <c r="AGJ1324" s="119"/>
      <c r="AGK1324" s="119"/>
      <c r="AGL1324" s="119"/>
      <c r="AGM1324" s="119"/>
      <c r="AGN1324" s="119"/>
      <c r="AGO1324" s="119"/>
      <c r="AGP1324" s="119"/>
      <c r="AGQ1324" s="119"/>
      <c r="AGR1324" s="119"/>
      <c r="AGS1324" s="119"/>
      <c r="AGT1324" s="119"/>
      <c r="AGU1324" s="119"/>
      <c r="AGV1324" s="119"/>
      <c r="AGW1324" s="119"/>
      <c r="AGX1324" s="119"/>
      <c r="AGY1324" s="119"/>
      <c r="AGZ1324" s="119"/>
      <c r="AHA1324" s="119"/>
      <c r="AHB1324" s="119"/>
      <c r="AHC1324" s="119"/>
      <c r="AHD1324" s="119"/>
      <c r="AHE1324" s="119"/>
      <c r="AHF1324" s="119"/>
      <c r="AHG1324" s="119"/>
      <c r="AHH1324" s="119"/>
      <c r="AHI1324" s="119"/>
      <c r="AHJ1324" s="119"/>
      <c r="AHK1324" s="119"/>
      <c r="AHL1324" s="119"/>
      <c r="AHM1324" s="119"/>
      <c r="AHN1324" s="119"/>
      <c r="AHO1324" s="119"/>
      <c r="AHP1324" s="119"/>
      <c r="AHQ1324" s="119"/>
      <c r="AHR1324" s="119"/>
      <c r="AHS1324" s="119"/>
      <c r="AHT1324" s="119"/>
      <c r="AHU1324" s="119"/>
      <c r="AHV1324" s="119"/>
      <c r="AHW1324" s="119"/>
      <c r="AHX1324" s="119"/>
      <c r="AHY1324" s="119"/>
      <c r="AHZ1324" s="119"/>
      <c r="AIA1324" s="119"/>
      <c r="AIB1324" s="119"/>
      <c r="AIC1324" s="119"/>
      <c r="AID1324" s="119"/>
      <c r="AIE1324" s="119"/>
      <c r="AIF1324" s="119"/>
      <c r="AIG1324" s="119"/>
      <c r="AIH1324" s="119"/>
      <c r="AII1324" s="119"/>
      <c r="AIJ1324" s="119"/>
      <c r="AIK1324" s="119"/>
      <c r="AIL1324" s="119"/>
      <c r="AIM1324" s="119"/>
      <c r="AIN1324" s="119"/>
      <c r="AIO1324" s="119"/>
      <c r="AIP1324" s="119"/>
      <c r="AIQ1324" s="119"/>
      <c r="AIR1324" s="119"/>
      <c r="AIS1324" s="119"/>
      <c r="AIT1324" s="119"/>
      <c r="AIU1324" s="119"/>
      <c r="AIV1324" s="119"/>
      <c r="AIW1324" s="119"/>
      <c r="AIX1324" s="119"/>
      <c r="AIY1324" s="119"/>
      <c r="AIZ1324" s="119"/>
      <c r="AJA1324" s="119"/>
      <c r="AJB1324" s="119"/>
      <c r="AJC1324" s="119"/>
      <c r="AJD1324" s="119"/>
      <c r="AJE1324" s="119"/>
      <c r="AJF1324" s="119"/>
      <c r="AJG1324" s="119"/>
      <c r="AJH1324" s="119"/>
      <c r="AJI1324" s="119"/>
      <c r="AJJ1324" s="119"/>
      <c r="AJK1324" s="119"/>
      <c r="AJL1324" s="119"/>
      <c r="AJM1324" s="119"/>
      <c r="AJN1324" s="119"/>
      <c r="AJO1324" s="119"/>
      <c r="AJP1324" s="119"/>
      <c r="AJQ1324" s="119"/>
      <c r="AJR1324" s="119"/>
      <c r="AJS1324" s="119"/>
      <c r="AJT1324" s="119"/>
      <c r="AJU1324" s="119"/>
      <c r="AJV1324" s="119"/>
      <c r="AJW1324" s="119"/>
      <c r="AJX1324" s="119"/>
      <c r="AJY1324" s="119"/>
      <c r="AJZ1324" s="119"/>
      <c r="AKA1324" s="119"/>
      <c r="AKB1324" s="119"/>
      <c r="AKC1324" s="119"/>
      <c r="AKD1324" s="119"/>
      <c r="AKE1324" s="119"/>
      <c r="AKF1324" s="119"/>
      <c r="AKG1324" s="119"/>
      <c r="AKH1324" s="119"/>
      <c r="AKI1324" s="119"/>
      <c r="AKJ1324" s="119"/>
      <c r="AKK1324" s="119"/>
      <c r="AKL1324" s="119"/>
      <c r="AKM1324" s="119"/>
      <c r="AKN1324" s="119"/>
      <c r="AKO1324" s="119"/>
      <c r="AKP1324" s="119"/>
      <c r="AKQ1324" s="119"/>
      <c r="AKR1324" s="119"/>
      <c r="AKS1324" s="119"/>
      <c r="AKT1324" s="119"/>
      <c r="AKU1324" s="119"/>
      <c r="AKV1324" s="119"/>
      <c r="AKW1324" s="119"/>
      <c r="AKX1324" s="119"/>
      <c r="AKY1324" s="119"/>
      <c r="AKZ1324" s="119"/>
      <c r="ALA1324" s="119"/>
      <c r="ALB1324" s="119"/>
      <c r="ALC1324" s="119"/>
      <c r="ALD1324" s="119"/>
      <c r="ALE1324" s="119"/>
      <c r="ALF1324" s="119"/>
      <c r="ALG1324" s="119"/>
      <c r="ALH1324" s="119"/>
      <c r="ALI1324" s="119"/>
      <c r="ALJ1324" s="119"/>
      <c r="ALK1324" s="119"/>
      <c r="ALL1324" s="119"/>
      <c r="ALM1324" s="119"/>
      <c r="ALN1324" s="119"/>
      <c r="ALO1324" s="119"/>
      <c r="ALP1324" s="119"/>
      <c r="ALQ1324" s="119"/>
      <c r="ALR1324" s="119"/>
      <c r="ALS1324" s="119"/>
      <c r="ALT1324" s="119"/>
      <c r="ALU1324" s="119"/>
      <c r="ALV1324" s="119"/>
      <c r="ALW1324" s="119"/>
      <c r="ALX1324" s="119"/>
      <c r="ALY1324" s="119"/>
      <c r="ALZ1324" s="119"/>
      <c r="AMA1324" s="119"/>
      <c r="AMB1324" s="119"/>
      <c r="AMC1324" s="119"/>
      <c r="AMD1324" s="119"/>
      <c r="AME1324" s="119"/>
      <c r="AMF1324" s="119"/>
      <c r="AMG1324" s="119"/>
      <c r="AMH1324" s="119"/>
      <c r="AMI1324" s="119"/>
      <c r="AMJ1324" s="119"/>
    </row>
    <row r="1325" customFormat="false" ht="15" hidden="false" customHeight="false" outlineLevel="0" collapsed="false">
      <c r="A1325" s="118"/>
      <c r="B1325" s="118"/>
      <c r="C1325" s="49" t="n">
        <f aca="false">IF(F1325=F1324,C1324,IF(F1325=(F1324+10),C1324,(C1324+10)))</f>
        <v>2560</v>
      </c>
      <c r="D1325" s="56" t="s">
        <v>463</v>
      </c>
      <c r="E1325" s="51" t="n">
        <f aca="false">IF(C1324=C1325,IF(AND(L1325&lt;&gt;"M",L1325&lt;&gt;"m-up"),E1324+10,E1324),10)</f>
        <v>30</v>
      </c>
      <c r="F1325" s="79" t="n">
        <f aca="false">R1325+(Q1325*60)+(P1325*3600)</f>
        <v>67491</v>
      </c>
      <c r="G1325" s="79" t="str">
        <f aca="false">CONCATENATE(M1325,N1325,O1325)</f>
        <v>201823</v>
      </c>
      <c r="H1325" s="79" t="n">
        <v>10</v>
      </c>
      <c r="I1325" s="79"/>
      <c r="J1325" s="79"/>
      <c r="K1325" s="79"/>
      <c r="L1325" s="79" t="s">
        <v>0</v>
      </c>
      <c r="M1325" s="79" t="n">
        <v>2018</v>
      </c>
      <c r="N1325" s="79" t="n">
        <v>2</v>
      </c>
      <c r="O1325" s="79" t="n">
        <v>3</v>
      </c>
      <c r="P1325" s="79" t="n">
        <v>18</v>
      </c>
      <c r="Q1325" s="79" t="n">
        <v>44</v>
      </c>
      <c r="R1325" s="79" t="n">
        <v>51</v>
      </c>
      <c r="S1325" s="79" t="n">
        <v>744</v>
      </c>
      <c r="T1325" s="79" t="n">
        <v>1</v>
      </c>
      <c r="U1325" s="79" t="s">
        <v>1</v>
      </c>
      <c r="V1325" s="79" t="s">
        <v>2</v>
      </c>
      <c r="W1325" s="79"/>
      <c r="X1325" s="130" t="s">
        <v>123</v>
      </c>
      <c r="Y1325" s="130"/>
      <c r="Z1325" s="130"/>
      <c r="AA1325" s="130"/>
      <c r="WK1325" s="119"/>
      <c r="WL1325" s="119"/>
      <c r="WM1325" s="119"/>
      <c r="WN1325" s="119"/>
      <c r="WO1325" s="119"/>
      <c r="WP1325" s="119"/>
      <c r="WQ1325" s="119"/>
      <c r="WR1325" s="119"/>
      <c r="WS1325" s="119"/>
      <c r="WT1325" s="119"/>
      <c r="WU1325" s="119"/>
      <c r="WV1325" s="119"/>
      <c r="WW1325" s="119"/>
      <c r="WX1325" s="119"/>
      <c r="WY1325" s="119"/>
      <c r="WZ1325" s="119"/>
      <c r="XA1325" s="119"/>
      <c r="XB1325" s="119"/>
      <c r="XC1325" s="119"/>
      <c r="XD1325" s="119"/>
      <c r="XE1325" s="119"/>
      <c r="XF1325" s="119"/>
      <c r="XG1325" s="119"/>
      <c r="XH1325" s="119"/>
      <c r="XI1325" s="119"/>
      <c r="XJ1325" s="119"/>
      <c r="XK1325" s="119"/>
      <c r="XL1325" s="119"/>
      <c r="XM1325" s="119"/>
      <c r="XN1325" s="119"/>
      <c r="XO1325" s="119"/>
      <c r="XP1325" s="119"/>
      <c r="XQ1325" s="119"/>
      <c r="XR1325" s="119"/>
      <c r="XS1325" s="119"/>
      <c r="XT1325" s="119"/>
      <c r="XU1325" s="119"/>
      <c r="XV1325" s="119"/>
      <c r="XW1325" s="119"/>
      <c r="XX1325" s="119"/>
      <c r="XY1325" s="119"/>
      <c r="XZ1325" s="119"/>
      <c r="YA1325" s="119"/>
      <c r="YB1325" s="119"/>
      <c r="YC1325" s="119"/>
      <c r="YD1325" s="119"/>
      <c r="YE1325" s="119"/>
      <c r="YF1325" s="119"/>
      <c r="YG1325" s="119"/>
      <c r="YH1325" s="119"/>
      <c r="YI1325" s="119"/>
      <c r="YJ1325" s="119"/>
      <c r="YK1325" s="119"/>
      <c r="YL1325" s="119"/>
      <c r="YM1325" s="119"/>
      <c r="YN1325" s="119"/>
      <c r="YO1325" s="119"/>
      <c r="YP1325" s="119"/>
      <c r="YQ1325" s="119"/>
      <c r="YR1325" s="119"/>
      <c r="YS1325" s="119"/>
      <c r="YT1325" s="119"/>
      <c r="YU1325" s="119"/>
      <c r="YV1325" s="119"/>
      <c r="YW1325" s="119"/>
      <c r="YX1325" s="119"/>
      <c r="YY1325" s="119"/>
      <c r="YZ1325" s="119"/>
      <c r="ZA1325" s="119"/>
      <c r="ZB1325" s="119"/>
      <c r="ZC1325" s="119"/>
      <c r="ZD1325" s="119"/>
      <c r="ZE1325" s="119"/>
      <c r="ZF1325" s="119"/>
      <c r="ZG1325" s="119"/>
      <c r="ZH1325" s="119"/>
      <c r="ZI1325" s="119"/>
      <c r="ZJ1325" s="119"/>
      <c r="ZK1325" s="119"/>
      <c r="ZL1325" s="119"/>
      <c r="ZM1325" s="119"/>
      <c r="ZN1325" s="119"/>
      <c r="ZO1325" s="119"/>
      <c r="ZP1325" s="119"/>
      <c r="ZQ1325" s="119"/>
      <c r="ZR1325" s="119"/>
      <c r="ZS1325" s="119"/>
      <c r="ZT1325" s="119"/>
      <c r="ZU1325" s="119"/>
      <c r="ZV1325" s="119"/>
      <c r="ZW1325" s="119"/>
      <c r="ZX1325" s="119"/>
      <c r="ZY1325" s="119"/>
      <c r="ZZ1325" s="119"/>
      <c r="AAA1325" s="119"/>
      <c r="AAB1325" s="119"/>
      <c r="AAC1325" s="119"/>
      <c r="AAD1325" s="119"/>
      <c r="AAE1325" s="119"/>
      <c r="AAF1325" s="119"/>
      <c r="AAG1325" s="119"/>
      <c r="AAH1325" s="119"/>
      <c r="AAI1325" s="119"/>
      <c r="AAJ1325" s="119"/>
      <c r="AAK1325" s="119"/>
      <c r="AAL1325" s="119"/>
      <c r="AAM1325" s="119"/>
      <c r="AAN1325" s="119"/>
      <c r="AAO1325" s="119"/>
      <c r="AAP1325" s="119"/>
      <c r="AAQ1325" s="119"/>
      <c r="AAR1325" s="119"/>
      <c r="AAS1325" s="119"/>
      <c r="AAT1325" s="119"/>
      <c r="AAU1325" s="119"/>
      <c r="AAV1325" s="119"/>
      <c r="AAW1325" s="119"/>
      <c r="AAX1325" s="119"/>
      <c r="AAY1325" s="119"/>
      <c r="AAZ1325" s="119"/>
      <c r="ABA1325" s="119"/>
      <c r="ABB1325" s="119"/>
      <c r="ABC1325" s="119"/>
      <c r="ABD1325" s="119"/>
      <c r="ABE1325" s="119"/>
      <c r="ABF1325" s="119"/>
      <c r="ABG1325" s="119"/>
      <c r="ABH1325" s="119"/>
      <c r="ABI1325" s="119"/>
      <c r="ABJ1325" s="119"/>
      <c r="ABK1325" s="119"/>
      <c r="ABL1325" s="119"/>
      <c r="ABM1325" s="119"/>
      <c r="ABN1325" s="119"/>
      <c r="ABO1325" s="119"/>
      <c r="ABP1325" s="119"/>
      <c r="ABQ1325" s="119"/>
      <c r="ABR1325" s="119"/>
      <c r="ABS1325" s="119"/>
      <c r="ABT1325" s="119"/>
      <c r="ABU1325" s="119"/>
      <c r="ABV1325" s="119"/>
      <c r="ABW1325" s="119"/>
      <c r="ABX1325" s="119"/>
      <c r="ABY1325" s="119"/>
      <c r="ABZ1325" s="119"/>
      <c r="ACA1325" s="119"/>
      <c r="ACB1325" s="119"/>
      <c r="ACC1325" s="119"/>
      <c r="ACD1325" s="119"/>
      <c r="ACE1325" s="119"/>
      <c r="ACF1325" s="119"/>
      <c r="ACG1325" s="119"/>
      <c r="ACH1325" s="119"/>
      <c r="ACI1325" s="119"/>
      <c r="ACJ1325" s="119"/>
      <c r="ACK1325" s="119"/>
      <c r="ACL1325" s="119"/>
      <c r="ACM1325" s="119"/>
      <c r="ACN1325" s="119"/>
      <c r="ACO1325" s="119"/>
      <c r="ACP1325" s="119"/>
      <c r="ACQ1325" s="119"/>
      <c r="ACR1325" s="119"/>
      <c r="ACS1325" s="119"/>
      <c r="ACT1325" s="119"/>
      <c r="ACU1325" s="119"/>
      <c r="ACV1325" s="119"/>
      <c r="ACW1325" s="119"/>
      <c r="ACX1325" s="119"/>
      <c r="ACY1325" s="119"/>
      <c r="ACZ1325" s="119"/>
      <c r="ADA1325" s="119"/>
      <c r="ADB1325" s="119"/>
      <c r="ADC1325" s="119"/>
      <c r="ADD1325" s="119"/>
      <c r="ADE1325" s="119"/>
      <c r="ADF1325" s="119"/>
      <c r="ADG1325" s="119"/>
      <c r="ADH1325" s="119"/>
      <c r="ADI1325" s="119"/>
      <c r="ADJ1325" s="119"/>
      <c r="ADK1325" s="119"/>
      <c r="ADL1325" s="119"/>
      <c r="ADM1325" s="119"/>
      <c r="ADN1325" s="119"/>
      <c r="ADO1325" s="119"/>
      <c r="ADP1325" s="119"/>
      <c r="ADQ1325" s="119"/>
      <c r="ADR1325" s="119"/>
      <c r="ADS1325" s="119"/>
      <c r="ADT1325" s="119"/>
      <c r="ADU1325" s="119"/>
      <c r="ADV1325" s="119"/>
      <c r="ADW1325" s="119"/>
      <c r="ADX1325" s="119"/>
      <c r="ADY1325" s="119"/>
      <c r="ADZ1325" s="119"/>
      <c r="AEA1325" s="119"/>
      <c r="AEB1325" s="119"/>
      <c r="AEC1325" s="119"/>
      <c r="AED1325" s="119"/>
      <c r="AEE1325" s="119"/>
      <c r="AEF1325" s="119"/>
      <c r="AEG1325" s="119"/>
      <c r="AEH1325" s="119"/>
      <c r="AEI1325" s="119"/>
      <c r="AEJ1325" s="119"/>
      <c r="AEK1325" s="119"/>
      <c r="AEL1325" s="119"/>
      <c r="AEM1325" s="119"/>
      <c r="AEN1325" s="119"/>
      <c r="AEO1325" s="119"/>
      <c r="AEP1325" s="119"/>
      <c r="AEQ1325" s="119"/>
      <c r="AER1325" s="119"/>
      <c r="AES1325" s="119"/>
      <c r="AET1325" s="119"/>
      <c r="AEU1325" s="119"/>
      <c r="AEV1325" s="119"/>
      <c r="AEW1325" s="119"/>
      <c r="AEX1325" s="119"/>
      <c r="AEY1325" s="119"/>
      <c r="AEZ1325" s="119"/>
      <c r="AFA1325" s="119"/>
      <c r="AFB1325" s="119"/>
      <c r="AFC1325" s="119"/>
      <c r="AFD1325" s="119"/>
      <c r="AFE1325" s="119"/>
      <c r="AFF1325" s="119"/>
      <c r="AFG1325" s="119"/>
      <c r="AFH1325" s="119"/>
      <c r="AFI1325" s="119"/>
      <c r="AFJ1325" s="119"/>
      <c r="AFK1325" s="119"/>
      <c r="AFL1325" s="119"/>
      <c r="AFM1325" s="119"/>
      <c r="AFN1325" s="119"/>
      <c r="AFO1325" s="119"/>
      <c r="AFP1325" s="119"/>
      <c r="AFQ1325" s="119"/>
      <c r="AFR1325" s="119"/>
      <c r="AFS1325" s="119"/>
      <c r="AFT1325" s="119"/>
      <c r="AFU1325" s="119"/>
      <c r="AFV1325" s="119"/>
      <c r="AFW1325" s="119"/>
      <c r="AFX1325" s="119"/>
      <c r="AFY1325" s="119"/>
      <c r="AFZ1325" s="119"/>
      <c r="AGA1325" s="119"/>
      <c r="AGB1325" s="119"/>
      <c r="AGC1325" s="119"/>
      <c r="AGD1325" s="119"/>
      <c r="AGE1325" s="119"/>
      <c r="AGF1325" s="119"/>
      <c r="AGG1325" s="119"/>
      <c r="AGH1325" s="119"/>
      <c r="AGI1325" s="119"/>
      <c r="AGJ1325" s="119"/>
      <c r="AGK1325" s="119"/>
      <c r="AGL1325" s="119"/>
      <c r="AGM1325" s="119"/>
      <c r="AGN1325" s="119"/>
      <c r="AGO1325" s="119"/>
      <c r="AGP1325" s="119"/>
      <c r="AGQ1325" s="119"/>
      <c r="AGR1325" s="119"/>
      <c r="AGS1325" s="119"/>
      <c r="AGT1325" s="119"/>
      <c r="AGU1325" s="119"/>
      <c r="AGV1325" s="119"/>
      <c r="AGW1325" s="119"/>
      <c r="AGX1325" s="119"/>
      <c r="AGY1325" s="119"/>
      <c r="AGZ1325" s="119"/>
      <c r="AHA1325" s="119"/>
      <c r="AHB1325" s="119"/>
      <c r="AHC1325" s="119"/>
      <c r="AHD1325" s="119"/>
      <c r="AHE1325" s="119"/>
      <c r="AHF1325" s="119"/>
      <c r="AHG1325" s="119"/>
      <c r="AHH1325" s="119"/>
      <c r="AHI1325" s="119"/>
      <c r="AHJ1325" s="119"/>
      <c r="AHK1325" s="119"/>
      <c r="AHL1325" s="119"/>
      <c r="AHM1325" s="119"/>
      <c r="AHN1325" s="119"/>
      <c r="AHO1325" s="119"/>
      <c r="AHP1325" s="119"/>
      <c r="AHQ1325" s="119"/>
      <c r="AHR1325" s="119"/>
      <c r="AHS1325" s="119"/>
      <c r="AHT1325" s="119"/>
      <c r="AHU1325" s="119"/>
      <c r="AHV1325" s="119"/>
      <c r="AHW1325" s="119"/>
      <c r="AHX1325" s="119"/>
      <c r="AHY1325" s="119"/>
      <c r="AHZ1325" s="119"/>
      <c r="AIA1325" s="119"/>
      <c r="AIB1325" s="119"/>
      <c r="AIC1325" s="119"/>
      <c r="AID1325" s="119"/>
      <c r="AIE1325" s="119"/>
      <c r="AIF1325" s="119"/>
      <c r="AIG1325" s="119"/>
      <c r="AIH1325" s="119"/>
      <c r="AII1325" s="119"/>
      <c r="AIJ1325" s="119"/>
      <c r="AIK1325" s="119"/>
      <c r="AIL1325" s="119"/>
      <c r="AIM1325" s="119"/>
      <c r="AIN1325" s="119"/>
      <c r="AIO1325" s="119"/>
      <c r="AIP1325" s="119"/>
      <c r="AIQ1325" s="119"/>
      <c r="AIR1325" s="119"/>
      <c r="AIS1325" s="119"/>
      <c r="AIT1325" s="119"/>
      <c r="AIU1325" s="119"/>
      <c r="AIV1325" s="119"/>
      <c r="AIW1325" s="119"/>
      <c r="AIX1325" s="119"/>
      <c r="AIY1325" s="119"/>
      <c r="AIZ1325" s="119"/>
      <c r="AJA1325" s="119"/>
      <c r="AJB1325" s="119"/>
      <c r="AJC1325" s="119"/>
      <c r="AJD1325" s="119"/>
      <c r="AJE1325" s="119"/>
      <c r="AJF1325" s="119"/>
      <c r="AJG1325" s="119"/>
      <c r="AJH1325" s="119"/>
      <c r="AJI1325" s="119"/>
      <c r="AJJ1325" s="119"/>
      <c r="AJK1325" s="119"/>
      <c r="AJL1325" s="119"/>
      <c r="AJM1325" s="119"/>
      <c r="AJN1325" s="119"/>
      <c r="AJO1325" s="119"/>
      <c r="AJP1325" s="119"/>
      <c r="AJQ1325" s="119"/>
      <c r="AJR1325" s="119"/>
      <c r="AJS1325" s="119"/>
      <c r="AJT1325" s="119"/>
      <c r="AJU1325" s="119"/>
      <c r="AJV1325" s="119"/>
      <c r="AJW1325" s="119"/>
      <c r="AJX1325" s="119"/>
      <c r="AJY1325" s="119"/>
      <c r="AJZ1325" s="119"/>
      <c r="AKA1325" s="119"/>
      <c r="AKB1325" s="119"/>
      <c r="AKC1325" s="119"/>
      <c r="AKD1325" s="119"/>
      <c r="AKE1325" s="119"/>
      <c r="AKF1325" s="119"/>
      <c r="AKG1325" s="119"/>
      <c r="AKH1325" s="119"/>
      <c r="AKI1325" s="119"/>
      <c r="AKJ1325" s="119"/>
      <c r="AKK1325" s="119"/>
      <c r="AKL1325" s="119"/>
      <c r="AKM1325" s="119"/>
      <c r="AKN1325" s="119"/>
      <c r="AKO1325" s="119"/>
      <c r="AKP1325" s="119"/>
      <c r="AKQ1325" s="119"/>
      <c r="AKR1325" s="119"/>
      <c r="AKS1325" s="119"/>
      <c r="AKT1325" s="119"/>
      <c r="AKU1325" s="119"/>
      <c r="AKV1325" s="119"/>
      <c r="AKW1325" s="119"/>
      <c r="AKX1325" s="119"/>
      <c r="AKY1325" s="119"/>
      <c r="AKZ1325" s="119"/>
      <c r="ALA1325" s="119"/>
      <c r="ALB1325" s="119"/>
      <c r="ALC1325" s="119"/>
      <c r="ALD1325" s="119"/>
      <c r="ALE1325" s="119"/>
      <c r="ALF1325" s="119"/>
      <c r="ALG1325" s="119"/>
      <c r="ALH1325" s="119"/>
      <c r="ALI1325" s="119"/>
      <c r="ALJ1325" s="119"/>
      <c r="ALK1325" s="119"/>
      <c r="ALL1325" s="119"/>
      <c r="ALM1325" s="119"/>
      <c r="ALN1325" s="119"/>
      <c r="ALO1325" s="119"/>
      <c r="ALP1325" s="119"/>
      <c r="ALQ1325" s="119"/>
      <c r="ALR1325" s="119"/>
      <c r="ALS1325" s="119"/>
      <c r="ALT1325" s="119"/>
      <c r="ALU1325" s="119"/>
      <c r="ALV1325" s="119"/>
      <c r="ALW1325" s="119"/>
      <c r="ALX1325" s="119"/>
      <c r="ALY1325" s="119"/>
      <c r="ALZ1325" s="119"/>
      <c r="AMA1325" s="119"/>
      <c r="AMB1325" s="119"/>
      <c r="AMC1325" s="119"/>
      <c r="AMD1325" s="119"/>
      <c r="AME1325" s="119"/>
      <c r="AMF1325" s="119"/>
      <c r="AMG1325" s="119"/>
      <c r="AMH1325" s="119"/>
      <c r="AMI1325" s="119"/>
      <c r="AMJ1325" s="119"/>
    </row>
    <row r="1326" customFormat="false" ht="15" hidden="false" customHeight="false" outlineLevel="0" collapsed="false">
      <c r="A1326" s="118"/>
      <c r="B1326" s="118"/>
      <c r="C1326" s="49" t="n">
        <f aca="false">IF(F1326=F1325,C1325,IF(F1326=(F1325+10),C1325,(C1325+10)))</f>
        <v>2560</v>
      </c>
      <c r="D1326" s="56" t="s">
        <v>463</v>
      </c>
      <c r="E1326" s="51" t="n">
        <f aca="false">IF(C1325=C1326,IF(AND(L1326&lt;&gt;"M",L1326&lt;&gt;"m-up"),E1325+10,E1325),10)</f>
        <v>40</v>
      </c>
      <c r="F1326" s="79" t="n">
        <f aca="false">R1326+(Q1326*60)+(P1326*3600)</f>
        <v>67491</v>
      </c>
      <c r="G1326" s="79" t="str">
        <f aca="false">CONCATENATE(M1326,N1326,O1326)</f>
        <v>201823</v>
      </c>
      <c r="H1326" s="79" t="n">
        <v>100</v>
      </c>
      <c r="I1326" s="79"/>
      <c r="J1326" s="79"/>
      <c r="K1326" s="79"/>
      <c r="L1326" s="79" t="s">
        <v>0</v>
      </c>
      <c r="M1326" s="79" t="n">
        <v>2018</v>
      </c>
      <c r="N1326" s="79" t="n">
        <v>2</v>
      </c>
      <c r="O1326" s="79" t="n">
        <v>3</v>
      </c>
      <c r="P1326" s="79" t="n">
        <v>18</v>
      </c>
      <c r="Q1326" s="79" t="n">
        <v>44</v>
      </c>
      <c r="R1326" s="79" t="n">
        <v>51</v>
      </c>
      <c r="S1326" s="79" t="n">
        <v>766</v>
      </c>
      <c r="T1326" s="79" t="n">
        <v>1</v>
      </c>
      <c r="U1326" s="79" t="s">
        <v>1</v>
      </c>
      <c r="V1326" s="79" t="s">
        <v>2</v>
      </c>
      <c r="W1326" s="79"/>
      <c r="X1326" s="130" t="s">
        <v>123</v>
      </c>
      <c r="Y1326" s="130"/>
      <c r="Z1326" s="130"/>
      <c r="AA1326" s="130"/>
      <c r="WK1326" s="119"/>
      <c r="WL1326" s="119"/>
      <c r="WM1326" s="119"/>
      <c r="WN1326" s="119"/>
      <c r="WO1326" s="119"/>
      <c r="WP1326" s="119"/>
      <c r="WQ1326" s="119"/>
      <c r="WR1326" s="119"/>
      <c r="WS1326" s="119"/>
      <c r="WT1326" s="119"/>
      <c r="WU1326" s="119"/>
      <c r="WV1326" s="119"/>
      <c r="WW1326" s="119"/>
      <c r="WX1326" s="119"/>
      <c r="WY1326" s="119"/>
      <c r="WZ1326" s="119"/>
      <c r="XA1326" s="119"/>
      <c r="XB1326" s="119"/>
      <c r="XC1326" s="119"/>
      <c r="XD1326" s="119"/>
      <c r="XE1326" s="119"/>
      <c r="XF1326" s="119"/>
      <c r="XG1326" s="119"/>
      <c r="XH1326" s="119"/>
      <c r="XI1326" s="119"/>
      <c r="XJ1326" s="119"/>
      <c r="XK1326" s="119"/>
      <c r="XL1326" s="119"/>
      <c r="XM1326" s="119"/>
      <c r="XN1326" s="119"/>
      <c r="XO1326" s="119"/>
      <c r="XP1326" s="119"/>
      <c r="XQ1326" s="119"/>
      <c r="XR1326" s="119"/>
      <c r="XS1326" s="119"/>
      <c r="XT1326" s="119"/>
      <c r="XU1326" s="119"/>
      <c r="XV1326" s="119"/>
      <c r="XW1326" s="119"/>
      <c r="XX1326" s="119"/>
      <c r="XY1326" s="119"/>
      <c r="XZ1326" s="119"/>
      <c r="YA1326" s="119"/>
      <c r="YB1326" s="119"/>
      <c r="YC1326" s="119"/>
      <c r="YD1326" s="119"/>
      <c r="YE1326" s="119"/>
      <c r="YF1326" s="119"/>
      <c r="YG1326" s="119"/>
      <c r="YH1326" s="119"/>
      <c r="YI1326" s="119"/>
      <c r="YJ1326" s="119"/>
      <c r="YK1326" s="119"/>
      <c r="YL1326" s="119"/>
      <c r="YM1326" s="119"/>
      <c r="YN1326" s="119"/>
      <c r="YO1326" s="119"/>
      <c r="YP1326" s="119"/>
      <c r="YQ1326" s="119"/>
      <c r="YR1326" s="119"/>
      <c r="YS1326" s="119"/>
      <c r="YT1326" s="119"/>
      <c r="YU1326" s="119"/>
      <c r="YV1326" s="119"/>
      <c r="YW1326" s="119"/>
      <c r="YX1326" s="119"/>
      <c r="YY1326" s="119"/>
      <c r="YZ1326" s="119"/>
      <c r="ZA1326" s="119"/>
      <c r="ZB1326" s="119"/>
      <c r="ZC1326" s="119"/>
      <c r="ZD1326" s="119"/>
      <c r="ZE1326" s="119"/>
      <c r="ZF1326" s="119"/>
      <c r="ZG1326" s="119"/>
      <c r="ZH1326" s="119"/>
      <c r="ZI1326" s="119"/>
      <c r="ZJ1326" s="119"/>
      <c r="ZK1326" s="119"/>
      <c r="ZL1326" s="119"/>
      <c r="ZM1326" s="119"/>
      <c r="ZN1326" s="119"/>
      <c r="ZO1326" s="119"/>
      <c r="ZP1326" s="119"/>
      <c r="ZQ1326" s="119"/>
      <c r="ZR1326" s="119"/>
      <c r="ZS1326" s="119"/>
      <c r="ZT1326" s="119"/>
      <c r="ZU1326" s="119"/>
      <c r="ZV1326" s="119"/>
      <c r="ZW1326" s="119"/>
      <c r="ZX1326" s="119"/>
      <c r="ZY1326" s="119"/>
      <c r="ZZ1326" s="119"/>
      <c r="AAA1326" s="119"/>
      <c r="AAB1326" s="119"/>
      <c r="AAC1326" s="119"/>
      <c r="AAD1326" s="119"/>
      <c r="AAE1326" s="119"/>
      <c r="AAF1326" s="119"/>
      <c r="AAG1326" s="119"/>
      <c r="AAH1326" s="119"/>
      <c r="AAI1326" s="119"/>
      <c r="AAJ1326" s="119"/>
      <c r="AAK1326" s="119"/>
      <c r="AAL1326" s="119"/>
      <c r="AAM1326" s="119"/>
      <c r="AAN1326" s="119"/>
      <c r="AAO1326" s="119"/>
      <c r="AAP1326" s="119"/>
      <c r="AAQ1326" s="119"/>
      <c r="AAR1326" s="119"/>
      <c r="AAS1326" s="119"/>
      <c r="AAT1326" s="119"/>
      <c r="AAU1326" s="119"/>
      <c r="AAV1326" s="119"/>
      <c r="AAW1326" s="119"/>
      <c r="AAX1326" s="119"/>
      <c r="AAY1326" s="119"/>
      <c r="AAZ1326" s="119"/>
      <c r="ABA1326" s="119"/>
      <c r="ABB1326" s="119"/>
      <c r="ABC1326" s="119"/>
      <c r="ABD1326" s="119"/>
      <c r="ABE1326" s="119"/>
      <c r="ABF1326" s="119"/>
      <c r="ABG1326" s="119"/>
      <c r="ABH1326" s="119"/>
      <c r="ABI1326" s="119"/>
      <c r="ABJ1326" s="119"/>
      <c r="ABK1326" s="119"/>
      <c r="ABL1326" s="119"/>
      <c r="ABM1326" s="119"/>
      <c r="ABN1326" s="119"/>
      <c r="ABO1326" s="119"/>
      <c r="ABP1326" s="119"/>
      <c r="ABQ1326" s="119"/>
      <c r="ABR1326" s="119"/>
      <c r="ABS1326" s="119"/>
      <c r="ABT1326" s="119"/>
      <c r="ABU1326" s="119"/>
      <c r="ABV1326" s="119"/>
      <c r="ABW1326" s="119"/>
      <c r="ABX1326" s="119"/>
      <c r="ABY1326" s="119"/>
      <c r="ABZ1326" s="119"/>
      <c r="ACA1326" s="119"/>
      <c r="ACB1326" s="119"/>
      <c r="ACC1326" s="119"/>
      <c r="ACD1326" s="119"/>
      <c r="ACE1326" s="119"/>
      <c r="ACF1326" s="119"/>
      <c r="ACG1326" s="119"/>
      <c r="ACH1326" s="119"/>
      <c r="ACI1326" s="119"/>
      <c r="ACJ1326" s="119"/>
      <c r="ACK1326" s="119"/>
      <c r="ACL1326" s="119"/>
      <c r="ACM1326" s="119"/>
      <c r="ACN1326" s="119"/>
      <c r="ACO1326" s="119"/>
      <c r="ACP1326" s="119"/>
      <c r="ACQ1326" s="119"/>
      <c r="ACR1326" s="119"/>
      <c r="ACS1326" s="119"/>
      <c r="ACT1326" s="119"/>
      <c r="ACU1326" s="119"/>
      <c r="ACV1326" s="119"/>
      <c r="ACW1326" s="119"/>
      <c r="ACX1326" s="119"/>
      <c r="ACY1326" s="119"/>
      <c r="ACZ1326" s="119"/>
      <c r="ADA1326" s="119"/>
      <c r="ADB1326" s="119"/>
      <c r="ADC1326" s="119"/>
      <c r="ADD1326" s="119"/>
      <c r="ADE1326" s="119"/>
      <c r="ADF1326" s="119"/>
      <c r="ADG1326" s="119"/>
      <c r="ADH1326" s="119"/>
      <c r="ADI1326" s="119"/>
      <c r="ADJ1326" s="119"/>
      <c r="ADK1326" s="119"/>
      <c r="ADL1326" s="119"/>
      <c r="ADM1326" s="119"/>
      <c r="ADN1326" s="119"/>
      <c r="ADO1326" s="119"/>
      <c r="ADP1326" s="119"/>
      <c r="ADQ1326" s="119"/>
      <c r="ADR1326" s="119"/>
      <c r="ADS1326" s="119"/>
      <c r="ADT1326" s="119"/>
      <c r="ADU1326" s="119"/>
      <c r="ADV1326" s="119"/>
      <c r="ADW1326" s="119"/>
      <c r="ADX1326" s="119"/>
      <c r="ADY1326" s="119"/>
      <c r="ADZ1326" s="119"/>
      <c r="AEA1326" s="119"/>
      <c r="AEB1326" s="119"/>
      <c r="AEC1326" s="119"/>
      <c r="AED1326" s="119"/>
      <c r="AEE1326" s="119"/>
      <c r="AEF1326" s="119"/>
      <c r="AEG1326" s="119"/>
      <c r="AEH1326" s="119"/>
      <c r="AEI1326" s="119"/>
      <c r="AEJ1326" s="119"/>
      <c r="AEK1326" s="119"/>
      <c r="AEL1326" s="119"/>
      <c r="AEM1326" s="119"/>
      <c r="AEN1326" s="119"/>
      <c r="AEO1326" s="119"/>
      <c r="AEP1326" s="119"/>
      <c r="AEQ1326" s="119"/>
      <c r="AER1326" s="119"/>
      <c r="AES1326" s="119"/>
      <c r="AET1326" s="119"/>
      <c r="AEU1326" s="119"/>
      <c r="AEV1326" s="119"/>
      <c r="AEW1326" s="119"/>
      <c r="AEX1326" s="119"/>
      <c r="AEY1326" s="119"/>
      <c r="AEZ1326" s="119"/>
      <c r="AFA1326" s="119"/>
      <c r="AFB1326" s="119"/>
      <c r="AFC1326" s="119"/>
      <c r="AFD1326" s="119"/>
      <c r="AFE1326" s="119"/>
      <c r="AFF1326" s="119"/>
      <c r="AFG1326" s="119"/>
      <c r="AFH1326" s="119"/>
      <c r="AFI1326" s="119"/>
      <c r="AFJ1326" s="119"/>
      <c r="AFK1326" s="119"/>
      <c r="AFL1326" s="119"/>
      <c r="AFM1326" s="119"/>
      <c r="AFN1326" s="119"/>
      <c r="AFO1326" s="119"/>
      <c r="AFP1326" s="119"/>
      <c r="AFQ1326" s="119"/>
      <c r="AFR1326" s="119"/>
      <c r="AFS1326" s="119"/>
      <c r="AFT1326" s="119"/>
      <c r="AFU1326" s="119"/>
      <c r="AFV1326" s="119"/>
      <c r="AFW1326" s="119"/>
      <c r="AFX1326" s="119"/>
      <c r="AFY1326" s="119"/>
      <c r="AFZ1326" s="119"/>
      <c r="AGA1326" s="119"/>
      <c r="AGB1326" s="119"/>
      <c r="AGC1326" s="119"/>
      <c r="AGD1326" s="119"/>
      <c r="AGE1326" s="119"/>
      <c r="AGF1326" s="119"/>
      <c r="AGG1326" s="119"/>
      <c r="AGH1326" s="119"/>
      <c r="AGI1326" s="119"/>
      <c r="AGJ1326" s="119"/>
      <c r="AGK1326" s="119"/>
      <c r="AGL1326" s="119"/>
      <c r="AGM1326" s="119"/>
      <c r="AGN1326" s="119"/>
      <c r="AGO1326" s="119"/>
      <c r="AGP1326" s="119"/>
      <c r="AGQ1326" s="119"/>
      <c r="AGR1326" s="119"/>
      <c r="AGS1326" s="119"/>
      <c r="AGT1326" s="119"/>
      <c r="AGU1326" s="119"/>
      <c r="AGV1326" s="119"/>
      <c r="AGW1326" s="119"/>
      <c r="AGX1326" s="119"/>
      <c r="AGY1326" s="119"/>
      <c r="AGZ1326" s="119"/>
      <c r="AHA1326" s="119"/>
      <c r="AHB1326" s="119"/>
      <c r="AHC1326" s="119"/>
      <c r="AHD1326" s="119"/>
      <c r="AHE1326" s="119"/>
      <c r="AHF1326" s="119"/>
      <c r="AHG1326" s="119"/>
      <c r="AHH1326" s="119"/>
      <c r="AHI1326" s="119"/>
      <c r="AHJ1326" s="119"/>
      <c r="AHK1326" s="119"/>
      <c r="AHL1326" s="119"/>
      <c r="AHM1326" s="119"/>
      <c r="AHN1326" s="119"/>
      <c r="AHO1326" s="119"/>
      <c r="AHP1326" s="119"/>
      <c r="AHQ1326" s="119"/>
      <c r="AHR1326" s="119"/>
      <c r="AHS1326" s="119"/>
      <c r="AHT1326" s="119"/>
      <c r="AHU1326" s="119"/>
      <c r="AHV1326" s="119"/>
      <c r="AHW1326" s="119"/>
      <c r="AHX1326" s="119"/>
      <c r="AHY1326" s="119"/>
      <c r="AHZ1326" s="119"/>
      <c r="AIA1326" s="119"/>
      <c r="AIB1326" s="119"/>
      <c r="AIC1326" s="119"/>
      <c r="AID1326" s="119"/>
      <c r="AIE1326" s="119"/>
      <c r="AIF1326" s="119"/>
      <c r="AIG1326" s="119"/>
      <c r="AIH1326" s="119"/>
      <c r="AII1326" s="119"/>
      <c r="AIJ1326" s="119"/>
      <c r="AIK1326" s="119"/>
      <c r="AIL1326" s="119"/>
      <c r="AIM1326" s="119"/>
      <c r="AIN1326" s="119"/>
      <c r="AIO1326" s="119"/>
      <c r="AIP1326" s="119"/>
      <c r="AIQ1326" s="119"/>
      <c r="AIR1326" s="119"/>
      <c r="AIS1326" s="119"/>
      <c r="AIT1326" s="119"/>
      <c r="AIU1326" s="119"/>
      <c r="AIV1326" s="119"/>
      <c r="AIW1326" s="119"/>
      <c r="AIX1326" s="119"/>
      <c r="AIY1326" s="119"/>
      <c r="AIZ1326" s="119"/>
      <c r="AJA1326" s="119"/>
      <c r="AJB1326" s="119"/>
      <c r="AJC1326" s="119"/>
      <c r="AJD1326" s="119"/>
      <c r="AJE1326" s="119"/>
      <c r="AJF1326" s="119"/>
      <c r="AJG1326" s="119"/>
      <c r="AJH1326" s="119"/>
      <c r="AJI1326" s="119"/>
      <c r="AJJ1326" s="119"/>
      <c r="AJK1326" s="119"/>
      <c r="AJL1326" s="119"/>
      <c r="AJM1326" s="119"/>
      <c r="AJN1326" s="119"/>
      <c r="AJO1326" s="119"/>
      <c r="AJP1326" s="119"/>
      <c r="AJQ1326" s="119"/>
      <c r="AJR1326" s="119"/>
      <c r="AJS1326" s="119"/>
      <c r="AJT1326" s="119"/>
      <c r="AJU1326" s="119"/>
      <c r="AJV1326" s="119"/>
      <c r="AJW1326" s="119"/>
      <c r="AJX1326" s="119"/>
      <c r="AJY1326" s="119"/>
      <c r="AJZ1326" s="119"/>
      <c r="AKA1326" s="119"/>
      <c r="AKB1326" s="119"/>
      <c r="AKC1326" s="119"/>
      <c r="AKD1326" s="119"/>
      <c r="AKE1326" s="119"/>
      <c r="AKF1326" s="119"/>
      <c r="AKG1326" s="119"/>
      <c r="AKH1326" s="119"/>
      <c r="AKI1326" s="119"/>
      <c r="AKJ1326" s="119"/>
      <c r="AKK1326" s="119"/>
      <c r="AKL1326" s="119"/>
      <c r="AKM1326" s="119"/>
      <c r="AKN1326" s="119"/>
      <c r="AKO1326" s="119"/>
      <c r="AKP1326" s="119"/>
      <c r="AKQ1326" s="119"/>
      <c r="AKR1326" s="119"/>
      <c r="AKS1326" s="119"/>
      <c r="AKT1326" s="119"/>
      <c r="AKU1326" s="119"/>
      <c r="AKV1326" s="119"/>
      <c r="AKW1326" s="119"/>
      <c r="AKX1326" s="119"/>
      <c r="AKY1326" s="119"/>
      <c r="AKZ1326" s="119"/>
      <c r="ALA1326" s="119"/>
      <c r="ALB1326" s="119"/>
      <c r="ALC1326" s="119"/>
      <c r="ALD1326" s="119"/>
      <c r="ALE1326" s="119"/>
      <c r="ALF1326" s="119"/>
      <c r="ALG1326" s="119"/>
      <c r="ALH1326" s="119"/>
      <c r="ALI1326" s="119"/>
      <c r="ALJ1326" s="119"/>
      <c r="ALK1326" s="119"/>
      <c r="ALL1326" s="119"/>
      <c r="ALM1326" s="119"/>
      <c r="ALN1326" s="119"/>
      <c r="ALO1326" s="119"/>
      <c r="ALP1326" s="119"/>
      <c r="ALQ1326" s="119"/>
      <c r="ALR1326" s="119"/>
      <c r="ALS1326" s="119"/>
      <c r="ALT1326" s="119"/>
      <c r="ALU1326" s="119"/>
      <c r="ALV1326" s="119"/>
      <c r="ALW1326" s="119"/>
      <c r="ALX1326" s="119"/>
      <c r="ALY1326" s="119"/>
      <c r="ALZ1326" s="119"/>
      <c r="AMA1326" s="119"/>
      <c r="AMB1326" s="119"/>
      <c r="AMC1326" s="119"/>
      <c r="AMD1326" s="119"/>
      <c r="AME1326" s="119"/>
      <c r="AMF1326" s="119"/>
      <c r="AMG1326" s="119"/>
      <c r="AMH1326" s="119"/>
      <c r="AMI1326" s="119"/>
      <c r="AMJ1326" s="119"/>
    </row>
    <row r="1327" customFormat="false" ht="15" hidden="false" customHeight="false" outlineLevel="0" collapsed="false">
      <c r="A1327" s="118"/>
      <c r="B1327" s="118"/>
      <c r="C1327" s="49" t="n">
        <f aca="false">IF(F1327=F1326,C1326,IF(F1327=(F1326+10),C1326,(C1326+10)))</f>
        <v>2560</v>
      </c>
      <c r="D1327" s="56" t="s">
        <v>463</v>
      </c>
      <c r="E1327" s="51" t="n">
        <f aca="false">IF(C1326=C1327,IF(AND(L1327&lt;&gt;"M",L1327&lt;&gt;"m-up"),E1326+10,E1326),10)</f>
        <v>40</v>
      </c>
      <c r="F1327" s="79" t="n">
        <f aca="false">R1327+(Q1327*60)+(P1327*3600)</f>
        <v>67491</v>
      </c>
      <c r="G1327" s="79" t="str">
        <f aca="false">CONCATENATE(M1327,N1327,O1327)</f>
        <v>201823</v>
      </c>
      <c r="H1327" s="79" t="n">
        <v>0</v>
      </c>
      <c r="I1327" s="79"/>
      <c r="J1327" s="79"/>
      <c r="K1327" s="79"/>
      <c r="L1327" s="79" t="s">
        <v>4</v>
      </c>
      <c r="M1327" s="79" t="n">
        <v>2018</v>
      </c>
      <c r="N1327" s="79" t="n">
        <v>2</v>
      </c>
      <c r="O1327" s="79" t="n">
        <v>3</v>
      </c>
      <c r="P1327" s="79" t="n">
        <v>18</v>
      </c>
      <c r="Q1327" s="79" t="n">
        <v>44</v>
      </c>
      <c r="R1327" s="79" t="n">
        <v>51</v>
      </c>
      <c r="S1327" s="79" t="n">
        <v>768</v>
      </c>
      <c r="T1327" s="79" t="n">
        <v>1</v>
      </c>
      <c r="U1327" s="79" t="s">
        <v>1</v>
      </c>
      <c r="V1327" s="79" t="s">
        <v>2</v>
      </c>
      <c r="W1327" s="79"/>
      <c r="X1327" s="130" t="s">
        <v>117</v>
      </c>
      <c r="Y1327" s="130"/>
      <c r="Z1327" s="130"/>
      <c r="AA1327" s="130"/>
      <c r="WK1327" s="119"/>
      <c r="WL1327" s="119"/>
      <c r="WM1327" s="119"/>
      <c r="WN1327" s="119"/>
      <c r="WO1327" s="119"/>
      <c r="WP1327" s="119"/>
      <c r="WQ1327" s="119"/>
      <c r="WR1327" s="119"/>
      <c r="WS1327" s="119"/>
      <c r="WT1327" s="119"/>
      <c r="WU1327" s="119"/>
      <c r="WV1327" s="119"/>
      <c r="WW1327" s="119"/>
      <c r="WX1327" s="119"/>
      <c r="WY1327" s="119"/>
      <c r="WZ1327" s="119"/>
      <c r="XA1327" s="119"/>
      <c r="XB1327" s="119"/>
      <c r="XC1327" s="119"/>
      <c r="XD1327" s="119"/>
      <c r="XE1327" s="119"/>
      <c r="XF1327" s="119"/>
      <c r="XG1327" s="119"/>
      <c r="XH1327" s="119"/>
      <c r="XI1327" s="119"/>
      <c r="XJ1327" s="119"/>
      <c r="XK1327" s="119"/>
      <c r="XL1327" s="119"/>
      <c r="XM1327" s="119"/>
      <c r="XN1327" s="119"/>
      <c r="XO1327" s="119"/>
      <c r="XP1327" s="119"/>
      <c r="XQ1327" s="119"/>
      <c r="XR1327" s="119"/>
      <c r="XS1327" s="119"/>
      <c r="XT1327" s="119"/>
      <c r="XU1327" s="119"/>
      <c r="XV1327" s="119"/>
      <c r="XW1327" s="119"/>
      <c r="XX1327" s="119"/>
      <c r="XY1327" s="119"/>
      <c r="XZ1327" s="119"/>
      <c r="YA1327" s="119"/>
      <c r="YB1327" s="119"/>
      <c r="YC1327" s="119"/>
      <c r="YD1327" s="119"/>
      <c r="YE1327" s="119"/>
      <c r="YF1327" s="119"/>
      <c r="YG1327" s="119"/>
      <c r="YH1327" s="119"/>
      <c r="YI1327" s="119"/>
      <c r="YJ1327" s="119"/>
      <c r="YK1327" s="119"/>
      <c r="YL1327" s="119"/>
      <c r="YM1327" s="119"/>
      <c r="YN1327" s="119"/>
      <c r="YO1327" s="119"/>
      <c r="YP1327" s="119"/>
      <c r="YQ1327" s="119"/>
      <c r="YR1327" s="119"/>
      <c r="YS1327" s="119"/>
      <c r="YT1327" s="119"/>
      <c r="YU1327" s="119"/>
      <c r="YV1327" s="119"/>
      <c r="YW1327" s="119"/>
      <c r="YX1327" s="119"/>
      <c r="YY1327" s="119"/>
      <c r="YZ1327" s="119"/>
      <c r="ZA1327" s="119"/>
      <c r="ZB1327" s="119"/>
      <c r="ZC1327" s="119"/>
      <c r="ZD1327" s="119"/>
      <c r="ZE1327" s="119"/>
      <c r="ZF1327" s="119"/>
      <c r="ZG1327" s="119"/>
      <c r="ZH1327" s="119"/>
      <c r="ZI1327" s="119"/>
      <c r="ZJ1327" s="119"/>
      <c r="ZK1327" s="119"/>
      <c r="ZL1327" s="119"/>
      <c r="ZM1327" s="119"/>
      <c r="ZN1327" s="119"/>
      <c r="ZO1327" s="119"/>
      <c r="ZP1327" s="119"/>
      <c r="ZQ1327" s="119"/>
      <c r="ZR1327" s="119"/>
      <c r="ZS1327" s="119"/>
      <c r="ZT1327" s="119"/>
      <c r="ZU1327" s="119"/>
      <c r="ZV1327" s="119"/>
      <c r="ZW1327" s="119"/>
      <c r="ZX1327" s="119"/>
      <c r="ZY1327" s="119"/>
      <c r="ZZ1327" s="119"/>
      <c r="AAA1327" s="119"/>
      <c r="AAB1327" s="119"/>
      <c r="AAC1327" s="119"/>
      <c r="AAD1327" s="119"/>
      <c r="AAE1327" s="119"/>
      <c r="AAF1327" s="119"/>
      <c r="AAG1327" s="119"/>
      <c r="AAH1327" s="119"/>
      <c r="AAI1327" s="119"/>
      <c r="AAJ1327" s="119"/>
      <c r="AAK1327" s="119"/>
      <c r="AAL1327" s="119"/>
      <c r="AAM1327" s="119"/>
      <c r="AAN1327" s="119"/>
      <c r="AAO1327" s="119"/>
      <c r="AAP1327" s="119"/>
      <c r="AAQ1327" s="119"/>
      <c r="AAR1327" s="119"/>
      <c r="AAS1327" s="119"/>
      <c r="AAT1327" s="119"/>
      <c r="AAU1327" s="119"/>
      <c r="AAV1327" s="119"/>
      <c r="AAW1327" s="119"/>
      <c r="AAX1327" s="119"/>
      <c r="AAY1327" s="119"/>
      <c r="AAZ1327" s="119"/>
      <c r="ABA1327" s="119"/>
      <c r="ABB1327" s="119"/>
      <c r="ABC1327" s="119"/>
      <c r="ABD1327" s="119"/>
      <c r="ABE1327" s="119"/>
      <c r="ABF1327" s="119"/>
      <c r="ABG1327" s="119"/>
      <c r="ABH1327" s="119"/>
      <c r="ABI1327" s="119"/>
      <c r="ABJ1327" s="119"/>
      <c r="ABK1327" s="119"/>
      <c r="ABL1327" s="119"/>
      <c r="ABM1327" s="119"/>
      <c r="ABN1327" s="119"/>
      <c r="ABO1327" s="119"/>
      <c r="ABP1327" s="119"/>
      <c r="ABQ1327" s="119"/>
      <c r="ABR1327" s="119"/>
      <c r="ABS1327" s="119"/>
      <c r="ABT1327" s="119"/>
      <c r="ABU1327" s="119"/>
      <c r="ABV1327" s="119"/>
      <c r="ABW1327" s="119"/>
      <c r="ABX1327" s="119"/>
      <c r="ABY1327" s="119"/>
      <c r="ABZ1327" s="119"/>
      <c r="ACA1327" s="119"/>
      <c r="ACB1327" s="119"/>
      <c r="ACC1327" s="119"/>
      <c r="ACD1327" s="119"/>
      <c r="ACE1327" s="119"/>
      <c r="ACF1327" s="119"/>
      <c r="ACG1327" s="119"/>
      <c r="ACH1327" s="119"/>
      <c r="ACI1327" s="119"/>
      <c r="ACJ1327" s="119"/>
      <c r="ACK1327" s="119"/>
      <c r="ACL1327" s="119"/>
      <c r="ACM1327" s="119"/>
      <c r="ACN1327" s="119"/>
      <c r="ACO1327" s="119"/>
      <c r="ACP1327" s="119"/>
      <c r="ACQ1327" s="119"/>
      <c r="ACR1327" s="119"/>
      <c r="ACS1327" s="119"/>
      <c r="ACT1327" s="119"/>
      <c r="ACU1327" s="119"/>
      <c r="ACV1327" s="119"/>
      <c r="ACW1327" s="119"/>
      <c r="ACX1327" s="119"/>
      <c r="ACY1327" s="119"/>
      <c r="ACZ1327" s="119"/>
      <c r="ADA1327" s="119"/>
      <c r="ADB1327" s="119"/>
      <c r="ADC1327" s="119"/>
      <c r="ADD1327" s="119"/>
      <c r="ADE1327" s="119"/>
      <c r="ADF1327" s="119"/>
      <c r="ADG1327" s="119"/>
      <c r="ADH1327" s="119"/>
      <c r="ADI1327" s="119"/>
      <c r="ADJ1327" s="119"/>
      <c r="ADK1327" s="119"/>
      <c r="ADL1327" s="119"/>
      <c r="ADM1327" s="119"/>
      <c r="ADN1327" s="119"/>
      <c r="ADO1327" s="119"/>
      <c r="ADP1327" s="119"/>
      <c r="ADQ1327" s="119"/>
      <c r="ADR1327" s="119"/>
      <c r="ADS1327" s="119"/>
      <c r="ADT1327" s="119"/>
      <c r="ADU1327" s="119"/>
      <c r="ADV1327" s="119"/>
      <c r="ADW1327" s="119"/>
      <c r="ADX1327" s="119"/>
      <c r="ADY1327" s="119"/>
      <c r="ADZ1327" s="119"/>
      <c r="AEA1327" s="119"/>
      <c r="AEB1327" s="119"/>
      <c r="AEC1327" s="119"/>
      <c r="AED1327" s="119"/>
      <c r="AEE1327" s="119"/>
      <c r="AEF1327" s="119"/>
      <c r="AEG1327" s="119"/>
      <c r="AEH1327" s="119"/>
      <c r="AEI1327" s="119"/>
      <c r="AEJ1327" s="119"/>
      <c r="AEK1327" s="119"/>
      <c r="AEL1327" s="119"/>
      <c r="AEM1327" s="119"/>
      <c r="AEN1327" s="119"/>
      <c r="AEO1327" s="119"/>
      <c r="AEP1327" s="119"/>
      <c r="AEQ1327" s="119"/>
      <c r="AER1327" s="119"/>
      <c r="AES1327" s="119"/>
      <c r="AET1327" s="119"/>
      <c r="AEU1327" s="119"/>
      <c r="AEV1327" s="119"/>
      <c r="AEW1327" s="119"/>
      <c r="AEX1327" s="119"/>
      <c r="AEY1327" s="119"/>
      <c r="AEZ1327" s="119"/>
      <c r="AFA1327" s="119"/>
      <c r="AFB1327" s="119"/>
      <c r="AFC1327" s="119"/>
      <c r="AFD1327" s="119"/>
      <c r="AFE1327" s="119"/>
      <c r="AFF1327" s="119"/>
      <c r="AFG1327" s="119"/>
      <c r="AFH1327" s="119"/>
      <c r="AFI1327" s="119"/>
      <c r="AFJ1327" s="119"/>
      <c r="AFK1327" s="119"/>
      <c r="AFL1327" s="119"/>
      <c r="AFM1327" s="119"/>
      <c r="AFN1327" s="119"/>
      <c r="AFO1327" s="119"/>
      <c r="AFP1327" s="119"/>
      <c r="AFQ1327" s="119"/>
      <c r="AFR1327" s="119"/>
      <c r="AFS1327" s="119"/>
      <c r="AFT1327" s="119"/>
      <c r="AFU1327" s="119"/>
      <c r="AFV1327" s="119"/>
      <c r="AFW1327" s="119"/>
      <c r="AFX1327" s="119"/>
      <c r="AFY1327" s="119"/>
      <c r="AFZ1327" s="119"/>
      <c r="AGA1327" s="119"/>
      <c r="AGB1327" s="119"/>
      <c r="AGC1327" s="119"/>
      <c r="AGD1327" s="119"/>
      <c r="AGE1327" s="119"/>
      <c r="AGF1327" s="119"/>
      <c r="AGG1327" s="119"/>
      <c r="AGH1327" s="119"/>
      <c r="AGI1327" s="119"/>
      <c r="AGJ1327" s="119"/>
      <c r="AGK1327" s="119"/>
      <c r="AGL1327" s="119"/>
      <c r="AGM1327" s="119"/>
      <c r="AGN1327" s="119"/>
      <c r="AGO1327" s="119"/>
      <c r="AGP1327" s="119"/>
      <c r="AGQ1327" s="119"/>
      <c r="AGR1327" s="119"/>
      <c r="AGS1327" s="119"/>
      <c r="AGT1327" s="119"/>
      <c r="AGU1327" s="119"/>
      <c r="AGV1327" s="119"/>
      <c r="AGW1327" s="119"/>
      <c r="AGX1327" s="119"/>
      <c r="AGY1327" s="119"/>
      <c r="AGZ1327" s="119"/>
      <c r="AHA1327" s="119"/>
      <c r="AHB1327" s="119"/>
      <c r="AHC1327" s="119"/>
      <c r="AHD1327" s="119"/>
      <c r="AHE1327" s="119"/>
      <c r="AHF1327" s="119"/>
      <c r="AHG1327" s="119"/>
      <c r="AHH1327" s="119"/>
      <c r="AHI1327" s="119"/>
      <c r="AHJ1327" s="119"/>
      <c r="AHK1327" s="119"/>
      <c r="AHL1327" s="119"/>
      <c r="AHM1327" s="119"/>
      <c r="AHN1327" s="119"/>
      <c r="AHO1327" s="119"/>
      <c r="AHP1327" s="119"/>
      <c r="AHQ1327" s="119"/>
      <c r="AHR1327" s="119"/>
      <c r="AHS1327" s="119"/>
      <c r="AHT1327" s="119"/>
      <c r="AHU1327" s="119"/>
      <c r="AHV1327" s="119"/>
      <c r="AHW1327" s="119"/>
      <c r="AHX1327" s="119"/>
      <c r="AHY1327" s="119"/>
      <c r="AHZ1327" s="119"/>
      <c r="AIA1327" s="119"/>
      <c r="AIB1327" s="119"/>
      <c r="AIC1327" s="119"/>
      <c r="AID1327" s="119"/>
      <c r="AIE1327" s="119"/>
      <c r="AIF1327" s="119"/>
      <c r="AIG1327" s="119"/>
      <c r="AIH1327" s="119"/>
      <c r="AII1327" s="119"/>
      <c r="AIJ1327" s="119"/>
      <c r="AIK1327" s="119"/>
      <c r="AIL1327" s="119"/>
      <c r="AIM1327" s="119"/>
      <c r="AIN1327" s="119"/>
      <c r="AIO1327" s="119"/>
      <c r="AIP1327" s="119"/>
      <c r="AIQ1327" s="119"/>
      <c r="AIR1327" s="119"/>
      <c r="AIS1327" s="119"/>
      <c r="AIT1327" s="119"/>
      <c r="AIU1327" s="119"/>
      <c r="AIV1327" s="119"/>
      <c r="AIW1327" s="119"/>
      <c r="AIX1327" s="119"/>
      <c r="AIY1327" s="119"/>
      <c r="AIZ1327" s="119"/>
      <c r="AJA1327" s="119"/>
      <c r="AJB1327" s="119"/>
      <c r="AJC1327" s="119"/>
      <c r="AJD1327" s="119"/>
      <c r="AJE1327" s="119"/>
      <c r="AJF1327" s="119"/>
      <c r="AJG1327" s="119"/>
      <c r="AJH1327" s="119"/>
      <c r="AJI1327" s="119"/>
      <c r="AJJ1327" s="119"/>
      <c r="AJK1327" s="119"/>
      <c r="AJL1327" s="119"/>
      <c r="AJM1327" s="119"/>
      <c r="AJN1327" s="119"/>
      <c r="AJO1327" s="119"/>
      <c r="AJP1327" s="119"/>
      <c r="AJQ1327" s="119"/>
      <c r="AJR1327" s="119"/>
      <c r="AJS1327" s="119"/>
      <c r="AJT1327" s="119"/>
      <c r="AJU1327" s="119"/>
      <c r="AJV1327" s="119"/>
      <c r="AJW1327" s="119"/>
      <c r="AJX1327" s="119"/>
      <c r="AJY1327" s="119"/>
      <c r="AJZ1327" s="119"/>
      <c r="AKA1327" s="119"/>
      <c r="AKB1327" s="119"/>
      <c r="AKC1327" s="119"/>
      <c r="AKD1327" s="119"/>
      <c r="AKE1327" s="119"/>
      <c r="AKF1327" s="119"/>
      <c r="AKG1327" s="119"/>
      <c r="AKH1327" s="119"/>
      <c r="AKI1327" s="119"/>
      <c r="AKJ1327" s="119"/>
      <c r="AKK1327" s="119"/>
      <c r="AKL1327" s="119"/>
      <c r="AKM1327" s="119"/>
      <c r="AKN1327" s="119"/>
      <c r="AKO1327" s="119"/>
      <c r="AKP1327" s="119"/>
      <c r="AKQ1327" s="119"/>
      <c r="AKR1327" s="119"/>
      <c r="AKS1327" s="119"/>
      <c r="AKT1327" s="119"/>
      <c r="AKU1327" s="119"/>
      <c r="AKV1327" s="119"/>
      <c r="AKW1327" s="119"/>
      <c r="AKX1327" s="119"/>
      <c r="AKY1327" s="119"/>
      <c r="AKZ1327" s="119"/>
      <c r="ALA1327" s="119"/>
      <c r="ALB1327" s="119"/>
      <c r="ALC1327" s="119"/>
      <c r="ALD1327" s="119"/>
      <c r="ALE1327" s="119"/>
      <c r="ALF1327" s="119"/>
      <c r="ALG1327" s="119"/>
      <c r="ALH1327" s="119"/>
      <c r="ALI1327" s="119"/>
      <c r="ALJ1327" s="119"/>
      <c r="ALK1327" s="119"/>
      <c r="ALL1327" s="119"/>
      <c r="ALM1327" s="119"/>
      <c r="ALN1327" s="119"/>
      <c r="ALO1327" s="119"/>
      <c r="ALP1327" s="119"/>
      <c r="ALQ1327" s="119"/>
      <c r="ALR1327" s="119"/>
      <c r="ALS1327" s="119"/>
      <c r="ALT1327" s="119"/>
      <c r="ALU1327" s="119"/>
      <c r="ALV1327" s="119"/>
      <c r="ALW1327" s="119"/>
      <c r="ALX1327" s="119"/>
      <c r="ALY1327" s="119"/>
      <c r="ALZ1327" s="119"/>
      <c r="AMA1327" s="119"/>
      <c r="AMB1327" s="119"/>
      <c r="AMC1327" s="119"/>
      <c r="AMD1327" s="119"/>
      <c r="AME1327" s="119"/>
      <c r="AMF1327" s="119"/>
      <c r="AMG1327" s="119"/>
      <c r="AMH1327" s="119"/>
      <c r="AMI1327" s="119"/>
      <c r="AMJ1327" s="119"/>
    </row>
    <row r="1328" customFormat="false" ht="15" hidden="false" customHeight="false" outlineLevel="0" collapsed="false">
      <c r="A1328" s="118"/>
      <c r="B1328" s="118"/>
      <c r="C1328" s="49" t="n">
        <f aca="false">IF(F1328=F1327,C1327,IF(F1328=(F1327+10),C1327,(C1327+10)))</f>
        <v>2560</v>
      </c>
      <c r="D1328" s="56" t="s">
        <v>463</v>
      </c>
      <c r="E1328" s="51" t="n">
        <f aca="false">IF(C1327=C1328,IF(AND(L1328&lt;&gt;"M",L1328&lt;&gt;"m-up"),E1327+10,E1327),10)</f>
        <v>50</v>
      </c>
      <c r="F1328" s="79" t="n">
        <f aca="false">R1328+(Q1328*60)+(P1328*3600)</f>
        <v>67491</v>
      </c>
      <c r="G1328" s="79" t="str">
        <f aca="false">CONCATENATE(M1328,N1328,O1328)</f>
        <v>201823</v>
      </c>
      <c r="H1328" s="79" t="n">
        <v>13</v>
      </c>
      <c r="I1328" s="79"/>
      <c r="J1328" s="79"/>
      <c r="K1328" s="79"/>
      <c r="L1328" s="79" t="s">
        <v>0</v>
      </c>
      <c r="M1328" s="79" t="n">
        <v>2018</v>
      </c>
      <c r="N1328" s="79" t="n">
        <v>2</v>
      </c>
      <c r="O1328" s="79" t="n">
        <v>3</v>
      </c>
      <c r="P1328" s="79" t="n">
        <v>18</v>
      </c>
      <c r="Q1328" s="79" t="n">
        <v>44</v>
      </c>
      <c r="R1328" s="79" t="n">
        <v>51</v>
      </c>
      <c r="S1328" s="79" t="n">
        <v>881</v>
      </c>
      <c r="T1328" s="79" t="n">
        <v>1</v>
      </c>
      <c r="U1328" s="79" t="s">
        <v>1</v>
      </c>
      <c r="V1328" s="79" t="s">
        <v>2</v>
      </c>
      <c r="W1328" s="79"/>
      <c r="X1328" s="130" t="s">
        <v>123</v>
      </c>
      <c r="Y1328" s="130"/>
      <c r="Z1328" s="130"/>
      <c r="AA1328" s="130"/>
      <c r="WK1328" s="119"/>
      <c r="WL1328" s="119"/>
      <c r="WM1328" s="119"/>
      <c r="WN1328" s="119"/>
      <c r="WO1328" s="119"/>
      <c r="WP1328" s="119"/>
      <c r="WQ1328" s="119"/>
      <c r="WR1328" s="119"/>
      <c r="WS1328" s="119"/>
      <c r="WT1328" s="119"/>
      <c r="WU1328" s="119"/>
      <c r="WV1328" s="119"/>
      <c r="WW1328" s="119"/>
      <c r="WX1328" s="119"/>
      <c r="WY1328" s="119"/>
      <c r="WZ1328" s="119"/>
      <c r="XA1328" s="119"/>
      <c r="XB1328" s="119"/>
      <c r="XC1328" s="119"/>
      <c r="XD1328" s="119"/>
      <c r="XE1328" s="119"/>
      <c r="XF1328" s="119"/>
      <c r="XG1328" s="119"/>
      <c r="XH1328" s="119"/>
      <c r="XI1328" s="119"/>
      <c r="XJ1328" s="119"/>
      <c r="XK1328" s="119"/>
      <c r="XL1328" s="119"/>
      <c r="XM1328" s="119"/>
      <c r="XN1328" s="119"/>
      <c r="XO1328" s="119"/>
      <c r="XP1328" s="119"/>
      <c r="XQ1328" s="119"/>
      <c r="XR1328" s="119"/>
      <c r="XS1328" s="119"/>
      <c r="XT1328" s="119"/>
      <c r="XU1328" s="119"/>
      <c r="XV1328" s="119"/>
      <c r="XW1328" s="119"/>
      <c r="XX1328" s="119"/>
      <c r="XY1328" s="119"/>
      <c r="XZ1328" s="119"/>
      <c r="YA1328" s="119"/>
      <c r="YB1328" s="119"/>
      <c r="YC1328" s="119"/>
      <c r="YD1328" s="119"/>
      <c r="YE1328" s="119"/>
      <c r="YF1328" s="119"/>
      <c r="YG1328" s="119"/>
      <c r="YH1328" s="119"/>
      <c r="YI1328" s="119"/>
      <c r="YJ1328" s="119"/>
      <c r="YK1328" s="119"/>
      <c r="YL1328" s="119"/>
      <c r="YM1328" s="119"/>
      <c r="YN1328" s="119"/>
      <c r="YO1328" s="119"/>
      <c r="YP1328" s="119"/>
      <c r="YQ1328" s="119"/>
      <c r="YR1328" s="119"/>
      <c r="YS1328" s="119"/>
      <c r="YT1328" s="119"/>
      <c r="YU1328" s="119"/>
      <c r="YV1328" s="119"/>
      <c r="YW1328" s="119"/>
      <c r="YX1328" s="119"/>
      <c r="YY1328" s="119"/>
      <c r="YZ1328" s="119"/>
      <c r="ZA1328" s="119"/>
      <c r="ZB1328" s="119"/>
      <c r="ZC1328" s="119"/>
      <c r="ZD1328" s="119"/>
      <c r="ZE1328" s="119"/>
      <c r="ZF1328" s="119"/>
      <c r="ZG1328" s="119"/>
      <c r="ZH1328" s="119"/>
      <c r="ZI1328" s="119"/>
      <c r="ZJ1328" s="119"/>
      <c r="ZK1328" s="119"/>
      <c r="ZL1328" s="119"/>
      <c r="ZM1328" s="119"/>
      <c r="ZN1328" s="119"/>
      <c r="ZO1328" s="119"/>
      <c r="ZP1328" s="119"/>
      <c r="ZQ1328" s="119"/>
      <c r="ZR1328" s="119"/>
      <c r="ZS1328" s="119"/>
      <c r="ZT1328" s="119"/>
      <c r="ZU1328" s="119"/>
      <c r="ZV1328" s="119"/>
      <c r="ZW1328" s="119"/>
      <c r="ZX1328" s="119"/>
      <c r="ZY1328" s="119"/>
      <c r="ZZ1328" s="119"/>
      <c r="AAA1328" s="119"/>
      <c r="AAB1328" s="119"/>
      <c r="AAC1328" s="119"/>
      <c r="AAD1328" s="119"/>
      <c r="AAE1328" s="119"/>
      <c r="AAF1328" s="119"/>
      <c r="AAG1328" s="119"/>
      <c r="AAH1328" s="119"/>
      <c r="AAI1328" s="119"/>
      <c r="AAJ1328" s="119"/>
      <c r="AAK1328" s="119"/>
      <c r="AAL1328" s="119"/>
      <c r="AAM1328" s="119"/>
      <c r="AAN1328" s="119"/>
      <c r="AAO1328" s="119"/>
      <c r="AAP1328" s="119"/>
      <c r="AAQ1328" s="119"/>
      <c r="AAR1328" s="119"/>
      <c r="AAS1328" s="119"/>
      <c r="AAT1328" s="119"/>
      <c r="AAU1328" s="119"/>
      <c r="AAV1328" s="119"/>
      <c r="AAW1328" s="119"/>
      <c r="AAX1328" s="119"/>
      <c r="AAY1328" s="119"/>
      <c r="AAZ1328" s="119"/>
      <c r="ABA1328" s="119"/>
      <c r="ABB1328" s="119"/>
      <c r="ABC1328" s="119"/>
      <c r="ABD1328" s="119"/>
      <c r="ABE1328" s="119"/>
      <c r="ABF1328" s="119"/>
      <c r="ABG1328" s="119"/>
      <c r="ABH1328" s="119"/>
      <c r="ABI1328" s="119"/>
      <c r="ABJ1328" s="119"/>
      <c r="ABK1328" s="119"/>
      <c r="ABL1328" s="119"/>
      <c r="ABM1328" s="119"/>
      <c r="ABN1328" s="119"/>
      <c r="ABO1328" s="119"/>
      <c r="ABP1328" s="119"/>
      <c r="ABQ1328" s="119"/>
      <c r="ABR1328" s="119"/>
      <c r="ABS1328" s="119"/>
      <c r="ABT1328" s="119"/>
      <c r="ABU1328" s="119"/>
      <c r="ABV1328" s="119"/>
      <c r="ABW1328" s="119"/>
      <c r="ABX1328" s="119"/>
      <c r="ABY1328" s="119"/>
      <c r="ABZ1328" s="119"/>
      <c r="ACA1328" s="119"/>
      <c r="ACB1328" s="119"/>
      <c r="ACC1328" s="119"/>
      <c r="ACD1328" s="119"/>
      <c r="ACE1328" s="119"/>
      <c r="ACF1328" s="119"/>
      <c r="ACG1328" s="119"/>
      <c r="ACH1328" s="119"/>
      <c r="ACI1328" s="119"/>
      <c r="ACJ1328" s="119"/>
      <c r="ACK1328" s="119"/>
      <c r="ACL1328" s="119"/>
      <c r="ACM1328" s="119"/>
      <c r="ACN1328" s="119"/>
      <c r="ACO1328" s="119"/>
      <c r="ACP1328" s="119"/>
      <c r="ACQ1328" s="119"/>
      <c r="ACR1328" s="119"/>
      <c r="ACS1328" s="119"/>
      <c r="ACT1328" s="119"/>
      <c r="ACU1328" s="119"/>
      <c r="ACV1328" s="119"/>
      <c r="ACW1328" s="119"/>
      <c r="ACX1328" s="119"/>
      <c r="ACY1328" s="119"/>
      <c r="ACZ1328" s="119"/>
      <c r="ADA1328" s="119"/>
      <c r="ADB1328" s="119"/>
      <c r="ADC1328" s="119"/>
      <c r="ADD1328" s="119"/>
      <c r="ADE1328" s="119"/>
      <c r="ADF1328" s="119"/>
      <c r="ADG1328" s="119"/>
      <c r="ADH1328" s="119"/>
      <c r="ADI1328" s="119"/>
      <c r="ADJ1328" s="119"/>
      <c r="ADK1328" s="119"/>
      <c r="ADL1328" s="119"/>
      <c r="ADM1328" s="119"/>
      <c r="ADN1328" s="119"/>
      <c r="ADO1328" s="119"/>
      <c r="ADP1328" s="119"/>
      <c r="ADQ1328" s="119"/>
      <c r="ADR1328" s="119"/>
      <c r="ADS1328" s="119"/>
      <c r="ADT1328" s="119"/>
      <c r="ADU1328" s="119"/>
      <c r="ADV1328" s="119"/>
      <c r="ADW1328" s="119"/>
      <c r="ADX1328" s="119"/>
      <c r="ADY1328" s="119"/>
      <c r="ADZ1328" s="119"/>
      <c r="AEA1328" s="119"/>
      <c r="AEB1328" s="119"/>
      <c r="AEC1328" s="119"/>
      <c r="AED1328" s="119"/>
      <c r="AEE1328" s="119"/>
      <c r="AEF1328" s="119"/>
      <c r="AEG1328" s="119"/>
      <c r="AEH1328" s="119"/>
      <c r="AEI1328" s="119"/>
      <c r="AEJ1328" s="119"/>
      <c r="AEK1328" s="119"/>
      <c r="AEL1328" s="119"/>
      <c r="AEM1328" s="119"/>
      <c r="AEN1328" s="119"/>
      <c r="AEO1328" s="119"/>
      <c r="AEP1328" s="119"/>
      <c r="AEQ1328" s="119"/>
      <c r="AER1328" s="119"/>
      <c r="AES1328" s="119"/>
      <c r="AET1328" s="119"/>
      <c r="AEU1328" s="119"/>
      <c r="AEV1328" s="119"/>
      <c r="AEW1328" s="119"/>
      <c r="AEX1328" s="119"/>
      <c r="AEY1328" s="119"/>
      <c r="AEZ1328" s="119"/>
      <c r="AFA1328" s="119"/>
      <c r="AFB1328" s="119"/>
      <c r="AFC1328" s="119"/>
      <c r="AFD1328" s="119"/>
      <c r="AFE1328" s="119"/>
      <c r="AFF1328" s="119"/>
      <c r="AFG1328" s="119"/>
      <c r="AFH1328" s="119"/>
      <c r="AFI1328" s="119"/>
      <c r="AFJ1328" s="119"/>
      <c r="AFK1328" s="119"/>
      <c r="AFL1328" s="119"/>
      <c r="AFM1328" s="119"/>
      <c r="AFN1328" s="119"/>
      <c r="AFO1328" s="119"/>
      <c r="AFP1328" s="119"/>
      <c r="AFQ1328" s="119"/>
      <c r="AFR1328" s="119"/>
      <c r="AFS1328" s="119"/>
      <c r="AFT1328" s="119"/>
      <c r="AFU1328" s="119"/>
      <c r="AFV1328" s="119"/>
      <c r="AFW1328" s="119"/>
      <c r="AFX1328" s="119"/>
      <c r="AFY1328" s="119"/>
      <c r="AFZ1328" s="119"/>
      <c r="AGA1328" s="119"/>
      <c r="AGB1328" s="119"/>
      <c r="AGC1328" s="119"/>
      <c r="AGD1328" s="119"/>
      <c r="AGE1328" s="119"/>
      <c r="AGF1328" s="119"/>
      <c r="AGG1328" s="119"/>
      <c r="AGH1328" s="119"/>
      <c r="AGI1328" s="119"/>
      <c r="AGJ1328" s="119"/>
      <c r="AGK1328" s="119"/>
      <c r="AGL1328" s="119"/>
      <c r="AGM1328" s="119"/>
      <c r="AGN1328" s="119"/>
      <c r="AGO1328" s="119"/>
      <c r="AGP1328" s="119"/>
      <c r="AGQ1328" s="119"/>
      <c r="AGR1328" s="119"/>
      <c r="AGS1328" s="119"/>
      <c r="AGT1328" s="119"/>
      <c r="AGU1328" s="119"/>
      <c r="AGV1328" s="119"/>
      <c r="AGW1328" s="119"/>
      <c r="AGX1328" s="119"/>
      <c r="AGY1328" s="119"/>
      <c r="AGZ1328" s="119"/>
      <c r="AHA1328" s="119"/>
      <c r="AHB1328" s="119"/>
      <c r="AHC1328" s="119"/>
      <c r="AHD1328" s="119"/>
      <c r="AHE1328" s="119"/>
      <c r="AHF1328" s="119"/>
      <c r="AHG1328" s="119"/>
      <c r="AHH1328" s="119"/>
      <c r="AHI1328" s="119"/>
      <c r="AHJ1328" s="119"/>
      <c r="AHK1328" s="119"/>
      <c r="AHL1328" s="119"/>
      <c r="AHM1328" s="119"/>
      <c r="AHN1328" s="119"/>
      <c r="AHO1328" s="119"/>
      <c r="AHP1328" s="119"/>
      <c r="AHQ1328" s="119"/>
      <c r="AHR1328" s="119"/>
      <c r="AHS1328" s="119"/>
      <c r="AHT1328" s="119"/>
      <c r="AHU1328" s="119"/>
      <c r="AHV1328" s="119"/>
      <c r="AHW1328" s="119"/>
      <c r="AHX1328" s="119"/>
      <c r="AHY1328" s="119"/>
      <c r="AHZ1328" s="119"/>
      <c r="AIA1328" s="119"/>
      <c r="AIB1328" s="119"/>
      <c r="AIC1328" s="119"/>
      <c r="AID1328" s="119"/>
      <c r="AIE1328" s="119"/>
      <c r="AIF1328" s="119"/>
      <c r="AIG1328" s="119"/>
      <c r="AIH1328" s="119"/>
      <c r="AII1328" s="119"/>
      <c r="AIJ1328" s="119"/>
      <c r="AIK1328" s="119"/>
      <c r="AIL1328" s="119"/>
      <c r="AIM1328" s="119"/>
      <c r="AIN1328" s="119"/>
      <c r="AIO1328" s="119"/>
      <c r="AIP1328" s="119"/>
      <c r="AIQ1328" s="119"/>
      <c r="AIR1328" s="119"/>
      <c r="AIS1328" s="119"/>
      <c r="AIT1328" s="119"/>
      <c r="AIU1328" s="119"/>
      <c r="AIV1328" s="119"/>
      <c r="AIW1328" s="119"/>
      <c r="AIX1328" s="119"/>
      <c r="AIY1328" s="119"/>
      <c r="AIZ1328" s="119"/>
      <c r="AJA1328" s="119"/>
      <c r="AJB1328" s="119"/>
      <c r="AJC1328" s="119"/>
      <c r="AJD1328" s="119"/>
      <c r="AJE1328" s="119"/>
      <c r="AJF1328" s="119"/>
      <c r="AJG1328" s="119"/>
      <c r="AJH1328" s="119"/>
      <c r="AJI1328" s="119"/>
      <c r="AJJ1328" s="119"/>
      <c r="AJK1328" s="119"/>
      <c r="AJL1328" s="119"/>
      <c r="AJM1328" s="119"/>
      <c r="AJN1328" s="119"/>
      <c r="AJO1328" s="119"/>
      <c r="AJP1328" s="119"/>
      <c r="AJQ1328" s="119"/>
      <c r="AJR1328" s="119"/>
      <c r="AJS1328" s="119"/>
      <c r="AJT1328" s="119"/>
      <c r="AJU1328" s="119"/>
      <c r="AJV1328" s="119"/>
      <c r="AJW1328" s="119"/>
      <c r="AJX1328" s="119"/>
      <c r="AJY1328" s="119"/>
      <c r="AJZ1328" s="119"/>
      <c r="AKA1328" s="119"/>
      <c r="AKB1328" s="119"/>
      <c r="AKC1328" s="119"/>
      <c r="AKD1328" s="119"/>
      <c r="AKE1328" s="119"/>
      <c r="AKF1328" s="119"/>
      <c r="AKG1328" s="119"/>
      <c r="AKH1328" s="119"/>
      <c r="AKI1328" s="119"/>
      <c r="AKJ1328" s="119"/>
      <c r="AKK1328" s="119"/>
      <c r="AKL1328" s="119"/>
      <c r="AKM1328" s="119"/>
      <c r="AKN1328" s="119"/>
      <c r="AKO1328" s="119"/>
      <c r="AKP1328" s="119"/>
      <c r="AKQ1328" s="119"/>
      <c r="AKR1328" s="119"/>
      <c r="AKS1328" s="119"/>
      <c r="AKT1328" s="119"/>
      <c r="AKU1328" s="119"/>
      <c r="AKV1328" s="119"/>
      <c r="AKW1328" s="119"/>
      <c r="AKX1328" s="119"/>
      <c r="AKY1328" s="119"/>
      <c r="AKZ1328" s="119"/>
      <c r="ALA1328" s="119"/>
      <c r="ALB1328" s="119"/>
      <c r="ALC1328" s="119"/>
      <c r="ALD1328" s="119"/>
      <c r="ALE1328" s="119"/>
      <c r="ALF1328" s="119"/>
      <c r="ALG1328" s="119"/>
      <c r="ALH1328" s="119"/>
      <c r="ALI1328" s="119"/>
      <c r="ALJ1328" s="119"/>
      <c r="ALK1328" s="119"/>
      <c r="ALL1328" s="119"/>
      <c r="ALM1328" s="119"/>
      <c r="ALN1328" s="119"/>
      <c r="ALO1328" s="119"/>
      <c r="ALP1328" s="119"/>
      <c r="ALQ1328" s="119"/>
      <c r="ALR1328" s="119"/>
      <c r="ALS1328" s="119"/>
      <c r="ALT1328" s="119"/>
      <c r="ALU1328" s="119"/>
      <c r="ALV1328" s="119"/>
      <c r="ALW1328" s="119"/>
      <c r="ALX1328" s="119"/>
      <c r="ALY1328" s="119"/>
      <c r="ALZ1328" s="119"/>
      <c r="AMA1328" s="119"/>
      <c r="AMB1328" s="119"/>
      <c r="AMC1328" s="119"/>
      <c r="AMD1328" s="119"/>
      <c r="AME1328" s="119"/>
      <c r="AMF1328" s="119"/>
      <c r="AMG1328" s="119"/>
      <c r="AMH1328" s="119"/>
      <c r="AMI1328" s="119"/>
      <c r="AMJ1328" s="119"/>
    </row>
    <row r="1329" customFormat="false" ht="15" hidden="false" customHeight="false" outlineLevel="0" collapsed="false">
      <c r="A1329" s="69"/>
      <c r="B1329" s="69"/>
      <c r="C1329" s="49" t="n">
        <f aca="false">IF(F1329=F1328,C1328,IF(F1329=(F1328+10),C1328,(C1328+10)))</f>
        <v>2570</v>
      </c>
      <c r="D1329" s="70"/>
      <c r="E1329" s="51" t="n">
        <f aca="false">IF(C1328=C1329,IF(AND(L1329&lt;&gt;"M",L1329&lt;&gt;"m-up"),E1328+10,E1328),10)</f>
        <v>10</v>
      </c>
      <c r="F1329" s="71" t="n">
        <f aca="false">R1329+(Q1329*60)+(P1329*3600)</f>
        <v>67603</v>
      </c>
      <c r="G1329" s="71" t="str">
        <f aca="false">CONCATENATE(M1329,N1329,O1329)</f>
        <v>201823</v>
      </c>
      <c r="H1329" s="71" t="n">
        <v>0</v>
      </c>
      <c r="I1329" s="71"/>
      <c r="J1329" s="71"/>
      <c r="K1329" s="71"/>
      <c r="L1329" s="71" t="s">
        <v>0</v>
      </c>
      <c r="M1329" s="71" t="n">
        <v>2018</v>
      </c>
      <c r="N1329" s="71" t="n">
        <v>2</v>
      </c>
      <c r="O1329" s="71" t="n">
        <v>3</v>
      </c>
      <c r="P1329" s="71" t="n">
        <v>18</v>
      </c>
      <c r="Q1329" s="71" t="n">
        <v>46</v>
      </c>
      <c r="R1329" s="71" t="n">
        <v>43</v>
      </c>
      <c r="S1329" s="71" t="n">
        <v>626</v>
      </c>
      <c r="T1329" s="71" t="n">
        <v>1</v>
      </c>
      <c r="U1329" s="71" t="s">
        <v>1</v>
      </c>
      <c r="V1329" s="71" t="s">
        <v>3</v>
      </c>
      <c r="W1329" s="71"/>
      <c r="X1329" s="72"/>
      <c r="WK1329" s="72"/>
      <c r="WL1329" s="72"/>
      <c r="WM1329" s="72"/>
      <c r="WN1329" s="72"/>
      <c r="WO1329" s="72"/>
      <c r="WP1329" s="72"/>
      <c r="WQ1329" s="72"/>
      <c r="WR1329" s="72"/>
      <c r="WS1329" s="72"/>
      <c r="WT1329" s="72"/>
      <c r="WU1329" s="72"/>
      <c r="WV1329" s="72"/>
      <c r="WW1329" s="72"/>
      <c r="WX1329" s="72"/>
      <c r="WY1329" s="72"/>
      <c r="WZ1329" s="72"/>
      <c r="XA1329" s="72"/>
      <c r="XB1329" s="72"/>
      <c r="XC1329" s="72"/>
      <c r="XD1329" s="72"/>
      <c r="XE1329" s="72"/>
      <c r="XF1329" s="72"/>
      <c r="XG1329" s="72"/>
      <c r="XH1329" s="72"/>
      <c r="XI1329" s="72"/>
      <c r="XJ1329" s="72"/>
      <c r="XK1329" s="72"/>
      <c r="XL1329" s="72"/>
      <c r="XM1329" s="72"/>
      <c r="XN1329" s="72"/>
      <c r="XO1329" s="72"/>
      <c r="XP1329" s="72"/>
      <c r="XQ1329" s="72"/>
      <c r="XR1329" s="72"/>
      <c r="XS1329" s="72"/>
      <c r="XT1329" s="72"/>
      <c r="XU1329" s="72"/>
      <c r="XV1329" s="72"/>
      <c r="XW1329" s="72"/>
      <c r="XX1329" s="72"/>
      <c r="XY1329" s="72"/>
      <c r="XZ1329" s="72"/>
      <c r="YA1329" s="72"/>
      <c r="YB1329" s="72"/>
      <c r="YC1329" s="72"/>
      <c r="YD1329" s="72"/>
      <c r="YE1329" s="72"/>
      <c r="YF1329" s="72"/>
      <c r="YG1329" s="72"/>
      <c r="YH1329" s="72"/>
      <c r="YI1329" s="72"/>
      <c r="YJ1329" s="72"/>
      <c r="YK1329" s="72"/>
      <c r="YL1329" s="72"/>
      <c r="YM1329" s="72"/>
      <c r="YN1329" s="72"/>
      <c r="YO1329" s="72"/>
      <c r="YP1329" s="72"/>
      <c r="YQ1329" s="72"/>
      <c r="YR1329" s="72"/>
      <c r="YS1329" s="72"/>
      <c r="YT1329" s="72"/>
      <c r="YU1329" s="72"/>
      <c r="YV1329" s="72"/>
      <c r="YW1329" s="72"/>
      <c r="YX1329" s="72"/>
      <c r="YY1329" s="72"/>
      <c r="YZ1329" s="72"/>
      <c r="ZA1329" s="72"/>
      <c r="ZB1329" s="72"/>
      <c r="ZC1329" s="72"/>
      <c r="ZD1329" s="72"/>
      <c r="ZE1329" s="72"/>
      <c r="ZF1329" s="72"/>
      <c r="ZG1329" s="72"/>
      <c r="ZH1329" s="72"/>
      <c r="ZI1329" s="72"/>
      <c r="ZJ1329" s="72"/>
      <c r="ZK1329" s="72"/>
      <c r="ZL1329" s="72"/>
      <c r="ZM1329" s="72"/>
      <c r="ZN1329" s="72"/>
      <c r="ZO1329" s="72"/>
      <c r="ZP1329" s="72"/>
      <c r="ZQ1329" s="72"/>
      <c r="ZR1329" s="72"/>
      <c r="ZS1329" s="72"/>
      <c r="ZT1329" s="72"/>
      <c r="ZU1329" s="72"/>
      <c r="ZV1329" s="72"/>
      <c r="ZW1329" s="72"/>
      <c r="ZX1329" s="72"/>
      <c r="ZY1329" s="72"/>
      <c r="ZZ1329" s="72"/>
      <c r="AAA1329" s="72"/>
      <c r="AAB1329" s="72"/>
      <c r="AAC1329" s="72"/>
      <c r="AAD1329" s="72"/>
      <c r="AAE1329" s="72"/>
      <c r="AAF1329" s="72"/>
      <c r="AAG1329" s="72"/>
      <c r="AAH1329" s="72"/>
      <c r="AAI1329" s="72"/>
      <c r="AAJ1329" s="72"/>
      <c r="AAK1329" s="72"/>
      <c r="AAL1329" s="72"/>
      <c r="AAM1329" s="72"/>
      <c r="AAN1329" s="72"/>
      <c r="AAO1329" s="72"/>
      <c r="AAP1329" s="72"/>
      <c r="AAQ1329" s="72"/>
      <c r="AAR1329" s="72"/>
      <c r="AAS1329" s="72"/>
      <c r="AAT1329" s="72"/>
      <c r="AAU1329" s="72"/>
      <c r="AAV1329" s="72"/>
      <c r="AAW1329" s="72"/>
      <c r="AAX1329" s="72"/>
      <c r="AAY1329" s="72"/>
      <c r="AAZ1329" s="72"/>
      <c r="ABA1329" s="72"/>
      <c r="ABB1329" s="72"/>
      <c r="ABC1329" s="72"/>
      <c r="ABD1329" s="72"/>
      <c r="ABE1329" s="72"/>
      <c r="ABF1329" s="72"/>
      <c r="ABG1329" s="72"/>
      <c r="ABH1329" s="72"/>
      <c r="ABI1329" s="72"/>
      <c r="ABJ1329" s="72"/>
      <c r="ABK1329" s="72"/>
      <c r="ABL1329" s="72"/>
      <c r="ABM1329" s="72"/>
      <c r="ABN1329" s="72"/>
      <c r="ABO1329" s="72"/>
      <c r="ABP1329" s="72"/>
      <c r="ABQ1329" s="72"/>
      <c r="ABR1329" s="72"/>
      <c r="ABS1329" s="72"/>
      <c r="ABT1329" s="72"/>
      <c r="ABU1329" s="72"/>
      <c r="ABV1329" s="72"/>
      <c r="ABW1329" s="72"/>
      <c r="ABX1329" s="72"/>
      <c r="ABY1329" s="72"/>
      <c r="ABZ1329" s="72"/>
      <c r="ACA1329" s="72"/>
      <c r="ACB1329" s="72"/>
      <c r="ACC1329" s="72"/>
      <c r="ACD1329" s="72"/>
      <c r="ACE1329" s="72"/>
      <c r="ACF1329" s="72"/>
      <c r="ACG1329" s="72"/>
      <c r="ACH1329" s="72"/>
      <c r="ACI1329" s="72"/>
      <c r="ACJ1329" s="72"/>
      <c r="ACK1329" s="72"/>
      <c r="ACL1329" s="72"/>
      <c r="ACM1329" s="72"/>
      <c r="ACN1329" s="72"/>
      <c r="ACO1329" s="72"/>
      <c r="ACP1329" s="72"/>
      <c r="ACQ1329" s="72"/>
      <c r="ACR1329" s="72"/>
      <c r="ACS1329" s="72"/>
      <c r="ACT1329" s="72"/>
      <c r="ACU1329" s="72"/>
      <c r="ACV1329" s="72"/>
      <c r="ACW1329" s="72"/>
      <c r="ACX1329" s="72"/>
      <c r="ACY1329" s="72"/>
      <c r="ACZ1329" s="72"/>
      <c r="ADA1329" s="72"/>
      <c r="ADB1329" s="72"/>
      <c r="ADC1329" s="72"/>
      <c r="ADD1329" s="72"/>
      <c r="ADE1329" s="72"/>
      <c r="ADF1329" s="72"/>
      <c r="ADG1329" s="72"/>
      <c r="ADH1329" s="72"/>
      <c r="ADI1329" s="72"/>
      <c r="ADJ1329" s="72"/>
      <c r="ADK1329" s="72"/>
      <c r="ADL1329" s="72"/>
      <c r="ADM1329" s="72"/>
      <c r="ADN1329" s="72"/>
      <c r="ADO1329" s="72"/>
      <c r="ADP1329" s="72"/>
      <c r="ADQ1329" s="72"/>
      <c r="ADR1329" s="72"/>
      <c r="ADS1329" s="72"/>
      <c r="ADT1329" s="72"/>
      <c r="ADU1329" s="72"/>
      <c r="ADV1329" s="72"/>
      <c r="ADW1329" s="72"/>
      <c r="ADX1329" s="72"/>
      <c r="ADY1329" s="72"/>
      <c r="ADZ1329" s="72"/>
      <c r="AEA1329" s="72"/>
      <c r="AEB1329" s="72"/>
      <c r="AEC1329" s="72"/>
      <c r="AED1329" s="72"/>
      <c r="AEE1329" s="72"/>
      <c r="AEF1329" s="72"/>
      <c r="AEG1329" s="72"/>
      <c r="AEH1329" s="72"/>
      <c r="AEI1329" s="72"/>
      <c r="AEJ1329" s="72"/>
      <c r="AEK1329" s="72"/>
      <c r="AEL1329" s="72"/>
      <c r="AEM1329" s="72"/>
      <c r="AEN1329" s="72"/>
      <c r="AEO1329" s="72"/>
      <c r="AEP1329" s="72"/>
      <c r="AEQ1329" s="72"/>
      <c r="AER1329" s="72"/>
      <c r="AES1329" s="72"/>
      <c r="AET1329" s="72"/>
      <c r="AEU1329" s="72"/>
      <c r="AEV1329" s="72"/>
      <c r="AEW1329" s="72"/>
      <c r="AEX1329" s="72"/>
      <c r="AEY1329" s="72"/>
      <c r="AEZ1329" s="72"/>
      <c r="AFA1329" s="72"/>
      <c r="AFB1329" s="72"/>
      <c r="AFC1329" s="72"/>
      <c r="AFD1329" s="72"/>
      <c r="AFE1329" s="72"/>
      <c r="AFF1329" s="72"/>
      <c r="AFG1329" s="72"/>
      <c r="AFH1329" s="72"/>
      <c r="AFI1329" s="72"/>
      <c r="AFJ1329" s="72"/>
      <c r="AFK1329" s="72"/>
      <c r="AFL1329" s="72"/>
      <c r="AFM1329" s="72"/>
      <c r="AFN1329" s="72"/>
      <c r="AFO1329" s="72"/>
      <c r="AFP1329" s="72"/>
      <c r="AFQ1329" s="72"/>
      <c r="AFR1329" s="72"/>
      <c r="AFS1329" s="72"/>
      <c r="AFT1329" s="72"/>
      <c r="AFU1329" s="72"/>
      <c r="AFV1329" s="72"/>
      <c r="AFW1329" s="72"/>
      <c r="AFX1329" s="72"/>
      <c r="AFY1329" s="72"/>
      <c r="AFZ1329" s="72"/>
      <c r="AGA1329" s="72"/>
      <c r="AGB1329" s="72"/>
      <c r="AGC1329" s="72"/>
      <c r="AGD1329" s="72"/>
      <c r="AGE1329" s="72"/>
      <c r="AGF1329" s="72"/>
      <c r="AGG1329" s="72"/>
      <c r="AGH1329" s="72"/>
      <c r="AGI1329" s="72"/>
      <c r="AGJ1329" s="72"/>
      <c r="AGK1329" s="72"/>
      <c r="AGL1329" s="72"/>
      <c r="AGM1329" s="72"/>
      <c r="AGN1329" s="72"/>
      <c r="AGO1329" s="72"/>
      <c r="AGP1329" s="72"/>
      <c r="AGQ1329" s="72"/>
      <c r="AGR1329" s="72"/>
      <c r="AGS1329" s="72"/>
      <c r="AGT1329" s="72"/>
      <c r="AGU1329" s="72"/>
      <c r="AGV1329" s="72"/>
      <c r="AGW1329" s="72"/>
      <c r="AGX1329" s="72"/>
      <c r="AGY1329" s="72"/>
      <c r="AGZ1329" s="72"/>
      <c r="AHA1329" s="72"/>
      <c r="AHB1329" s="72"/>
      <c r="AHC1329" s="72"/>
      <c r="AHD1329" s="72"/>
      <c r="AHE1329" s="72"/>
      <c r="AHF1329" s="72"/>
      <c r="AHG1329" s="72"/>
      <c r="AHH1329" s="72"/>
      <c r="AHI1329" s="72"/>
      <c r="AHJ1329" s="72"/>
      <c r="AHK1329" s="72"/>
      <c r="AHL1329" s="72"/>
      <c r="AHM1329" s="72"/>
      <c r="AHN1329" s="72"/>
      <c r="AHO1329" s="72"/>
      <c r="AHP1329" s="72"/>
      <c r="AHQ1329" s="72"/>
      <c r="AHR1329" s="72"/>
      <c r="AHS1329" s="72"/>
      <c r="AHT1329" s="72"/>
      <c r="AHU1329" s="72"/>
      <c r="AHV1329" s="72"/>
      <c r="AHW1329" s="72"/>
      <c r="AHX1329" s="72"/>
      <c r="AHY1329" s="72"/>
      <c r="AHZ1329" s="72"/>
      <c r="AIA1329" s="72"/>
      <c r="AIB1329" s="72"/>
      <c r="AIC1329" s="72"/>
      <c r="AID1329" s="72"/>
      <c r="AIE1329" s="72"/>
      <c r="AIF1329" s="72"/>
      <c r="AIG1329" s="72"/>
      <c r="AIH1329" s="72"/>
      <c r="AII1329" s="72"/>
      <c r="AIJ1329" s="72"/>
      <c r="AIK1329" s="72"/>
      <c r="AIL1329" s="72"/>
      <c r="AIM1329" s="72"/>
      <c r="AIN1329" s="72"/>
      <c r="AIO1329" s="72"/>
      <c r="AIP1329" s="72"/>
      <c r="AIQ1329" s="72"/>
      <c r="AIR1329" s="72"/>
      <c r="AIS1329" s="72"/>
      <c r="AIT1329" s="72"/>
      <c r="AIU1329" s="72"/>
      <c r="AIV1329" s="72"/>
      <c r="AIW1329" s="72"/>
      <c r="AIX1329" s="72"/>
      <c r="AIY1329" s="72"/>
      <c r="AIZ1329" s="72"/>
      <c r="AJA1329" s="72"/>
      <c r="AJB1329" s="72"/>
      <c r="AJC1329" s="72"/>
      <c r="AJD1329" s="72"/>
      <c r="AJE1329" s="72"/>
      <c r="AJF1329" s="72"/>
      <c r="AJG1329" s="72"/>
      <c r="AJH1329" s="72"/>
      <c r="AJI1329" s="72"/>
      <c r="AJJ1329" s="72"/>
      <c r="AJK1329" s="72"/>
      <c r="AJL1329" s="72"/>
      <c r="AJM1329" s="72"/>
      <c r="AJN1329" s="72"/>
      <c r="AJO1329" s="72"/>
      <c r="AJP1329" s="72"/>
      <c r="AJQ1329" s="72"/>
      <c r="AJR1329" s="72"/>
      <c r="AJS1329" s="72"/>
      <c r="AJT1329" s="72"/>
      <c r="AJU1329" s="72"/>
      <c r="AJV1329" s="72"/>
      <c r="AJW1329" s="72"/>
      <c r="AJX1329" s="72"/>
      <c r="AJY1329" s="72"/>
      <c r="AJZ1329" s="72"/>
      <c r="AKA1329" s="72"/>
      <c r="AKB1329" s="72"/>
      <c r="AKC1329" s="72"/>
      <c r="AKD1329" s="72"/>
      <c r="AKE1329" s="72"/>
      <c r="AKF1329" s="72"/>
      <c r="AKG1329" s="72"/>
      <c r="AKH1329" s="72"/>
      <c r="AKI1329" s="72"/>
      <c r="AKJ1329" s="72"/>
      <c r="AKK1329" s="72"/>
      <c r="AKL1329" s="72"/>
      <c r="AKM1329" s="72"/>
      <c r="AKN1329" s="72"/>
      <c r="AKO1329" s="72"/>
      <c r="AKP1329" s="72"/>
      <c r="AKQ1329" s="72"/>
      <c r="AKR1329" s="72"/>
      <c r="AKS1329" s="72"/>
      <c r="AKT1329" s="72"/>
      <c r="AKU1329" s="72"/>
      <c r="AKV1329" s="72"/>
      <c r="AKW1329" s="72"/>
      <c r="AKX1329" s="72"/>
      <c r="AKY1329" s="72"/>
      <c r="AKZ1329" s="72"/>
      <c r="ALA1329" s="72"/>
      <c r="ALB1329" s="72"/>
      <c r="ALC1329" s="72"/>
      <c r="ALD1329" s="72"/>
      <c r="ALE1329" s="72"/>
      <c r="ALF1329" s="72"/>
      <c r="ALG1329" s="72"/>
      <c r="ALH1329" s="72"/>
      <c r="ALI1329" s="72"/>
      <c r="ALJ1329" s="72"/>
      <c r="ALK1329" s="72"/>
      <c r="ALL1329" s="72"/>
      <c r="ALM1329" s="72"/>
      <c r="ALN1329" s="72"/>
      <c r="ALO1329" s="72"/>
      <c r="ALP1329" s="72"/>
      <c r="ALQ1329" s="72"/>
      <c r="ALR1329" s="72"/>
      <c r="ALS1329" s="72"/>
      <c r="ALT1329" s="72"/>
      <c r="ALU1329" s="72"/>
      <c r="ALV1329" s="72"/>
      <c r="ALW1329" s="72"/>
      <c r="ALX1329" s="72"/>
      <c r="ALY1329" s="72"/>
      <c r="ALZ1329" s="72"/>
      <c r="AMA1329" s="72"/>
      <c r="AMB1329" s="72"/>
      <c r="AMC1329" s="72"/>
      <c r="AMD1329" s="72"/>
      <c r="AME1329" s="72"/>
      <c r="AMF1329" s="72"/>
      <c r="AMG1329" s="72"/>
      <c r="AMH1329" s="72"/>
      <c r="AMI1329" s="72"/>
      <c r="AMJ1329" s="72"/>
    </row>
    <row r="1330" customFormat="false" ht="15" hidden="false" customHeight="false" outlineLevel="0" collapsed="false">
      <c r="A1330" s="118"/>
      <c r="B1330" s="118"/>
      <c r="C1330" s="49" t="n">
        <f aca="false">IF(F1330=F1329,C1329,IF(F1330=(F1329+10),C1329,(C1329+10)))</f>
        <v>2580</v>
      </c>
      <c r="D1330" s="58" t="s">
        <v>464</v>
      </c>
      <c r="E1330" s="51" t="n">
        <f aca="false">IF(C1329=C1330,IF(AND(L1330&lt;&gt;"M",L1330&lt;&gt;"m-up"),E1329+10,E1329),10)</f>
        <v>10</v>
      </c>
      <c r="F1330" s="81" t="n">
        <f aca="false">R1330+(Q1330*60)+(P1330*3600)</f>
        <v>50645</v>
      </c>
      <c r="G1330" s="81" t="str">
        <f aca="false">CONCATENATE(M1330,N1330,O1330)</f>
        <v>201826</v>
      </c>
      <c r="H1330" s="81" t="n">
        <v>9</v>
      </c>
      <c r="I1330" s="81"/>
      <c r="J1330" s="81"/>
      <c r="K1330" s="81"/>
      <c r="L1330" s="81" t="s">
        <v>0</v>
      </c>
      <c r="M1330" s="81" t="n">
        <v>2018</v>
      </c>
      <c r="N1330" s="81" t="n">
        <v>2</v>
      </c>
      <c r="O1330" s="81" t="n">
        <v>6</v>
      </c>
      <c r="P1330" s="81" t="n">
        <v>14</v>
      </c>
      <c r="Q1330" s="81" t="n">
        <v>4</v>
      </c>
      <c r="R1330" s="81" t="n">
        <v>5</v>
      </c>
      <c r="S1330" s="81" t="n">
        <v>74</v>
      </c>
      <c r="T1330" s="81" t="n">
        <v>1</v>
      </c>
      <c r="U1330" s="81" t="s">
        <v>1</v>
      </c>
      <c r="V1330" s="81" t="s">
        <v>2</v>
      </c>
      <c r="W1330" s="81"/>
      <c r="X1330" s="129" t="s">
        <v>124</v>
      </c>
      <c r="Y1330" s="130"/>
      <c r="Z1330" s="130"/>
      <c r="AA1330" s="130"/>
      <c r="WK1330" s="119"/>
      <c r="WL1330" s="119"/>
      <c r="WM1330" s="119"/>
      <c r="WN1330" s="119"/>
      <c r="WO1330" s="119"/>
      <c r="WP1330" s="119"/>
      <c r="WQ1330" s="119"/>
      <c r="WR1330" s="119"/>
      <c r="WS1330" s="119"/>
      <c r="WT1330" s="119"/>
      <c r="WU1330" s="119"/>
      <c r="WV1330" s="119"/>
      <c r="WW1330" s="119"/>
      <c r="WX1330" s="119"/>
      <c r="WY1330" s="119"/>
      <c r="WZ1330" s="119"/>
      <c r="XA1330" s="119"/>
      <c r="XB1330" s="119"/>
      <c r="XC1330" s="119"/>
      <c r="XD1330" s="119"/>
      <c r="XE1330" s="119"/>
      <c r="XF1330" s="119"/>
      <c r="XG1330" s="119"/>
      <c r="XH1330" s="119"/>
      <c r="XI1330" s="119"/>
      <c r="XJ1330" s="119"/>
      <c r="XK1330" s="119"/>
      <c r="XL1330" s="119"/>
      <c r="XM1330" s="119"/>
      <c r="XN1330" s="119"/>
      <c r="XO1330" s="119"/>
      <c r="XP1330" s="119"/>
      <c r="XQ1330" s="119"/>
      <c r="XR1330" s="119"/>
      <c r="XS1330" s="119"/>
      <c r="XT1330" s="119"/>
      <c r="XU1330" s="119"/>
      <c r="XV1330" s="119"/>
      <c r="XW1330" s="119"/>
      <c r="XX1330" s="119"/>
      <c r="XY1330" s="119"/>
      <c r="XZ1330" s="119"/>
      <c r="YA1330" s="119"/>
      <c r="YB1330" s="119"/>
      <c r="YC1330" s="119"/>
      <c r="YD1330" s="119"/>
      <c r="YE1330" s="119"/>
      <c r="YF1330" s="119"/>
      <c r="YG1330" s="119"/>
      <c r="YH1330" s="119"/>
      <c r="YI1330" s="119"/>
      <c r="YJ1330" s="119"/>
      <c r="YK1330" s="119"/>
      <c r="YL1330" s="119"/>
      <c r="YM1330" s="119"/>
      <c r="YN1330" s="119"/>
      <c r="YO1330" s="119"/>
      <c r="YP1330" s="119"/>
      <c r="YQ1330" s="119"/>
      <c r="YR1330" s="119"/>
      <c r="YS1330" s="119"/>
      <c r="YT1330" s="119"/>
      <c r="YU1330" s="119"/>
      <c r="YV1330" s="119"/>
      <c r="YW1330" s="119"/>
      <c r="YX1330" s="119"/>
      <c r="YY1330" s="119"/>
      <c r="YZ1330" s="119"/>
      <c r="ZA1330" s="119"/>
      <c r="ZB1330" s="119"/>
      <c r="ZC1330" s="119"/>
      <c r="ZD1330" s="119"/>
      <c r="ZE1330" s="119"/>
      <c r="ZF1330" s="119"/>
      <c r="ZG1330" s="119"/>
      <c r="ZH1330" s="119"/>
      <c r="ZI1330" s="119"/>
      <c r="ZJ1330" s="119"/>
      <c r="ZK1330" s="119"/>
      <c r="ZL1330" s="119"/>
      <c r="ZM1330" s="119"/>
      <c r="ZN1330" s="119"/>
      <c r="ZO1330" s="119"/>
      <c r="ZP1330" s="119"/>
      <c r="ZQ1330" s="119"/>
      <c r="ZR1330" s="119"/>
      <c r="ZS1330" s="119"/>
      <c r="ZT1330" s="119"/>
      <c r="ZU1330" s="119"/>
      <c r="ZV1330" s="119"/>
      <c r="ZW1330" s="119"/>
      <c r="ZX1330" s="119"/>
      <c r="ZY1330" s="119"/>
      <c r="ZZ1330" s="119"/>
      <c r="AAA1330" s="119"/>
      <c r="AAB1330" s="119"/>
      <c r="AAC1330" s="119"/>
      <c r="AAD1330" s="119"/>
      <c r="AAE1330" s="119"/>
      <c r="AAF1330" s="119"/>
      <c r="AAG1330" s="119"/>
      <c r="AAH1330" s="119"/>
      <c r="AAI1330" s="119"/>
      <c r="AAJ1330" s="119"/>
      <c r="AAK1330" s="119"/>
      <c r="AAL1330" s="119"/>
      <c r="AAM1330" s="119"/>
      <c r="AAN1330" s="119"/>
      <c r="AAO1330" s="119"/>
      <c r="AAP1330" s="119"/>
      <c r="AAQ1330" s="119"/>
      <c r="AAR1330" s="119"/>
      <c r="AAS1330" s="119"/>
      <c r="AAT1330" s="119"/>
      <c r="AAU1330" s="119"/>
      <c r="AAV1330" s="119"/>
      <c r="AAW1330" s="119"/>
      <c r="AAX1330" s="119"/>
      <c r="AAY1330" s="119"/>
      <c r="AAZ1330" s="119"/>
      <c r="ABA1330" s="119"/>
      <c r="ABB1330" s="119"/>
      <c r="ABC1330" s="119"/>
      <c r="ABD1330" s="119"/>
      <c r="ABE1330" s="119"/>
      <c r="ABF1330" s="119"/>
      <c r="ABG1330" s="119"/>
      <c r="ABH1330" s="119"/>
      <c r="ABI1330" s="119"/>
      <c r="ABJ1330" s="119"/>
      <c r="ABK1330" s="119"/>
      <c r="ABL1330" s="119"/>
      <c r="ABM1330" s="119"/>
      <c r="ABN1330" s="119"/>
      <c r="ABO1330" s="119"/>
      <c r="ABP1330" s="119"/>
      <c r="ABQ1330" s="119"/>
      <c r="ABR1330" s="119"/>
      <c r="ABS1330" s="119"/>
      <c r="ABT1330" s="119"/>
      <c r="ABU1330" s="119"/>
      <c r="ABV1330" s="119"/>
      <c r="ABW1330" s="119"/>
      <c r="ABX1330" s="119"/>
      <c r="ABY1330" s="119"/>
      <c r="ABZ1330" s="119"/>
      <c r="ACA1330" s="119"/>
      <c r="ACB1330" s="119"/>
      <c r="ACC1330" s="119"/>
      <c r="ACD1330" s="119"/>
      <c r="ACE1330" s="119"/>
      <c r="ACF1330" s="119"/>
      <c r="ACG1330" s="119"/>
      <c r="ACH1330" s="119"/>
      <c r="ACI1330" s="119"/>
      <c r="ACJ1330" s="119"/>
      <c r="ACK1330" s="119"/>
      <c r="ACL1330" s="119"/>
      <c r="ACM1330" s="119"/>
      <c r="ACN1330" s="119"/>
      <c r="ACO1330" s="119"/>
      <c r="ACP1330" s="119"/>
      <c r="ACQ1330" s="119"/>
      <c r="ACR1330" s="119"/>
      <c r="ACS1330" s="119"/>
      <c r="ACT1330" s="119"/>
      <c r="ACU1330" s="119"/>
      <c r="ACV1330" s="119"/>
      <c r="ACW1330" s="119"/>
      <c r="ACX1330" s="119"/>
      <c r="ACY1330" s="119"/>
      <c r="ACZ1330" s="119"/>
      <c r="ADA1330" s="119"/>
      <c r="ADB1330" s="119"/>
      <c r="ADC1330" s="119"/>
      <c r="ADD1330" s="119"/>
      <c r="ADE1330" s="119"/>
      <c r="ADF1330" s="119"/>
      <c r="ADG1330" s="119"/>
      <c r="ADH1330" s="119"/>
      <c r="ADI1330" s="119"/>
      <c r="ADJ1330" s="119"/>
      <c r="ADK1330" s="119"/>
      <c r="ADL1330" s="119"/>
      <c r="ADM1330" s="119"/>
      <c r="ADN1330" s="119"/>
      <c r="ADO1330" s="119"/>
      <c r="ADP1330" s="119"/>
      <c r="ADQ1330" s="119"/>
      <c r="ADR1330" s="119"/>
      <c r="ADS1330" s="119"/>
      <c r="ADT1330" s="119"/>
      <c r="ADU1330" s="119"/>
      <c r="ADV1330" s="119"/>
      <c r="ADW1330" s="119"/>
      <c r="ADX1330" s="119"/>
      <c r="ADY1330" s="119"/>
      <c r="ADZ1330" s="119"/>
      <c r="AEA1330" s="119"/>
      <c r="AEB1330" s="119"/>
      <c r="AEC1330" s="119"/>
      <c r="AED1330" s="119"/>
      <c r="AEE1330" s="119"/>
      <c r="AEF1330" s="119"/>
      <c r="AEG1330" s="119"/>
      <c r="AEH1330" s="119"/>
      <c r="AEI1330" s="119"/>
      <c r="AEJ1330" s="119"/>
      <c r="AEK1330" s="119"/>
      <c r="AEL1330" s="119"/>
      <c r="AEM1330" s="119"/>
      <c r="AEN1330" s="119"/>
      <c r="AEO1330" s="119"/>
      <c r="AEP1330" s="119"/>
      <c r="AEQ1330" s="119"/>
      <c r="AER1330" s="119"/>
      <c r="AES1330" s="119"/>
      <c r="AET1330" s="119"/>
      <c r="AEU1330" s="119"/>
      <c r="AEV1330" s="119"/>
      <c r="AEW1330" s="119"/>
      <c r="AEX1330" s="119"/>
      <c r="AEY1330" s="119"/>
      <c r="AEZ1330" s="119"/>
      <c r="AFA1330" s="119"/>
      <c r="AFB1330" s="119"/>
      <c r="AFC1330" s="119"/>
      <c r="AFD1330" s="119"/>
      <c r="AFE1330" s="119"/>
      <c r="AFF1330" s="119"/>
      <c r="AFG1330" s="119"/>
      <c r="AFH1330" s="119"/>
      <c r="AFI1330" s="119"/>
      <c r="AFJ1330" s="119"/>
      <c r="AFK1330" s="119"/>
      <c r="AFL1330" s="119"/>
      <c r="AFM1330" s="119"/>
      <c r="AFN1330" s="119"/>
      <c r="AFO1330" s="119"/>
      <c r="AFP1330" s="119"/>
      <c r="AFQ1330" s="119"/>
      <c r="AFR1330" s="119"/>
      <c r="AFS1330" s="119"/>
      <c r="AFT1330" s="119"/>
      <c r="AFU1330" s="119"/>
      <c r="AFV1330" s="119"/>
      <c r="AFW1330" s="119"/>
      <c r="AFX1330" s="119"/>
      <c r="AFY1330" s="119"/>
      <c r="AFZ1330" s="119"/>
      <c r="AGA1330" s="119"/>
      <c r="AGB1330" s="119"/>
      <c r="AGC1330" s="119"/>
      <c r="AGD1330" s="119"/>
      <c r="AGE1330" s="119"/>
      <c r="AGF1330" s="119"/>
      <c r="AGG1330" s="119"/>
      <c r="AGH1330" s="119"/>
      <c r="AGI1330" s="119"/>
      <c r="AGJ1330" s="119"/>
      <c r="AGK1330" s="119"/>
      <c r="AGL1330" s="119"/>
      <c r="AGM1330" s="119"/>
      <c r="AGN1330" s="119"/>
      <c r="AGO1330" s="119"/>
      <c r="AGP1330" s="119"/>
      <c r="AGQ1330" s="119"/>
      <c r="AGR1330" s="119"/>
      <c r="AGS1330" s="119"/>
      <c r="AGT1330" s="119"/>
      <c r="AGU1330" s="119"/>
      <c r="AGV1330" s="119"/>
      <c r="AGW1330" s="119"/>
      <c r="AGX1330" s="119"/>
      <c r="AGY1330" s="119"/>
      <c r="AGZ1330" s="119"/>
      <c r="AHA1330" s="119"/>
      <c r="AHB1330" s="119"/>
      <c r="AHC1330" s="119"/>
      <c r="AHD1330" s="119"/>
      <c r="AHE1330" s="119"/>
      <c r="AHF1330" s="119"/>
      <c r="AHG1330" s="119"/>
      <c r="AHH1330" s="119"/>
      <c r="AHI1330" s="119"/>
      <c r="AHJ1330" s="119"/>
      <c r="AHK1330" s="119"/>
      <c r="AHL1330" s="119"/>
      <c r="AHM1330" s="119"/>
      <c r="AHN1330" s="119"/>
      <c r="AHO1330" s="119"/>
      <c r="AHP1330" s="119"/>
      <c r="AHQ1330" s="119"/>
      <c r="AHR1330" s="119"/>
      <c r="AHS1330" s="119"/>
      <c r="AHT1330" s="119"/>
      <c r="AHU1330" s="119"/>
      <c r="AHV1330" s="119"/>
      <c r="AHW1330" s="119"/>
      <c r="AHX1330" s="119"/>
      <c r="AHY1330" s="119"/>
      <c r="AHZ1330" s="119"/>
      <c r="AIA1330" s="119"/>
      <c r="AIB1330" s="119"/>
      <c r="AIC1330" s="119"/>
      <c r="AID1330" s="119"/>
      <c r="AIE1330" s="119"/>
      <c r="AIF1330" s="119"/>
      <c r="AIG1330" s="119"/>
      <c r="AIH1330" s="119"/>
      <c r="AII1330" s="119"/>
      <c r="AIJ1330" s="119"/>
      <c r="AIK1330" s="119"/>
      <c r="AIL1330" s="119"/>
      <c r="AIM1330" s="119"/>
      <c r="AIN1330" s="119"/>
      <c r="AIO1330" s="119"/>
      <c r="AIP1330" s="119"/>
      <c r="AIQ1330" s="119"/>
      <c r="AIR1330" s="119"/>
      <c r="AIS1330" s="119"/>
      <c r="AIT1330" s="119"/>
      <c r="AIU1330" s="119"/>
      <c r="AIV1330" s="119"/>
      <c r="AIW1330" s="119"/>
      <c r="AIX1330" s="119"/>
      <c r="AIY1330" s="119"/>
      <c r="AIZ1330" s="119"/>
      <c r="AJA1330" s="119"/>
      <c r="AJB1330" s="119"/>
      <c r="AJC1330" s="119"/>
      <c r="AJD1330" s="119"/>
      <c r="AJE1330" s="119"/>
      <c r="AJF1330" s="119"/>
      <c r="AJG1330" s="119"/>
      <c r="AJH1330" s="119"/>
      <c r="AJI1330" s="119"/>
      <c r="AJJ1330" s="119"/>
      <c r="AJK1330" s="119"/>
      <c r="AJL1330" s="119"/>
      <c r="AJM1330" s="119"/>
      <c r="AJN1330" s="119"/>
      <c r="AJO1330" s="119"/>
      <c r="AJP1330" s="119"/>
      <c r="AJQ1330" s="119"/>
      <c r="AJR1330" s="119"/>
      <c r="AJS1330" s="119"/>
      <c r="AJT1330" s="119"/>
      <c r="AJU1330" s="119"/>
      <c r="AJV1330" s="119"/>
      <c r="AJW1330" s="119"/>
      <c r="AJX1330" s="119"/>
      <c r="AJY1330" s="119"/>
      <c r="AJZ1330" s="119"/>
      <c r="AKA1330" s="119"/>
      <c r="AKB1330" s="119"/>
      <c r="AKC1330" s="119"/>
      <c r="AKD1330" s="119"/>
      <c r="AKE1330" s="119"/>
      <c r="AKF1330" s="119"/>
      <c r="AKG1330" s="119"/>
      <c r="AKH1330" s="119"/>
      <c r="AKI1330" s="119"/>
      <c r="AKJ1330" s="119"/>
      <c r="AKK1330" s="119"/>
      <c r="AKL1330" s="119"/>
      <c r="AKM1330" s="119"/>
      <c r="AKN1330" s="119"/>
      <c r="AKO1330" s="119"/>
      <c r="AKP1330" s="119"/>
      <c r="AKQ1330" s="119"/>
      <c r="AKR1330" s="119"/>
      <c r="AKS1330" s="119"/>
      <c r="AKT1330" s="119"/>
      <c r="AKU1330" s="119"/>
      <c r="AKV1330" s="119"/>
      <c r="AKW1330" s="119"/>
      <c r="AKX1330" s="119"/>
      <c r="AKY1330" s="119"/>
      <c r="AKZ1330" s="119"/>
      <c r="ALA1330" s="119"/>
      <c r="ALB1330" s="119"/>
      <c r="ALC1330" s="119"/>
      <c r="ALD1330" s="119"/>
      <c r="ALE1330" s="119"/>
      <c r="ALF1330" s="119"/>
      <c r="ALG1330" s="119"/>
      <c r="ALH1330" s="119"/>
      <c r="ALI1330" s="119"/>
      <c r="ALJ1330" s="119"/>
      <c r="ALK1330" s="119"/>
      <c r="ALL1330" s="119"/>
      <c r="ALM1330" s="119"/>
      <c r="ALN1330" s="119"/>
      <c r="ALO1330" s="119"/>
      <c r="ALP1330" s="119"/>
      <c r="ALQ1330" s="119"/>
      <c r="ALR1330" s="119"/>
      <c r="ALS1330" s="119"/>
      <c r="ALT1330" s="119"/>
      <c r="ALU1330" s="119"/>
      <c r="ALV1330" s="119"/>
      <c r="ALW1330" s="119"/>
      <c r="ALX1330" s="119"/>
      <c r="ALY1330" s="119"/>
      <c r="ALZ1330" s="119"/>
      <c r="AMA1330" s="119"/>
      <c r="AMB1330" s="119"/>
      <c r="AMC1330" s="119"/>
      <c r="AMD1330" s="119"/>
      <c r="AME1330" s="119"/>
      <c r="AMF1330" s="119"/>
      <c r="AMG1330" s="119"/>
      <c r="AMH1330" s="119"/>
      <c r="AMI1330" s="119"/>
      <c r="AMJ1330" s="119"/>
    </row>
    <row r="1331" customFormat="false" ht="15" hidden="false" customHeight="false" outlineLevel="0" collapsed="false">
      <c r="A1331" s="118"/>
      <c r="B1331" s="118"/>
      <c r="C1331" s="49" t="n">
        <f aca="false">IF(F1331=F1330,C1330,IF(F1331=(F1330+10),C1330,(C1330+10)))</f>
        <v>2580</v>
      </c>
      <c r="D1331" s="56" t="s">
        <v>464</v>
      </c>
      <c r="E1331" s="51" t="n">
        <f aca="false">IF(C1330=C1331,IF(AND(L1331&lt;&gt;"M",L1331&lt;&gt;"m-up"),E1330+10,E1330),10)</f>
        <v>20</v>
      </c>
      <c r="F1331" s="79" t="n">
        <f aca="false">R1331+(Q1331*60)+(P1331*3600)</f>
        <v>50645</v>
      </c>
      <c r="G1331" s="79" t="str">
        <f aca="false">CONCATENATE(M1331,N1331,O1331)</f>
        <v>201826</v>
      </c>
      <c r="H1331" s="79" t="n">
        <v>10</v>
      </c>
      <c r="I1331" s="79"/>
      <c r="J1331" s="79"/>
      <c r="K1331" s="79"/>
      <c r="L1331" s="79" t="s">
        <v>0</v>
      </c>
      <c r="M1331" s="79" t="n">
        <v>2018</v>
      </c>
      <c r="N1331" s="79" t="n">
        <v>2</v>
      </c>
      <c r="O1331" s="79" t="n">
        <v>6</v>
      </c>
      <c r="P1331" s="79" t="n">
        <v>14</v>
      </c>
      <c r="Q1331" s="79" t="n">
        <v>4</v>
      </c>
      <c r="R1331" s="79" t="n">
        <v>5</v>
      </c>
      <c r="S1331" s="79" t="n">
        <v>89</v>
      </c>
      <c r="T1331" s="79" t="n">
        <v>1</v>
      </c>
      <c r="U1331" s="79" t="s">
        <v>1</v>
      </c>
      <c r="V1331" s="79" t="s">
        <v>2</v>
      </c>
      <c r="W1331" s="79"/>
      <c r="X1331" s="130" t="s">
        <v>465</v>
      </c>
      <c r="Y1331" s="130"/>
      <c r="Z1331" s="130"/>
      <c r="AA1331" s="130"/>
      <c r="WK1331" s="119"/>
      <c r="WL1331" s="119"/>
      <c r="WM1331" s="119"/>
      <c r="WN1331" s="119"/>
      <c r="WO1331" s="119"/>
      <c r="WP1331" s="119"/>
      <c r="WQ1331" s="119"/>
      <c r="WR1331" s="119"/>
      <c r="WS1331" s="119"/>
      <c r="WT1331" s="119"/>
      <c r="WU1331" s="119"/>
      <c r="WV1331" s="119"/>
      <c r="WW1331" s="119"/>
      <c r="WX1331" s="119"/>
      <c r="WY1331" s="119"/>
      <c r="WZ1331" s="119"/>
      <c r="XA1331" s="119"/>
      <c r="XB1331" s="119"/>
      <c r="XC1331" s="119"/>
      <c r="XD1331" s="119"/>
      <c r="XE1331" s="119"/>
      <c r="XF1331" s="119"/>
      <c r="XG1331" s="119"/>
      <c r="XH1331" s="119"/>
      <c r="XI1331" s="119"/>
      <c r="XJ1331" s="119"/>
      <c r="XK1331" s="119"/>
      <c r="XL1331" s="119"/>
      <c r="XM1331" s="119"/>
      <c r="XN1331" s="119"/>
      <c r="XO1331" s="119"/>
      <c r="XP1331" s="119"/>
      <c r="XQ1331" s="119"/>
      <c r="XR1331" s="119"/>
      <c r="XS1331" s="119"/>
      <c r="XT1331" s="119"/>
      <c r="XU1331" s="119"/>
      <c r="XV1331" s="119"/>
      <c r="XW1331" s="119"/>
      <c r="XX1331" s="119"/>
      <c r="XY1331" s="119"/>
      <c r="XZ1331" s="119"/>
      <c r="YA1331" s="119"/>
      <c r="YB1331" s="119"/>
      <c r="YC1331" s="119"/>
      <c r="YD1331" s="119"/>
      <c r="YE1331" s="119"/>
      <c r="YF1331" s="119"/>
      <c r="YG1331" s="119"/>
      <c r="YH1331" s="119"/>
      <c r="YI1331" s="119"/>
      <c r="YJ1331" s="119"/>
      <c r="YK1331" s="119"/>
      <c r="YL1331" s="119"/>
      <c r="YM1331" s="119"/>
      <c r="YN1331" s="119"/>
      <c r="YO1331" s="119"/>
      <c r="YP1331" s="119"/>
      <c r="YQ1331" s="119"/>
      <c r="YR1331" s="119"/>
      <c r="YS1331" s="119"/>
      <c r="YT1331" s="119"/>
      <c r="YU1331" s="119"/>
      <c r="YV1331" s="119"/>
      <c r="YW1331" s="119"/>
      <c r="YX1331" s="119"/>
      <c r="YY1331" s="119"/>
      <c r="YZ1331" s="119"/>
      <c r="ZA1331" s="119"/>
      <c r="ZB1331" s="119"/>
      <c r="ZC1331" s="119"/>
      <c r="ZD1331" s="119"/>
      <c r="ZE1331" s="119"/>
      <c r="ZF1331" s="119"/>
      <c r="ZG1331" s="119"/>
      <c r="ZH1331" s="119"/>
      <c r="ZI1331" s="119"/>
      <c r="ZJ1331" s="119"/>
      <c r="ZK1331" s="119"/>
      <c r="ZL1331" s="119"/>
      <c r="ZM1331" s="119"/>
      <c r="ZN1331" s="119"/>
      <c r="ZO1331" s="119"/>
      <c r="ZP1331" s="119"/>
      <c r="ZQ1331" s="119"/>
      <c r="ZR1331" s="119"/>
      <c r="ZS1331" s="119"/>
      <c r="ZT1331" s="119"/>
      <c r="ZU1331" s="119"/>
      <c r="ZV1331" s="119"/>
      <c r="ZW1331" s="119"/>
      <c r="ZX1331" s="119"/>
      <c r="ZY1331" s="119"/>
      <c r="ZZ1331" s="119"/>
      <c r="AAA1331" s="119"/>
      <c r="AAB1331" s="119"/>
      <c r="AAC1331" s="119"/>
      <c r="AAD1331" s="119"/>
      <c r="AAE1331" s="119"/>
      <c r="AAF1331" s="119"/>
      <c r="AAG1331" s="119"/>
      <c r="AAH1331" s="119"/>
      <c r="AAI1331" s="119"/>
      <c r="AAJ1331" s="119"/>
      <c r="AAK1331" s="119"/>
      <c r="AAL1331" s="119"/>
      <c r="AAM1331" s="119"/>
      <c r="AAN1331" s="119"/>
      <c r="AAO1331" s="119"/>
      <c r="AAP1331" s="119"/>
      <c r="AAQ1331" s="119"/>
      <c r="AAR1331" s="119"/>
      <c r="AAS1331" s="119"/>
      <c r="AAT1331" s="119"/>
      <c r="AAU1331" s="119"/>
      <c r="AAV1331" s="119"/>
      <c r="AAW1331" s="119"/>
      <c r="AAX1331" s="119"/>
      <c r="AAY1331" s="119"/>
      <c r="AAZ1331" s="119"/>
      <c r="ABA1331" s="119"/>
      <c r="ABB1331" s="119"/>
      <c r="ABC1331" s="119"/>
      <c r="ABD1331" s="119"/>
      <c r="ABE1331" s="119"/>
      <c r="ABF1331" s="119"/>
      <c r="ABG1331" s="119"/>
      <c r="ABH1331" s="119"/>
      <c r="ABI1331" s="119"/>
      <c r="ABJ1331" s="119"/>
      <c r="ABK1331" s="119"/>
      <c r="ABL1331" s="119"/>
      <c r="ABM1331" s="119"/>
      <c r="ABN1331" s="119"/>
      <c r="ABO1331" s="119"/>
      <c r="ABP1331" s="119"/>
      <c r="ABQ1331" s="119"/>
      <c r="ABR1331" s="119"/>
      <c r="ABS1331" s="119"/>
      <c r="ABT1331" s="119"/>
      <c r="ABU1331" s="119"/>
      <c r="ABV1331" s="119"/>
      <c r="ABW1331" s="119"/>
      <c r="ABX1331" s="119"/>
      <c r="ABY1331" s="119"/>
      <c r="ABZ1331" s="119"/>
      <c r="ACA1331" s="119"/>
      <c r="ACB1331" s="119"/>
      <c r="ACC1331" s="119"/>
      <c r="ACD1331" s="119"/>
      <c r="ACE1331" s="119"/>
      <c r="ACF1331" s="119"/>
      <c r="ACG1331" s="119"/>
      <c r="ACH1331" s="119"/>
      <c r="ACI1331" s="119"/>
      <c r="ACJ1331" s="119"/>
      <c r="ACK1331" s="119"/>
      <c r="ACL1331" s="119"/>
      <c r="ACM1331" s="119"/>
      <c r="ACN1331" s="119"/>
      <c r="ACO1331" s="119"/>
      <c r="ACP1331" s="119"/>
      <c r="ACQ1331" s="119"/>
      <c r="ACR1331" s="119"/>
      <c r="ACS1331" s="119"/>
      <c r="ACT1331" s="119"/>
      <c r="ACU1331" s="119"/>
      <c r="ACV1331" s="119"/>
      <c r="ACW1331" s="119"/>
      <c r="ACX1331" s="119"/>
      <c r="ACY1331" s="119"/>
      <c r="ACZ1331" s="119"/>
      <c r="ADA1331" s="119"/>
      <c r="ADB1331" s="119"/>
      <c r="ADC1331" s="119"/>
      <c r="ADD1331" s="119"/>
      <c r="ADE1331" s="119"/>
      <c r="ADF1331" s="119"/>
      <c r="ADG1331" s="119"/>
      <c r="ADH1331" s="119"/>
      <c r="ADI1331" s="119"/>
      <c r="ADJ1331" s="119"/>
      <c r="ADK1331" s="119"/>
      <c r="ADL1331" s="119"/>
      <c r="ADM1331" s="119"/>
      <c r="ADN1331" s="119"/>
      <c r="ADO1331" s="119"/>
      <c r="ADP1331" s="119"/>
      <c r="ADQ1331" s="119"/>
      <c r="ADR1331" s="119"/>
      <c r="ADS1331" s="119"/>
      <c r="ADT1331" s="119"/>
      <c r="ADU1331" s="119"/>
      <c r="ADV1331" s="119"/>
      <c r="ADW1331" s="119"/>
      <c r="ADX1331" s="119"/>
      <c r="ADY1331" s="119"/>
      <c r="ADZ1331" s="119"/>
      <c r="AEA1331" s="119"/>
      <c r="AEB1331" s="119"/>
      <c r="AEC1331" s="119"/>
      <c r="AED1331" s="119"/>
      <c r="AEE1331" s="119"/>
      <c r="AEF1331" s="119"/>
      <c r="AEG1331" s="119"/>
      <c r="AEH1331" s="119"/>
      <c r="AEI1331" s="119"/>
      <c r="AEJ1331" s="119"/>
      <c r="AEK1331" s="119"/>
      <c r="AEL1331" s="119"/>
      <c r="AEM1331" s="119"/>
      <c r="AEN1331" s="119"/>
      <c r="AEO1331" s="119"/>
      <c r="AEP1331" s="119"/>
      <c r="AEQ1331" s="119"/>
      <c r="AER1331" s="119"/>
      <c r="AES1331" s="119"/>
      <c r="AET1331" s="119"/>
      <c r="AEU1331" s="119"/>
      <c r="AEV1331" s="119"/>
      <c r="AEW1331" s="119"/>
      <c r="AEX1331" s="119"/>
      <c r="AEY1331" s="119"/>
      <c r="AEZ1331" s="119"/>
      <c r="AFA1331" s="119"/>
      <c r="AFB1331" s="119"/>
      <c r="AFC1331" s="119"/>
      <c r="AFD1331" s="119"/>
      <c r="AFE1331" s="119"/>
      <c r="AFF1331" s="119"/>
      <c r="AFG1331" s="119"/>
      <c r="AFH1331" s="119"/>
      <c r="AFI1331" s="119"/>
      <c r="AFJ1331" s="119"/>
      <c r="AFK1331" s="119"/>
      <c r="AFL1331" s="119"/>
      <c r="AFM1331" s="119"/>
      <c r="AFN1331" s="119"/>
      <c r="AFO1331" s="119"/>
      <c r="AFP1331" s="119"/>
      <c r="AFQ1331" s="119"/>
      <c r="AFR1331" s="119"/>
      <c r="AFS1331" s="119"/>
      <c r="AFT1331" s="119"/>
      <c r="AFU1331" s="119"/>
      <c r="AFV1331" s="119"/>
      <c r="AFW1331" s="119"/>
      <c r="AFX1331" s="119"/>
      <c r="AFY1331" s="119"/>
      <c r="AFZ1331" s="119"/>
      <c r="AGA1331" s="119"/>
      <c r="AGB1331" s="119"/>
      <c r="AGC1331" s="119"/>
      <c r="AGD1331" s="119"/>
      <c r="AGE1331" s="119"/>
      <c r="AGF1331" s="119"/>
      <c r="AGG1331" s="119"/>
      <c r="AGH1331" s="119"/>
      <c r="AGI1331" s="119"/>
      <c r="AGJ1331" s="119"/>
      <c r="AGK1331" s="119"/>
      <c r="AGL1331" s="119"/>
      <c r="AGM1331" s="119"/>
      <c r="AGN1331" s="119"/>
      <c r="AGO1331" s="119"/>
      <c r="AGP1331" s="119"/>
      <c r="AGQ1331" s="119"/>
      <c r="AGR1331" s="119"/>
      <c r="AGS1331" s="119"/>
      <c r="AGT1331" s="119"/>
      <c r="AGU1331" s="119"/>
      <c r="AGV1331" s="119"/>
      <c r="AGW1331" s="119"/>
      <c r="AGX1331" s="119"/>
      <c r="AGY1331" s="119"/>
      <c r="AGZ1331" s="119"/>
      <c r="AHA1331" s="119"/>
      <c r="AHB1331" s="119"/>
      <c r="AHC1331" s="119"/>
      <c r="AHD1331" s="119"/>
      <c r="AHE1331" s="119"/>
      <c r="AHF1331" s="119"/>
      <c r="AHG1331" s="119"/>
      <c r="AHH1331" s="119"/>
      <c r="AHI1331" s="119"/>
      <c r="AHJ1331" s="119"/>
      <c r="AHK1331" s="119"/>
      <c r="AHL1331" s="119"/>
      <c r="AHM1331" s="119"/>
      <c r="AHN1331" s="119"/>
      <c r="AHO1331" s="119"/>
      <c r="AHP1331" s="119"/>
      <c r="AHQ1331" s="119"/>
      <c r="AHR1331" s="119"/>
      <c r="AHS1331" s="119"/>
      <c r="AHT1331" s="119"/>
      <c r="AHU1331" s="119"/>
      <c r="AHV1331" s="119"/>
      <c r="AHW1331" s="119"/>
      <c r="AHX1331" s="119"/>
      <c r="AHY1331" s="119"/>
      <c r="AHZ1331" s="119"/>
      <c r="AIA1331" s="119"/>
      <c r="AIB1331" s="119"/>
      <c r="AIC1331" s="119"/>
      <c r="AID1331" s="119"/>
      <c r="AIE1331" s="119"/>
      <c r="AIF1331" s="119"/>
      <c r="AIG1331" s="119"/>
      <c r="AIH1331" s="119"/>
      <c r="AII1331" s="119"/>
      <c r="AIJ1331" s="119"/>
      <c r="AIK1331" s="119"/>
      <c r="AIL1331" s="119"/>
      <c r="AIM1331" s="119"/>
      <c r="AIN1331" s="119"/>
      <c r="AIO1331" s="119"/>
      <c r="AIP1331" s="119"/>
      <c r="AIQ1331" s="119"/>
      <c r="AIR1331" s="119"/>
      <c r="AIS1331" s="119"/>
      <c r="AIT1331" s="119"/>
      <c r="AIU1331" s="119"/>
      <c r="AIV1331" s="119"/>
      <c r="AIW1331" s="119"/>
      <c r="AIX1331" s="119"/>
      <c r="AIY1331" s="119"/>
      <c r="AIZ1331" s="119"/>
      <c r="AJA1331" s="119"/>
      <c r="AJB1331" s="119"/>
      <c r="AJC1331" s="119"/>
      <c r="AJD1331" s="119"/>
      <c r="AJE1331" s="119"/>
      <c r="AJF1331" s="119"/>
      <c r="AJG1331" s="119"/>
      <c r="AJH1331" s="119"/>
      <c r="AJI1331" s="119"/>
      <c r="AJJ1331" s="119"/>
      <c r="AJK1331" s="119"/>
      <c r="AJL1331" s="119"/>
      <c r="AJM1331" s="119"/>
      <c r="AJN1331" s="119"/>
      <c r="AJO1331" s="119"/>
      <c r="AJP1331" s="119"/>
      <c r="AJQ1331" s="119"/>
      <c r="AJR1331" s="119"/>
      <c r="AJS1331" s="119"/>
      <c r="AJT1331" s="119"/>
      <c r="AJU1331" s="119"/>
      <c r="AJV1331" s="119"/>
      <c r="AJW1331" s="119"/>
      <c r="AJX1331" s="119"/>
      <c r="AJY1331" s="119"/>
      <c r="AJZ1331" s="119"/>
      <c r="AKA1331" s="119"/>
      <c r="AKB1331" s="119"/>
      <c r="AKC1331" s="119"/>
      <c r="AKD1331" s="119"/>
      <c r="AKE1331" s="119"/>
      <c r="AKF1331" s="119"/>
      <c r="AKG1331" s="119"/>
      <c r="AKH1331" s="119"/>
      <c r="AKI1331" s="119"/>
      <c r="AKJ1331" s="119"/>
      <c r="AKK1331" s="119"/>
      <c r="AKL1331" s="119"/>
      <c r="AKM1331" s="119"/>
      <c r="AKN1331" s="119"/>
      <c r="AKO1331" s="119"/>
      <c r="AKP1331" s="119"/>
      <c r="AKQ1331" s="119"/>
      <c r="AKR1331" s="119"/>
      <c r="AKS1331" s="119"/>
      <c r="AKT1331" s="119"/>
      <c r="AKU1331" s="119"/>
      <c r="AKV1331" s="119"/>
      <c r="AKW1331" s="119"/>
      <c r="AKX1331" s="119"/>
      <c r="AKY1331" s="119"/>
      <c r="AKZ1331" s="119"/>
      <c r="ALA1331" s="119"/>
      <c r="ALB1331" s="119"/>
      <c r="ALC1331" s="119"/>
      <c r="ALD1331" s="119"/>
      <c r="ALE1331" s="119"/>
      <c r="ALF1331" s="119"/>
      <c r="ALG1331" s="119"/>
      <c r="ALH1331" s="119"/>
      <c r="ALI1331" s="119"/>
      <c r="ALJ1331" s="119"/>
      <c r="ALK1331" s="119"/>
      <c r="ALL1331" s="119"/>
      <c r="ALM1331" s="119"/>
      <c r="ALN1331" s="119"/>
      <c r="ALO1331" s="119"/>
      <c r="ALP1331" s="119"/>
      <c r="ALQ1331" s="119"/>
      <c r="ALR1331" s="119"/>
      <c r="ALS1331" s="119"/>
      <c r="ALT1331" s="119"/>
      <c r="ALU1331" s="119"/>
      <c r="ALV1331" s="119"/>
      <c r="ALW1331" s="119"/>
      <c r="ALX1331" s="119"/>
      <c r="ALY1331" s="119"/>
      <c r="ALZ1331" s="119"/>
      <c r="AMA1331" s="119"/>
      <c r="AMB1331" s="119"/>
      <c r="AMC1331" s="119"/>
      <c r="AMD1331" s="119"/>
      <c r="AME1331" s="119"/>
      <c r="AMF1331" s="119"/>
      <c r="AMG1331" s="119"/>
      <c r="AMH1331" s="119"/>
      <c r="AMI1331" s="119"/>
      <c r="AMJ1331" s="119"/>
    </row>
    <row r="1332" customFormat="false" ht="15" hidden="false" customHeight="false" outlineLevel="0" collapsed="false">
      <c r="A1332" s="118"/>
      <c r="B1332" s="118"/>
      <c r="C1332" s="49" t="n">
        <f aca="false">IF(F1332=F1331,C1331,IF(F1332=(F1331+10),C1331,(C1331+10)))</f>
        <v>2580</v>
      </c>
      <c r="D1332" s="56" t="s">
        <v>464</v>
      </c>
      <c r="E1332" s="51" t="n">
        <f aca="false">IF(C1331=C1332,IF(AND(L1332&lt;&gt;"M",L1332&lt;&gt;"m-up"),E1331+10,E1331),10)</f>
        <v>20</v>
      </c>
      <c r="F1332" s="79" t="n">
        <f aca="false">R1332+(Q1332*60)+(P1332*3600)</f>
        <v>50645</v>
      </c>
      <c r="G1332" s="79" t="str">
        <f aca="false">CONCATENATE(M1332,N1332,O1332)</f>
        <v>201826</v>
      </c>
      <c r="H1332" s="79" t="n">
        <v>0</v>
      </c>
      <c r="I1332" s="79"/>
      <c r="J1332" s="79"/>
      <c r="K1332" s="79"/>
      <c r="L1332" s="79" t="s">
        <v>4</v>
      </c>
      <c r="M1332" s="79" t="n">
        <v>2018</v>
      </c>
      <c r="N1332" s="79" t="n">
        <v>2</v>
      </c>
      <c r="O1332" s="79" t="n">
        <v>6</v>
      </c>
      <c r="P1332" s="79" t="n">
        <v>14</v>
      </c>
      <c r="Q1332" s="79" t="n">
        <v>4</v>
      </c>
      <c r="R1332" s="79" t="n">
        <v>5</v>
      </c>
      <c r="S1332" s="79" t="n">
        <v>90</v>
      </c>
      <c r="T1332" s="79" t="n">
        <v>1</v>
      </c>
      <c r="U1332" s="79" t="s">
        <v>1</v>
      </c>
      <c r="V1332" s="79" t="s">
        <v>2</v>
      </c>
      <c r="W1332" s="79"/>
      <c r="X1332" s="130" t="s">
        <v>117</v>
      </c>
      <c r="Y1332" s="130"/>
      <c r="Z1332" s="130"/>
      <c r="AA1332" s="130"/>
      <c r="WK1332" s="119"/>
      <c r="WL1332" s="119"/>
      <c r="WM1332" s="119"/>
      <c r="WN1332" s="119"/>
      <c r="WO1332" s="119"/>
      <c r="WP1332" s="119"/>
      <c r="WQ1332" s="119"/>
      <c r="WR1332" s="119"/>
      <c r="WS1332" s="119"/>
      <c r="WT1332" s="119"/>
      <c r="WU1332" s="119"/>
      <c r="WV1332" s="119"/>
      <c r="WW1332" s="119"/>
      <c r="WX1332" s="119"/>
      <c r="WY1332" s="119"/>
      <c r="WZ1332" s="119"/>
      <c r="XA1332" s="119"/>
      <c r="XB1332" s="119"/>
      <c r="XC1332" s="119"/>
      <c r="XD1332" s="119"/>
      <c r="XE1332" s="119"/>
      <c r="XF1332" s="119"/>
      <c r="XG1332" s="119"/>
      <c r="XH1332" s="119"/>
      <c r="XI1332" s="119"/>
      <c r="XJ1332" s="119"/>
      <c r="XK1332" s="119"/>
      <c r="XL1332" s="119"/>
      <c r="XM1332" s="119"/>
      <c r="XN1332" s="119"/>
      <c r="XO1332" s="119"/>
      <c r="XP1332" s="119"/>
      <c r="XQ1332" s="119"/>
      <c r="XR1332" s="119"/>
      <c r="XS1332" s="119"/>
      <c r="XT1332" s="119"/>
      <c r="XU1332" s="119"/>
      <c r="XV1332" s="119"/>
      <c r="XW1332" s="119"/>
      <c r="XX1332" s="119"/>
      <c r="XY1332" s="119"/>
      <c r="XZ1332" s="119"/>
      <c r="YA1332" s="119"/>
      <c r="YB1332" s="119"/>
      <c r="YC1332" s="119"/>
      <c r="YD1332" s="119"/>
      <c r="YE1332" s="119"/>
      <c r="YF1332" s="119"/>
      <c r="YG1332" s="119"/>
      <c r="YH1332" s="119"/>
      <c r="YI1332" s="119"/>
      <c r="YJ1332" s="119"/>
      <c r="YK1332" s="119"/>
      <c r="YL1332" s="119"/>
      <c r="YM1332" s="119"/>
      <c r="YN1332" s="119"/>
      <c r="YO1332" s="119"/>
      <c r="YP1332" s="119"/>
      <c r="YQ1332" s="119"/>
      <c r="YR1332" s="119"/>
      <c r="YS1332" s="119"/>
      <c r="YT1332" s="119"/>
      <c r="YU1332" s="119"/>
      <c r="YV1332" s="119"/>
      <c r="YW1332" s="119"/>
      <c r="YX1332" s="119"/>
      <c r="YY1332" s="119"/>
      <c r="YZ1332" s="119"/>
      <c r="ZA1332" s="119"/>
      <c r="ZB1332" s="119"/>
      <c r="ZC1332" s="119"/>
      <c r="ZD1332" s="119"/>
      <c r="ZE1332" s="119"/>
      <c r="ZF1332" s="119"/>
      <c r="ZG1332" s="119"/>
      <c r="ZH1332" s="119"/>
      <c r="ZI1332" s="119"/>
      <c r="ZJ1332" s="119"/>
      <c r="ZK1332" s="119"/>
      <c r="ZL1332" s="119"/>
      <c r="ZM1332" s="119"/>
      <c r="ZN1332" s="119"/>
      <c r="ZO1332" s="119"/>
      <c r="ZP1332" s="119"/>
      <c r="ZQ1332" s="119"/>
      <c r="ZR1332" s="119"/>
      <c r="ZS1332" s="119"/>
      <c r="ZT1332" s="119"/>
      <c r="ZU1332" s="119"/>
      <c r="ZV1332" s="119"/>
      <c r="ZW1332" s="119"/>
      <c r="ZX1332" s="119"/>
      <c r="ZY1332" s="119"/>
      <c r="ZZ1332" s="119"/>
      <c r="AAA1332" s="119"/>
      <c r="AAB1332" s="119"/>
      <c r="AAC1332" s="119"/>
      <c r="AAD1332" s="119"/>
      <c r="AAE1332" s="119"/>
      <c r="AAF1332" s="119"/>
      <c r="AAG1332" s="119"/>
      <c r="AAH1332" s="119"/>
      <c r="AAI1332" s="119"/>
      <c r="AAJ1332" s="119"/>
      <c r="AAK1332" s="119"/>
      <c r="AAL1332" s="119"/>
      <c r="AAM1332" s="119"/>
      <c r="AAN1332" s="119"/>
      <c r="AAO1332" s="119"/>
      <c r="AAP1332" s="119"/>
      <c r="AAQ1332" s="119"/>
      <c r="AAR1332" s="119"/>
      <c r="AAS1332" s="119"/>
      <c r="AAT1332" s="119"/>
      <c r="AAU1332" s="119"/>
      <c r="AAV1332" s="119"/>
      <c r="AAW1332" s="119"/>
      <c r="AAX1332" s="119"/>
      <c r="AAY1332" s="119"/>
      <c r="AAZ1332" s="119"/>
      <c r="ABA1332" s="119"/>
      <c r="ABB1332" s="119"/>
      <c r="ABC1332" s="119"/>
      <c r="ABD1332" s="119"/>
      <c r="ABE1332" s="119"/>
      <c r="ABF1332" s="119"/>
      <c r="ABG1332" s="119"/>
      <c r="ABH1332" s="119"/>
      <c r="ABI1332" s="119"/>
      <c r="ABJ1332" s="119"/>
      <c r="ABK1332" s="119"/>
      <c r="ABL1332" s="119"/>
      <c r="ABM1332" s="119"/>
      <c r="ABN1332" s="119"/>
      <c r="ABO1332" s="119"/>
      <c r="ABP1332" s="119"/>
      <c r="ABQ1332" s="119"/>
      <c r="ABR1332" s="119"/>
      <c r="ABS1332" s="119"/>
      <c r="ABT1332" s="119"/>
      <c r="ABU1332" s="119"/>
      <c r="ABV1332" s="119"/>
      <c r="ABW1332" s="119"/>
      <c r="ABX1332" s="119"/>
      <c r="ABY1332" s="119"/>
      <c r="ABZ1332" s="119"/>
      <c r="ACA1332" s="119"/>
      <c r="ACB1332" s="119"/>
      <c r="ACC1332" s="119"/>
      <c r="ACD1332" s="119"/>
      <c r="ACE1332" s="119"/>
      <c r="ACF1332" s="119"/>
      <c r="ACG1332" s="119"/>
      <c r="ACH1332" s="119"/>
      <c r="ACI1332" s="119"/>
      <c r="ACJ1332" s="119"/>
      <c r="ACK1332" s="119"/>
      <c r="ACL1332" s="119"/>
      <c r="ACM1332" s="119"/>
      <c r="ACN1332" s="119"/>
      <c r="ACO1332" s="119"/>
      <c r="ACP1332" s="119"/>
      <c r="ACQ1332" s="119"/>
      <c r="ACR1332" s="119"/>
      <c r="ACS1332" s="119"/>
      <c r="ACT1332" s="119"/>
      <c r="ACU1332" s="119"/>
      <c r="ACV1332" s="119"/>
      <c r="ACW1332" s="119"/>
      <c r="ACX1332" s="119"/>
      <c r="ACY1332" s="119"/>
      <c r="ACZ1332" s="119"/>
      <c r="ADA1332" s="119"/>
      <c r="ADB1332" s="119"/>
      <c r="ADC1332" s="119"/>
      <c r="ADD1332" s="119"/>
      <c r="ADE1332" s="119"/>
      <c r="ADF1332" s="119"/>
      <c r="ADG1332" s="119"/>
      <c r="ADH1332" s="119"/>
      <c r="ADI1332" s="119"/>
      <c r="ADJ1332" s="119"/>
      <c r="ADK1332" s="119"/>
      <c r="ADL1332" s="119"/>
      <c r="ADM1332" s="119"/>
      <c r="ADN1332" s="119"/>
      <c r="ADO1332" s="119"/>
      <c r="ADP1332" s="119"/>
      <c r="ADQ1332" s="119"/>
      <c r="ADR1332" s="119"/>
      <c r="ADS1332" s="119"/>
      <c r="ADT1332" s="119"/>
      <c r="ADU1332" s="119"/>
      <c r="ADV1332" s="119"/>
      <c r="ADW1332" s="119"/>
      <c r="ADX1332" s="119"/>
      <c r="ADY1332" s="119"/>
      <c r="ADZ1332" s="119"/>
      <c r="AEA1332" s="119"/>
      <c r="AEB1332" s="119"/>
      <c r="AEC1332" s="119"/>
      <c r="AED1332" s="119"/>
      <c r="AEE1332" s="119"/>
      <c r="AEF1332" s="119"/>
      <c r="AEG1332" s="119"/>
      <c r="AEH1332" s="119"/>
      <c r="AEI1332" s="119"/>
      <c r="AEJ1332" s="119"/>
      <c r="AEK1332" s="119"/>
      <c r="AEL1332" s="119"/>
      <c r="AEM1332" s="119"/>
      <c r="AEN1332" s="119"/>
      <c r="AEO1332" s="119"/>
      <c r="AEP1332" s="119"/>
      <c r="AEQ1332" s="119"/>
      <c r="AER1332" s="119"/>
      <c r="AES1332" s="119"/>
      <c r="AET1332" s="119"/>
      <c r="AEU1332" s="119"/>
      <c r="AEV1332" s="119"/>
      <c r="AEW1332" s="119"/>
      <c r="AEX1332" s="119"/>
      <c r="AEY1332" s="119"/>
      <c r="AEZ1332" s="119"/>
      <c r="AFA1332" s="119"/>
      <c r="AFB1332" s="119"/>
      <c r="AFC1332" s="119"/>
      <c r="AFD1332" s="119"/>
      <c r="AFE1332" s="119"/>
      <c r="AFF1332" s="119"/>
      <c r="AFG1332" s="119"/>
      <c r="AFH1332" s="119"/>
      <c r="AFI1332" s="119"/>
      <c r="AFJ1332" s="119"/>
      <c r="AFK1332" s="119"/>
      <c r="AFL1332" s="119"/>
      <c r="AFM1332" s="119"/>
      <c r="AFN1332" s="119"/>
      <c r="AFO1332" s="119"/>
      <c r="AFP1332" s="119"/>
      <c r="AFQ1332" s="119"/>
      <c r="AFR1332" s="119"/>
      <c r="AFS1332" s="119"/>
      <c r="AFT1332" s="119"/>
      <c r="AFU1332" s="119"/>
      <c r="AFV1332" s="119"/>
      <c r="AFW1332" s="119"/>
      <c r="AFX1332" s="119"/>
      <c r="AFY1332" s="119"/>
      <c r="AFZ1332" s="119"/>
      <c r="AGA1332" s="119"/>
      <c r="AGB1332" s="119"/>
      <c r="AGC1332" s="119"/>
      <c r="AGD1332" s="119"/>
      <c r="AGE1332" s="119"/>
      <c r="AGF1332" s="119"/>
      <c r="AGG1332" s="119"/>
      <c r="AGH1332" s="119"/>
      <c r="AGI1332" s="119"/>
      <c r="AGJ1332" s="119"/>
      <c r="AGK1332" s="119"/>
      <c r="AGL1332" s="119"/>
      <c r="AGM1332" s="119"/>
      <c r="AGN1332" s="119"/>
      <c r="AGO1332" s="119"/>
      <c r="AGP1332" s="119"/>
      <c r="AGQ1332" s="119"/>
      <c r="AGR1332" s="119"/>
      <c r="AGS1332" s="119"/>
      <c r="AGT1332" s="119"/>
      <c r="AGU1332" s="119"/>
      <c r="AGV1332" s="119"/>
      <c r="AGW1332" s="119"/>
      <c r="AGX1332" s="119"/>
      <c r="AGY1332" s="119"/>
      <c r="AGZ1332" s="119"/>
      <c r="AHA1332" s="119"/>
      <c r="AHB1332" s="119"/>
      <c r="AHC1332" s="119"/>
      <c r="AHD1332" s="119"/>
      <c r="AHE1332" s="119"/>
      <c r="AHF1332" s="119"/>
      <c r="AHG1332" s="119"/>
      <c r="AHH1332" s="119"/>
      <c r="AHI1332" s="119"/>
      <c r="AHJ1332" s="119"/>
      <c r="AHK1332" s="119"/>
      <c r="AHL1332" s="119"/>
      <c r="AHM1332" s="119"/>
      <c r="AHN1332" s="119"/>
      <c r="AHO1332" s="119"/>
      <c r="AHP1332" s="119"/>
      <c r="AHQ1332" s="119"/>
      <c r="AHR1332" s="119"/>
      <c r="AHS1332" s="119"/>
      <c r="AHT1332" s="119"/>
      <c r="AHU1332" s="119"/>
      <c r="AHV1332" s="119"/>
      <c r="AHW1332" s="119"/>
      <c r="AHX1332" s="119"/>
      <c r="AHY1332" s="119"/>
      <c r="AHZ1332" s="119"/>
      <c r="AIA1332" s="119"/>
      <c r="AIB1332" s="119"/>
      <c r="AIC1332" s="119"/>
      <c r="AID1332" s="119"/>
      <c r="AIE1332" s="119"/>
      <c r="AIF1332" s="119"/>
      <c r="AIG1332" s="119"/>
      <c r="AIH1332" s="119"/>
      <c r="AII1332" s="119"/>
      <c r="AIJ1332" s="119"/>
      <c r="AIK1332" s="119"/>
      <c r="AIL1332" s="119"/>
      <c r="AIM1332" s="119"/>
      <c r="AIN1332" s="119"/>
      <c r="AIO1332" s="119"/>
      <c r="AIP1332" s="119"/>
      <c r="AIQ1332" s="119"/>
      <c r="AIR1332" s="119"/>
      <c r="AIS1332" s="119"/>
      <c r="AIT1332" s="119"/>
      <c r="AIU1332" s="119"/>
      <c r="AIV1332" s="119"/>
      <c r="AIW1332" s="119"/>
      <c r="AIX1332" s="119"/>
      <c r="AIY1332" s="119"/>
      <c r="AIZ1332" s="119"/>
      <c r="AJA1332" s="119"/>
      <c r="AJB1332" s="119"/>
      <c r="AJC1332" s="119"/>
      <c r="AJD1332" s="119"/>
      <c r="AJE1332" s="119"/>
      <c r="AJF1332" s="119"/>
      <c r="AJG1332" s="119"/>
      <c r="AJH1332" s="119"/>
      <c r="AJI1332" s="119"/>
      <c r="AJJ1332" s="119"/>
      <c r="AJK1332" s="119"/>
      <c r="AJL1332" s="119"/>
      <c r="AJM1332" s="119"/>
      <c r="AJN1332" s="119"/>
      <c r="AJO1332" s="119"/>
      <c r="AJP1332" s="119"/>
      <c r="AJQ1332" s="119"/>
      <c r="AJR1332" s="119"/>
      <c r="AJS1332" s="119"/>
      <c r="AJT1332" s="119"/>
      <c r="AJU1332" s="119"/>
      <c r="AJV1332" s="119"/>
      <c r="AJW1332" s="119"/>
      <c r="AJX1332" s="119"/>
      <c r="AJY1332" s="119"/>
      <c r="AJZ1332" s="119"/>
      <c r="AKA1332" s="119"/>
      <c r="AKB1332" s="119"/>
      <c r="AKC1332" s="119"/>
      <c r="AKD1332" s="119"/>
      <c r="AKE1332" s="119"/>
      <c r="AKF1332" s="119"/>
      <c r="AKG1332" s="119"/>
      <c r="AKH1332" s="119"/>
      <c r="AKI1332" s="119"/>
      <c r="AKJ1332" s="119"/>
      <c r="AKK1332" s="119"/>
      <c r="AKL1332" s="119"/>
      <c r="AKM1332" s="119"/>
      <c r="AKN1332" s="119"/>
      <c r="AKO1332" s="119"/>
      <c r="AKP1332" s="119"/>
      <c r="AKQ1332" s="119"/>
      <c r="AKR1332" s="119"/>
      <c r="AKS1332" s="119"/>
      <c r="AKT1332" s="119"/>
      <c r="AKU1332" s="119"/>
      <c r="AKV1332" s="119"/>
      <c r="AKW1332" s="119"/>
      <c r="AKX1332" s="119"/>
      <c r="AKY1332" s="119"/>
      <c r="AKZ1332" s="119"/>
      <c r="ALA1332" s="119"/>
      <c r="ALB1332" s="119"/>
      <c r="ALC1332" s="119"/>
      <c r="ALD1332" s="119"/>
      <c r="ALE1332" s="119"/>
      <c r="ALF1332" s="119"/>
      <c r="ALG1332" s="119"/>
      <c r="ALH1332" s="119"/>
      <c r="ALI1332" s="119"/>
      <c r="ALJ1332" s="119"/>
      <c r="ALK1332" s="119"/>
      <c r="ALL1332" s="119"/>
      <c r="ALM1332" s="119"/>
      <c r="ALN1332" s="119"/>
      <c r="ALO1332" s="119"/>
      <c r="ALP1332" s="119"/>
      <c r="ALQ1332" s="119"/>
      <c r="ALR1332" s="119"/>
      <c r="ALS1332" s="119"/>
      <c r="ALT1332" s="119"/>
      <c r="ALU1332" s="119"/>
      <c r="ALV1332" s="119"/>
      <c r="ALW1332" s="119"/>
      <c r="ALX1332" s="119"/>
      <c r="ALY1332" s="119"/>
      <c r="ALZ1332" s="119"/>
      <c r="AMA1332" s="119"/>
      <c r="AMB1332" s="119"/>
      <c r="AMC1332" s="119"/>
      <c r="AMD1332" s="119"/>
      <c r="AME1332" s="119"/>
      <c r="AMF1332" s="119"/>
      <c r="AMG1332" s="119"/>
      <c r="AMH1332" s="119"/>
      <c r="AMI1332" s="119"/>
      <c r="AMJ1332" s="119"/>
    </row>
    <row r="1333" customFormat="false" ht="15" hidden="false" customHeight="false" outlineLevel="0" collapsed="false">
      <c r="A1333" s="118"/>
      <c r="B1333" s="118"/>
      <c r="C1333" s="49" t="n">
        <f aca="false">IF(F1333=F1332,C1332,IF(F1333=(F1332+10),C1332,(C1332+10)))</f>
        <v>2580</v>
      </c>
      <c r="D1333" s="56" t="s">
        <v>464</v>
      </c>
      <c r="E1333" s="51" t="n">
        <f aca="false">IF(C1332=C1333,IF(AND(L1333&lt;&gt;"M",L1333&lt;&gt;"m-up"),E1332+10,E1332),10)</f>
        <v>20</v>
      </c>
      <c r="F1333" s="79" t="n">
        <f aca="false">R1333+(Q1333*60)+(P1333*3600)</f>
        <v>50645</v>
      </c>
      <c r="G1333" s="79" t="str">
        <f aca="false">CONCATENATE(M1333,N1333,O1333)</f>
        <v>201826</v>
      </c>
      <c r="H1333" s="79" t="n">
        <v>0</v>
      </c>
      <c r="I1333" s="79"/>
      <c r="J1333" s="79"/>
      <c r="K1333" s="79"/>
      <c r="L1333" s="79" t="s">
        <v>4</v>
      </c>
      <c r="M1333" s="79" t="n">
        <v>2018</v>
      </c>
      <c r="N1333" s="79" t="n">
        <v>2</v>
      </c>
      <c r="O1333" s="79" t="n">
        <v>6</v>
      </c>
      <c r="P1333" s="79" t="n">
        <v>14</v>
      </c>
      <c r="Q1333" s="79" t="n">
        <v>4</v>
      </c>
      <c r="R1333" s="79" t="n">
        <v>5</v>
      </c>
      <c r="S1333" s="79" t="n">
        <v>93</v>
      </c>
      <c r="T1333" s="79" t="n">
        <v>1</v>
      </c>
      <c r="U1333" s="79" t="s">
        <v>1</v>
      </c>
      <c r="V1333" s="79" t="s">
        <v>2</v>
      </c>
      <c r="W1333" s="79"/>
      <c r="X1333" s="130" t="s">
        <v>126</v>
      </c>
      <c r="Y1333" s="130"/>
      <c r="Z1333" s="130"/>
      <c r="AA1333" s="130"/>
      <c r="WK1333" s="119"/>
      <c r="WL1333" s="119"/>
      <c r="WM1333" s="119"/>
      <c r="WN1333" s="119"/>
      <c r="WO1333" s="119"/>
      <c r="WP1333" s="119"/>
      <c r="WQ1333" s="119"/>
      <c r="WR1333" s="119"/>
      <c r="WS1333" s="119"/>
      <c r="WT1333" s="119"/>
      <c r="WU1333" s="119"/>
      <c r="WV1333" s="119"/>
      <c r="WW1333" s="119"/>
      <c r="WX1333" s="119"/>
      <c r="WY1333" s="119"/>
      <c r="WZ1333" s="119"/>
      <c r="XA1333" s="119"/>
      <c r="XB1333" s="119"/>
      <c r="XC1333" s="119"/>
      <c r="XD1333" s="119"/>
      <c r="XE1333" s="119"/>
      <c r="XF1333" s="119"/>
      <c r="XG1333" s="119"/>
      <c r="XH1333" s="119"/>
      <c r="XI1333" s="119"/>
      <c r="XJ1333" s="119"/>
      <c r="XK1333" s="119"/>
      <c r="XL1333" s="119"/>
      <c r="XM1333" s="119"/>
      <c r="XN1333" s="119"/>
      <c r="XO1333" s="119"/>
      <c r="XP1333" s="119"/>
      <c r="XQ1333" s="119"/>
      <c r="XR1333" s="119"/>
      <c r="XS1333" s="119"/>
      <c r="XT1333" s="119"/>
      <c r="XU1333" s="119"/>
      <c r="XV1333" s="119"/>
      <c r="XW1333" s="119"/>
      <c r="XX1333" s="119"/>
      <c r="XY1333" s="119"/>
      <c r="XZ1333" s="119"/>
      <c r="YA1333" s="119"/>
      <c r="YB1333" s="119"/>
      <c r="YC1333" s="119"/>
      <c r="YD1333" s="119"/>
      <c r="YE1333" s="119"/>
      <c r="YF1333" s="119"/>
      <c r="YG1333" s="119"/>
      <c r="YH1333" s="119"/>
      <c r="YI1333" s="119"/>
      <c r="YJ1333" s="119"/>
      <c r="YK1333" s="119"/>
      <c r="YL1333" s="119"/>
      <c r="YM1333" s="119"/>
      <c r="YN1333" s="119"/>
      <c r="YO1333" s="119"/>
      <c r="YP1333" s="119"/>
      <c r="YQ1333" s="119"/>
      <c r="YR1333" s="119"/>
      <c r="YS1333" s="119"/>
      <c r="YT1333" s="119"/>
      <c r="YU1333" s="119"/>
      <c r="YV1333" s="119"/>
      <c r="YW1333" s="119"/>
      <c r="YX1333" s="119"/>
      <c r="YY1333" s="119"/>
      <c r="YZ1333" s="119"/>
      <c r="ZA1333" s="119"/>
      <c r="ZB1333" s="119"/>
      <c r="ZC1333" s="119"/>
      <c r="ZD1333" s="119"/>
      <c r="ZE1333" s="119"/>
      <c r="ZF1333" s="119"/>
      <c r="ZG1333" s="119"/>
      <c r="ZH1333" s="119"/>
      <c r="ZI1333" s="119"/>
      <c r="ZJ1333" s="119"/>
      <c r="ZK1333" s="119"/>
      <c r="ZL1333" s="119"/>
      <c r="ZM1333" s="119"/>
      <c r="ZN1333" s="119"/>
      <c r="ZO1333" s="119"/>
      <c r="ZP1333" s="119"/>
      <c r="ZQ1333" s="119"/>
      <c r="ZR1333" s="119"/>
      <c r="ZS1333" s="119"/>
      <c r="ZT1333" s="119"/>
      <c r="ZU1333" s="119"/>
      <c r="ZV1333" s="119"/>
      <c r="ZW1333" s="119"/>
      <c r="ZX1333" s="119"/>
      <c r="ZY1333" s="119"/>
      <c r="ZZ1333" s="119"/>
      <c r="AAA1333" s="119"/>
      <c r="AAB1333" s="119"/>
      <c r="AAC1333" s="119"/>
      <c r="AAD1333" s="119"/>
      <c r="AAE1333" s="119"/>
      <c r="AAF1333" s="119"/>
      <c r="AAG1333" s="119"/>
      <c r="AAH1333" s="119"/>
      <c r="AAI1333" s="119"/>
      <c r="AAJ1333" s="119"/>
      <c r="AAK1333" s="119"/>
      <c r="AAL1333" s="119"/>
      <c r="AAM1333" s="119"/>
      <c r="AAN1333" s="119"/>
      <c r="AAO1333" s="119"/>
      <c r="AAP1333" s="119"/>
      <c r="AAQ1333" s="119"/>
      <c r="AAR1333" s="119"/>
      <c r="AAS1333" s="119"/>
      <c r="AAT1333" s="119"/>
      <c r="AAU1333" s="119"/>
      <c r="AAV1333" s="119"/>
      <c r="AAW1333" s="119"/>
      <c r="AAX1333" s="119"/>
      <c r="AAY1333" s="119"/>
      <c r="AAZ1333" s="119"/>
      <c r="ABA1333" s="119"/>
      <c r="ABB1333" s="119"/>
      <c r="ABC1333" s="119"/>
      <c r="ABD1333" s="119"/>
      <c r="ABE1333" s="119"/>
      <c r="ABF1333" s="119"/>
      <c r="ABG1333" s="119"/>
      <c r="ABH1333" s="119"/>
      <c r="ABI1333" s="119"/>
      <c r="ABJ1333" s="119"/>
      <c r="ABK1333" s="119"/>
      <c r="ABL1333" s="119"/>
      <c r="ABM1333" s="119"/>
      <c r="ABN1333" s="119"/>
      <c r="ABO1333" s="119"/>
      <c r="ABP1333" s="119"/>
      <c r="ABQ1333" s="119"/>
      <c r="ABR1333" s="119"/>
      <c r="ABS1333" s="119"/>
      <c r="ABT1333" s="119"/>
      <c r="ABU1333" s="119"/>
      <c r="ABV1333" s="119"/>
      <c r="ABW1333" s="119"/>
      <c r="ABX1333" s="119"/>
      <c r="ABY1333" s="119"/>
      <c r="ABZ1333" s="119"/>
      <c r="ACA1333" s="119"/>
      <c r="ACB1333" s="119"/>
      <c r="ACC1333" s="119"/>
      <c r="ACD1333" s="119"/>
      <c r="ACE1333" s="119"/>
      <c r="ACF1333" s="119"/>
      <c r="ACG1333" s="119"/>
      <c r="ACH1333" s="119"/>
      <c r="ACI1333" s="119"/>
      <c r="ACJ1333" s="119"/>
      <c r="ACK1333" s="119"/>
      <c r="ACL1333" s="119"/>
      <c r="ACM1333" s="119"/>
      <c r="ACN1333" s="119"/>
      <c r="ACO1333" s="119"/>
      <c r="ACP1333" s="119"/>
      <c r="ACQ1333" s="119"/>
      <c r="ACR1333" s="119"/>
      <c r="ACS1333" s="119"/>
      <c r="ACT1333" s="119"/>
      <c r="ACU1333" s="119"/>
      <c r="ACV1333" s="119"/>
      <c r="ACW1333" s="119"/>
      <c r="ACX1333" s="119"/>
      <c r="ACY1333" s="119"/>
      <c r="ACZ1333" s="119"/>
      <c r="ADA1333" s="119"/>
      <c r="ADB1333" s="119"/>
      <c r="ADC1333" s="119"/>
      <c r="ADD1333" s="119"/>
      <c r="ADE1333" s="119"/>
      <c r="ADF1333" s="119"/>
      <c r="ADG1333" s="119"/>
      <c r="ADH1333" s="119"/>
      <c r="ADI1333" s="119"/>
      <c r="ADJ1333" s="119"/>
      <c r="ADK1333" s="119"/>
      <c r="ADL1333" s="119"/>
      <c r="ADM1333" s="119"/>
      <c r="ADN1333" s="119"/>
      <c r="ADO1333" s="119"/>
      <c r="ADP1333" s="119"/>
      <c r="ADQ1333" s="119"/>
      <c r="ADR1333" s="119"/>
      <c r="ADS1333" s="119"/>
      <c r="ADT1333" s="119"/>
      <c r="ADU1333" s="119"/>
      <c r="ADV1333" s="119"/>
      <c r="ADW1333" s="119"/>
      <c r="ADX1333" s="119"/>
      <c r="ADY1333" s="119"/>
      <c r="ADZ1333" s="119"/>
      <c r="AEA1333" s="119"/>
      <c r="AEB1333" s="119"/>
      <c r="AEC1333" s="119"/>
      <c r="AED1333" s="119"/>
      <c r="AEE1333" s="119"/>
      <c r="AEF1333" s="119"/>
      <c r="AEG1333" s="119"/>
      <c r="AEH1333" s="119"/>
      <c r="AEI1333" s="119"/>
      <c r="AEJ1333" s="119"/>
      <c r="AEK1333" s="119"/>
      <c r="AEL1333" s="119"/>
      <c r="AEM1333" s="119"/>
      <c r="AEN1333" s="119"/>
      <c r="AEO1333" s="119"/>
      <c r="AEP1333" s="119"/>
      <c r="AEQ1333" s="119"/>
      <c r="AER1333" s="119"/>
      <c r="AES1333" s="119"/>
      <c r="AET1333" s="119"/>
      <c r="AEU1333" s="119"/>
      <c r="AEV1333" s="119"/>
      <c r="AEW1333" s="119"/>
      <c r="AEX1333" s="119"/>
      <c r="AEY1333" s="119"/>
      <c r="AEZ1333" s="119"/>
      <c r="AFA1333" s="119"/>
      <c r="AFB1333" s="119"/>
      <c r="AFC1333" s="119"/>
      <c r="AFD1333" s="119"/>
      <c r="AFE1333" s="119"/>
      <c r="AFF1333" s="119"/>
      <c r="AFG1333" s="119"/>
      <c r="AFH1333" s="119"/>
      <c r="AFI1333" s="119"/>
      <c r="AFJ1333" s="119"/>
      <c r="AFK1333" s="119"/>
      <c r="AFL1333" s="119"/>
      <c r="AFM1333" s="119"/>
      <c r="AFN1333" s="119"/>
      <c r="AFO1333" s="119"/>
      <c r="AFP1333" s="119"/>
      <c r="AFQ1333" s="119"/>
      <c r="AFR1333" s="119"/>
      <c r="AFS1333" s="119"/>
      <c r="AFT1333" s="119"/>
      <c r="AFU1333" s="119"/>
      <c r="AFV1333" s="119"/>
      <c r="AFW1333" s="119"/>
      <c r="AFX1333" s="119"/>
      <c r="AFY1333" s="119"/>
      <c r="AFZ1333" s="119"/>
      <c r="AGA1333" s="119"/>
      <c r="AGB1333" s="119"/>
      <c r="AGC1333" s="119"/>
      <c r="AGD1333" s="119"/>
      <c r="AGE1333" s="119"/>
      <c r="AGF1333" s="119"/>
      <c r="AGG1333" s="119"/>
      <c r="AGH1333" s="119"/>
      <c r="AGI1333" s="119"/>
      <c r="AGJ1333" s="119"/>
      <c r="AGK1333" s="119"/>
      <c r="AGL1333" s="119"/>
      <c r="AGM1333" s="119"/>
      <c r="AGN1333" s="119"/>
      <c r="AGO1333" s="119"/>
      <c r="AGP1333" s="119"/>
      <c r="AGQ1333" s="119"/>
      <c r="AGR1333" s="119"/>
      <c r="AGS1333" s="119"/>
      <c r="AGT1333" s="119"/>
      <c r="AGU1333" s="119"/>
      <c r="AGV1333" s="119"/>
      <c r="AGW1333" s="119"/>
      <c r="AGX1333" s="119"/>
      <c r="AGY1333" s="119"/>
      <c r="AGZ1333" s="119"/>
      <c r="AHA1333" s="119"/>
      <c r="AHB1333" s="119"/>
      <c r="AHC1333" s="119"/>
      <c r="AHD1333" s="119"/>
      <c r="AHE1333" s="119"/>
      <c r="AHF1333" s="119"/>
      <c r="AHG1333" s="119"/>
      <c r="AHH1333" s="119"/>
      <c r="AHI1333" s="119"/>
      <c r="AHJ1333" s="119"/>
      <c r="AHK1333" s="119"/>
      <c r="AHL1333" s="119"/>
      <c r="AHM1333" s="119"/>
      <c r="AHN1333" s="119"/>
      <c r="AHO1333" s="119"/>
      <c r="AHP1333" s="119"/>
      <c r="AHQ1333" s="119"/>
      <c r="AHR1333" s="119"/>
      <c r="AHS1333" s="119"/>
      <c r="AHT1333" s="119"/>
      <c r="AHU1333" s="119"/>
      <c r="AHV1333" s="119"/>
      <c r="AHW1333" s="119"/>
      <c r="AHX1333" s="119"/>
      <c r="AHY1333" s="119"/>
      <c r="AHZ1333" s="119"/>
      <c r="AIA1333" s="119"/>
      <c r="AIB1333" s="119"/>
      <c r="AIC1333" s="119"/>
      <c r="AID1333" s="119"/>
      <c r="AIE1333" s="119"/>
      <c r="AIF1333" s="119"/>
      <c r="AIG1333" s="119"/>
      <c r="AIH1333" s="119"/>
      <c r="AII1333" s="119"/>
      <c r="AIJ1333" s="119"/>
      <c r="AIK1333" s="119"/>
      <c r="AIL1333" s="119"/>
      <c r="AIM1333" s="119"/>
      <c r="AIN1333" s="119"/>
      <c r="AIO1333" s="119"/>
      <c r="AIP1333" s="119"/>
      <c r="AIQ1333" s="119"/>
      <c r="AIR1333" s="119"/>
      <c r="AIS1333" s="119"/>
      <c r="AIT1333" s="119"/>
      <c r="AIU1333" s="119"/>
      <c r="AIV1333" s="119"/>
      <c r="AIW1333" s="119"/>
      <c r="AIX1333" s="119"/>
      <c r="AIY1333" s="119"/>
      <c r="AIZ1333" s="119"/>
      <c r="AJA1333" s="119"/>
      <c r="AJB1333" s="119"/>
      <c r="AJC1333" s="119"/>
      <c r="AJD1333" s="119"/>
      <c r="AJE1333" s="119"/>
      <c r="AJF1333" s="119"/>
      <c r="AJG1333" s="119"/>
      <c r="AJH1333" s="119"/>
      <c r="AJI1333" s="119"/>
      <c r="AJJ1333" s="119"/>
      <c r="AJK1333" s="119"/>
      <c r="AJL1333" s="119"/>
      <c r="AJM1333" s="119"/>
      <c r="AJN1333" s="119"/>
      <c r="AJO1333" s="119"/>
      <c r="AJP1333" s="119"/>
      <c r="AJQ1333" s="119"/>
      <c r="AJR1333" s="119"/>
      <c r="AJS1333" s="119"/>
      <c r="AJT1333" s="119"/>
      <c r="AJU1333" s="119"/>
      <c r="AJV1333" s="119"/>
      <c r="AJW1333" s="119"/>
      <c r="AJX1333" s="119"/>
      <c r="AJY1333" s="119"/>
      <c r="AJZ1333" s="119"/>
      <c r="AKA1333" s="119"/>
      <c r="AKB1333" s="119"/>
      <c r="AKC1333" s="119"/>
      <c r="AKD1333" s="119"/>
      <c r="AKE1333" s="119"/>
      <c r="AKF1333" s="119"/>
      <c r="AKG1333" s="119"/>
      <c r="AKH1333" s="119"/>
      <c r="AKI1333" s="119"/>
      <c r="AKJ1333" s="119"/>
      <c r="AKK1333" s="119"/>
      <c r="AKL1333" s="119"/>
      <c r="AKM1333" s="119"/>
      <c r="AKN1333" s="119"/>
      <c r="AKO1333" s="119"/>
      <c r="AKP1333" s="119"/>
      <c r="AKQ1333" s="119"/>
      <c r="AKR1333" s="119"/>
      <c r="AKS1333" s="119"/>
      <c r="AKT1333" s="119"/>
      <c r="AKU1333" s="119"/>
      <c r="AKV1333" s="119"/>
      <c r="AKW1333" s="119"/>
      <c r="AKX1333" s="119"/>
      <c r="AKY1333" s="119"/>
      <c r="AKZ1333" s="119"/>
      <c r="ALA1333" s="119"/>
      <c r="ALB1333" s="119"/>
      <c r="ALC1333" s="119"/>
      <c r="ALD1333" s="119"/>
      <c r="ALE1333" s="119"/>
      <c r="ALF1333" s="119"/>
      <c r="ALG1333" s="119"/>
      <c r="ALH1333" s="119"/>
      <c r="ALI1333" s="119"/>
      <c r="ALJ1333" s="119"/>
      <c r="ALK1333" s="119"/>
      <c r="ALL1333" s="119"/>
      <c r="ALM1333" s="119"/>
      <c r="ALN1333" s="119"/>
      <c r="ALO1333" s="119"/>
      <c r="ALP1333" s="119"/>
      <c r="ALQ1333" s="119"/>
      <c r="ALR1333" s="119"/>
      <c r="ALS1333" s="119"/>
      <c r="ALT1333" s="119"/>
      <c r="ALU1333" s="119"/>
      <c r="ALV1333" s="119"/>
      <c r="ALW1333" s="119"/>
      <c r="ALX1333" s="119"/>
      <c r="ALY1333" s="119"/>
      <c r="ALZ1333" s="119"/>
      <c r="AMA1333" s="119"/>
      <c r="AMB1333" s="119"/>
      <c r="AMC1333" s="119"/>
      <c r="AMD1333" s="119"/>
      <c r="AME1333" s="119"/>
      <c r="AMF1333" s="119"/>
      <c r="AMG1333" s="119"/>
      <c r="AMH1333" s="119"/>
      <c r="AMI1333" s="119"/>
      <c r="AMJ1333" s="119"/>
    </row>
    <row r="1334" customFormat="false" ht="15" hidden="false" customHeight="false" outlineLevel="0" collapsed="false">
      <c r="A1334" s="69"/>
      <c r="B1334" s="69"/>
      <c r="C1334" s="49" t="n">
        <f aca="false">IF(F1334=F1333,C1333,IF(F1334=(F1333+10),C1333,(C1333+10)))</f>
        <v>2590</v>
      </c>
      <c r="D1334" s="70"/>
      <c r="E1334" s="51" t="n">
        <f aca="false">IF(C1333=C1334,IF(AND(L1334&lt;&gt;"M",L1334&lt;&gt;"m-up"),E1333+10,E1333),10)</f>
        <v>10</v>
      </c>
      <c r="F1334" s="71" t="n">
        <f aca="false">R1334+(Q1334*60)+(P1334*3600)</f>
        <v>50849</v>
      </c>
      <c r="G1334" s="71" t="str">
        <f aca="false">CONCATENATE(M1334,N1334,O1334)</f>
        <v>201826</v>
      </c>
      <c r="H1334" s="71" t="n">
        <f aca="false">291-289</f>
        <v>2</v>
      </c>
      <c r="I1334" s="71"/>
      <c r="J1334" s="71"/>
      <c r="K1334" s="71"/>
      <c r="L1334" s="71" t="s">
        <v>0</v>
      </c>
      <c r="M1334" s="71" t="n">
        <v>2018</v>
      </c>
      <c r="N1334" s="71" t="n">
        <v>2</v>
      </c>
      <c r="O1334" s="71" t="n">
        <v>6</v>
      </c>
      <c r="P1334" s="71" t="n">
        <v>14</v>
      </c>
      <c r="Q1334" s="71" t="n">
        <v>7</v>
      </c>
      <c r="R1334" s="71" t="n">
        <v>29</v>
      </c>
      <c r="S1334" s="71" t="n">
        <v>289</v>
      </c>
      <c r="T1334" s="71" t="n">
        <v>1</v>
      </c>
      <c r="U1334" s="71" t="s">
        <v>1</v>
      </c>
      <c r="V1334" s="71" t="s">
        <v>2</v>
      </c>
      <c r="W1334" s="71"/>
      <c r="X1334" s="72" t="s">
        <v>466</v>
      </c>
      <c r="WK1334" s="72"/>
      <c r="WL1334" s="72"/>
      <c r="WM1334" s="72"/>
      <c r="WN1334" s="72"/>
      <c r="WO1334" s="72"/>
      <c r="WP1334" s="72"/>
      <c r="WQ1334" s="72"/>
      <c r="WR1334" s="72"/>
      <c r="WS1334" s="72"/>
      <c r="WT1334" s="72"/>
      <c r="WU1334" s="72"/>
      <c r="WV1334" s="72"/>
      <c r="WW1334" s="72"/>
      <c r="WX1334" s="72"/>
      <c r="WY1334" s="72"/>
      <c r="WZ1334" s="72"/>
      <c r="XA1334" s="72"/>
      <c r="XB1334" s="72"/>
      <c r="XC1334" s="72"/>
      <c r="XD1334" s="72"/>
      <c r="XE1334" s="72"/>
      <c r="XF1334" s="72"/>
      <c r="XG1334" s="72"/>
      <c r="XH1334" s="72"/>
      <c r="XI1334" s="72"/>
      <c r="XJ1334" s="72"/>
      <c r="XK1334" s="72"/>
      <c r="XL1334" s="72"/>
      <c r="XM1334" s="72"/>
      <c r="XN1334" s="72"/>
      <c r="XO1334" s="72"/>
      <c r="XP1334" s="72"/>
      <c r="XQ1334" s="72"/>
      <c r="XR1334" s="72"/>
      <c r="XS1334" s="72"/>
      <c r="XT1334" s="72"/>
      <c r="XU1334" s="72"/>
      <c r="XV1334" s="72"/>
      <c r="XW1334" s="72"/>
      <c r="XX1334" s="72"/>
      <c r="XY1334" s="72"/>
      <c r="XZ1334" s="72"/>
      <c r="YA1334" s="72"/>
      <c r="YB1334" s="72"/>
      <c r="YC1334" s="72"/>
      <c r="YD1334" s="72"/>
      <c r="YE1334" s="72"/>
      <c r="YF1334" s="72"/>
      <c r="YG1334" s="72"/>
      <c r="YH1334" s="72"/>
      <c r="YI1334" s="72"/>
      <c r="YJ1334" s="72"/>
      <c r="YK1334" s="72"/>
      <c r="YL1334" s="72"/>
      <c r="YM1334" s="72"/>
      <c r="YN1334" s="72"/>
      <c r="YO1334" s="72"/>
      <c r="YP1334" s="72"/>
      <c r="YQ1334" s="72"/>
      <c r="YR1334" s="72"/>
      <c r="YS1334" s="72"/>
      <c r="YT1334" s="72"/>
      <c r="YU1334" s="72"/>
      <c r="YV1334" s="72"/>
      <c r="YW1334" s="72"/>
      <c r="YX1334" s="72"/>
      <c r="YY1334" s="72"/>
      <c r="YZ1334" s="72"/>
      <c r="ZA1334" s="72"/>
      <c r="ZB1334" s="72"/>
      <c r="ZC1334" s="72"/>
      <c r="ZD1334" s="72"/>
      <c r="ZE1334" s="72"/>
      <c r="ZF1334" s="72"/>
      <c r="ZG1334" s="72"/>
      <c r="ZH1334" s="72"/>
      <c r="ZI1334" s="72"/>
      <c r="ZJ1334" s="72"/>
      <c r="ZK1334" s="72"/>
      <c r="ZL1334" s="72"/>
      <c r="ZM1334" s="72"/>
      <c r="ZN1334" s="72"/>
      <c r="ZO1334" s="72"/>
      <c r="ZP1334" s="72"/>
      <c r="ZQ1334" s="72"/>
      <c r="ZR1334" s="72"/>
      <c r="ZS1334" s="72"/>
      <c r="ZT1334" s="72"/>
      <c r="ZU1334" s="72"/>
      <c r="ZV1334" s="72"/>
      <c r="ZW1334" s="72"/>
      <c r="ZX1334" s="72"/>
      <c r="ZY1334" s="72"/>
      <c r="ZZ1334" s="72"/>
      <c r="AAA1334" s="72"/>
      <c r="AAB1334" s="72"/>
      <c r="AAC1334" s="72"/>
      <c r="AAD1334" s="72"/>
      <c r="AAE1334" s="72"/>
      <c r="AAF1334" s="72"/>
      <c r="AAG1334" s="72"/>
      <c r="AAH1334" s="72"/>
      <c r="AAI1334" s="72"/>
      <c r="AAJ1334" s="72"/>
      <c r="AAK1334" s="72"/>
      <c r="AAL1334" s="72"/>
      <c r="AAM1334" s="72"/>
      <c r="AAN1334" s="72"/>
      <c r="AAO1334" s="72"/>
      <c r="AAP1334" s="72"/>
      <c r="AAQ1334" s="72"/>
      <c r="AAR1334" s="72"/>
      <c r="AAS1334" s="72"/>
      <c r="AAT1334" s="72"/>
      <c r="AAU1334" s="72"/>
      <c r="AAV1334" s="72"/>
      <c r="AAW1334" s="72"/>
      <c r="AAX1334" s="72"/>
      <c r="AAY1334" s="72"/>
      <c r="AAZ1334" s="72"/>
      <c r="ABA1334" s="72"/>
      <c r="ABB1334" s="72"/>
      <c r="ABC1334" s="72"/>
      <c r="ABD1334" s="72"/>
      <c r="ABE1334" s="72"/>
      <c r="ABF1334" s="72"/>
      <c r="ABG1334" s="72"/>
      <c r="ABH1334" s="72"/>
      <c r="ABI1334" s="72"/>
      <c r="ABJ1334" s="72"/>
      <c r="ABK1334" s="72"/>
      <c r="ABL1334" s="72"/>
      <c r="ABM1334" s="72"/>
      <c r="ABN1334" s="72"/>
      <c r="ABO1334" s="72"/>
      <c r="ABP1334" s="72"/>
      <c r="ABQ1334" s="72"/>
      <c r="ABR1334" s="72"/>
      <c r="ABS1334" s="72"/>
      <c r="ABT1334" s="72"/>
      <c r="ABU1334" s="72"/>
      <c r="ABV1334" s="72"/>
      <c r="ABW1334" s="72"/>
      <c r="ABX1334" s="72"/>
      <c r="ABY1334" s="72"/>
      <c r="ABZ1334" s="72"/>
      <c r="ACA1334" s="72"/>
      <c r="ACB1334" s="72"/>
      <c r="ACC1334" s="72"/>
      <c r="ACD1334" s="72"/>
      <c r="ACE1334" s="72"/>
      <c r="ACF1334" s="72"/>
      <c r="ACG1334" s="72"/>
      <c r="ACH1334" s="72"/>
      <c r="ACI1334" s="72"/>
      <c r="ACJ1334" s="72"/>
      <c r="ACK1334" s="72"/>
      <c r="ACL1334" s="72"/>
      <c r="ACM1334" s="72"/>
      <c r="ACN1334" s="72"/>
      <c r="ACO1334" s="72"/>
      <c r="ACP1334" s="72"/>
      <c r="ACQ1334" s="72"/>
      <c r="ACR1334" s="72"/>
      <c r="ACS1334" s="72"/>
      <c r="ACT1334" s="72"/>
      <c r="ACU1334" s="72"/>
      <c r="ACV1334" s="72"/>
      <c r="ACW1334" s="72"/>
      <c r="ACX1334" s="72"/>
      <c r="ACY1334" s="72"/>
      <c r="ACZ1334" s="72"/>
      <c r="ADA1334" s="72"/>
      <c r="ADB1334" s="72"/>
      <c r="ADC1334" s="72"/>
      <c r="ADD1334" s="72"/>
      <c r="ADE1334" s="72"/>
      <c r="ADF1334" s="72"/>
      <c r="ADG1334" s="72"/>
      <c r="ADH1334" s="72"/>
      <c r="ADI1334" s="72"/>
      <c r="ADJ1334" s="72"/>
      <c r="ADK1334" s="72"/>
      <c r="ADL1334" s="72"/>
      <c r="ADM1334" s="72"/>
      <c r="ADN1334" s="72"/>
      <c r="ADO1334" s="72"/>
      <c r="ADP1334" s="72"/>
      <c r="ADQ1334" s="72"/>
      <c r="ADR1334" s="72"/>
      <c r="ADS1334" s="72"/>
      <c r="ADT1334" s="72"/>
      <c r="ADU1334" s="72"/>
      <c r="ADV1334" s="72"/>
      <c r="ADW1334" s="72"/>
      <c r="ADX1334" s="72"/>
      <c r="ADY1334" s="72"/>
      <c r="ADZ1334" s="72"/>
      <c r="AEA1334" s="72"/>
      <c r="AEB1334" s="72"/>
      <c r="AEC1334" s="72"/>
      <c r="AED1334" s="72"/>
      <c r="AEE1334" s="72"/>
      <c r="AEF1334" s="72"/>
      <c r="AEG1334" s="72"/>
      <c r="AEH1334" s="72"/>
      <c r="AEI1334" s="72"/>
      <c r="AEJ1334" s="72"/>
      <c r="AEK1334" s="72"/>
      <c r="AEL1334" s="72"/>
      <c r="AEM1334" s="72"/>
      <c r="AEN1334" s="72"/>
      <c r="AEO1334" s="72"/>
      <c r="AEP1334" s="72"/>
      <c r="AEQ1334" s="72"/>
      <c r="AER1334" s="72"/>
      <c r="AES1334" s="72"/>
      <c r="AET1334" s="72"/>
      <c r="AEU1334" s="72"/>
      <c r="AEV1334" s="72"/>
      <c r="AEW1334" s="72"/>
      <c r="AEX1334" s="72"/>
      <c r="AEY1334" s="72"/>
      <c r="AEZ1334" s="72"/>
      <c r="AFA1334" s="72"/>
      <c r="AFB1334" s="72"/>
      <c r="AFC1334" s="72"/>
      <c r="AFD1334" s="72"/>
      <c r="AFE1334" s="72"/>
      <c r="AFF1334" s="72"/>
      <c r="AFG1334" s="72"/>
      <c r="AFH1334" s="72"/>
      <c r="AFI1334" s="72"/>
      <c r="AFJ1334" s="72"/>
      <c r="AFK1334" s="72"/>
      <c r="AFL1334" s="72"/>
      <c r="AFM1334" s="72"/>
      <c r="AFN1334" s="72"/>
      <c r="AFO1334" s="72"/>
      <c r="AFP1334" s="72"/>
      <c r="AFQ1334" s="72"/>
      <c r="AFR1334" s="72"/>
      <c r="AFS1334" s="72"/>
      <c r="AFT1334" s="72"/>
      <c r="AFU1334" s="72"/>
      <c r="AFV1334" s="72"/>
      <c r="AFW1334" s="72"/>
      <c r="AFX1334" s="72"/>
      <c r="AFY1334" s="72"/>
      <c r="AFZ1334" s="72"/>
      <c r="AGA1334" s="72"/>
      <c r="AGB1334" s="72"/>
      <c r="AGC1334" s="72"/>
      <c r="AGD1334" s="72"/>
      <c r="AGE1334" s="72"/>
      <c r="AGF1334" s="72"/>
      <c r="AGG1334" s="72"/>
      <c r="AGH1334" s="72"/>
      <c r="AGI1334" s="72"/>
      <c r="AGJ1334" s="72"/>
      <c r="AGK1334" s="72"/>
      <c r="AGL1334" s="72"/>
      <c r="AGM1334" s="72"/>
      <c r="AGN1334" s="72"/>
      <c r="AGO1334" s="72"/>
      <c r="AGP1334" s="72"/>
      <c r="AGQ1334" s="72"/>
      <c r="AGR1334" s="72"/>
      <c r="AGS1334" s="72"/>
      <c r="AGT1334" s="72"/>
      <c r="AGU1334" s="72"/>
      <c r="AGV1334" s="72"/>
      <c r="AGW1334" s="72"/>
      <c r="AGX1334" s="72"/>
      <c r="AGY1334" s="72"/>
      <c r="AGZ1334" s="72"/>
      <c r="AHA1334" s="72"/>
      <c r="AHB1334" s="72"/>
      <c r="AHC1334" s="72"/>
      <c r="AHD1334" s="72"/>
      <c r="AHE1334" s="72"/>
      <c r="AHF1334" s="72"/>
      <c r="AHG1334" s="72"/>
      <c r="AHH1334" s="72"/>
      <c r="AHI1334" s="72"/>
      <c r="AHJ1334" s="72"/>
      <c r="AHK1334" s="72"/>
      <c r="AHL1334" s="72"/>
      <c r="AHM1334" s="72"/>
      <c r="AHN1334" s="72"/>
      <c r="AHO1334" s="72"/>
      <c r="AHP1334" s="72"/>
      <c r="AHQ1334" s="72"/>
      <c r="AHR1334" s="72"/>
      <c r="AHS1334" s="72"/>
      <c r="AHT1334" s="72"/>
      <c r="AHU1334" s="72"/>
      <c r="AHV1334" s="72"/>
      <c r="AHW1334" s="72"/>
      <c r="AHX1334" s="72"/>
      <c r="AHY1334" s="72"/>
      <c r="AHZ1334" s="72"/>
      <c r="AIA1334" s="72"/>
      <c r="AIB1334" s="72"/>
      <c r="AIC1334" s="72"/>
      <c r="AID1334" s="72"/>
      <c r="AIE1334" s="72"/>
      <c r="AIF1334" s="72"/>
      <c r="AIG1334" s="72"/>
      <c r="AIH1334" s="72"/>
      <c r="AII1334" s="72"/>
      <c r="AIJ1334" s="72"/>
      <c r="AIK1334" s="72"/>
      <c r="AIL1334" s="72"/>
      <c r="AIM1334" s="72"/>
      <c r="AIN1334" s="72"/>
      <c r="AIO1334" s="72"/>
      <c r="AIP1334" s="72"/>
      <c r="AIQ1334" s="72"/>
      <c r="AIR1334" s="72"/>
      <c r="AIS1334" s="72"/>
      <c r="AIT1334" s="72"/>
      <c r="AIU1334" s="72"/>
      <c r="AIV1334" s="72"/>
      <c r="AIW1334" s="72"/>
      <c r="AIX1334" s="72"/>
      <c r="AIY1334" s="72"/>
      <c r="AIZ1334" s="72"/>
      <c r="AJA1334" s="72"/>
      <c r="AJB1334" s="72"/>
      <c r="AJC1334" s="72"/>
      <c r="AJD1334" s="72"/>
      <c r="AJE1334" s="72"/>
      <c r="AJF1334" s="72"/>
      <c r="AJG1334" s="72"/>
      <c r="AJH1334" s="72"/>
      <c r="AJI1334" s="72"/>
      <c r="AJJ1334" s="72"/>
      <c r="AJK1334" s="72"/>
      <c r="AJL1334" s="72"/>
      <c r="AJM1334" s="72"/>
      <c r="AJN1334" s="72"/>
      <c r="AJO1334" s="72"/>
      <c r="AJP1334" s="72"/>
      <c r="AJQ1334" s="72"/>
      <c r="AJR1334" s="72"/>
      <c r="AJS1334" s="72"/>
      <c r="AJT1334" s="72"/>
      <c r="AJU1334" s="72"/>
      <c r="AJV1334" s="72"/>
      <c r="AJW1334" s="72"/>
      <c r="AJX1334" s="72"/>
      <c r="AJY1334" s="72"/>
      <c r="AJZ1334" s="72"/>
      <c r="AKA1334" s="72"/>
      <c r="AKB1334" s="72"/>
      <c r="AKC1334" s="72"/>
      <c r="AKD1334" s="72"/>
      <c r="AKE1334" s="72"/>
      <c r="AKF1334" s="72"/>
      <c r="AKG1334" s="72"/>
      <c r="AKH1334" s="72"/>
      <c r="AKI1334" s="72"/>
      <c r="AKJ1334" s="72"/>
      <c r="AKK1334" s="72"/>
      <c r="AKL1334" s="72"/>
      <c r="AKM1334" s="72"/>
      <c r="AKN1334" s="72"/>
      <c r="AKO1334" s="72"/>
      <c r="AKP1334" s="72"/>
      <c r="AKQ1334" s="72"/>
      <c r="AKR1334" s="72"/>
      <c r="AKS1334" s="72"/>
      <c r="AKT1334" s="72"/>
      <c r="AKU1334" s="72"/>
      <c r="AKV1334" s="72"/>
      <c r="AKW1334" s="72"/>
      <c r="AKX1334" s="72"/>
      <c r="AKY1334" s="72"/>
      <c r="AKZ1334" s="72"/>
      <c r="ALA1334" s="72"/>
      <c r="ALB1334" s="72"/>
      <c r="ALC1334" s="72"/>
      <c r="ALD1334" s="72"/>
      <c r="ALE1334" s="72"/>
      <c r="ALF1334" s="72"/>
      <c r="ALG1334" s="72"/>
      <c r="ALH1334" s="72"/>
      <c r="ALI1334" s="72"/>
      <c r="ALJ1334" s="72"/>
      <c r="ALK1334" s="72"/>
      <c r="ALL1334" s="72"/>
      <c r="ALM1334" s="72"/>
      <c r="ALN1334" s="72"/>
      <c r="ALO1334" s="72"/>
      <c r="ALP1334" s="72"/>
      <c r="ALQ1334" s="72"/>
      <c r="ALR1334" s="72"/>
      <c r="ALS1334" s="72"/>
      <c r="ALT1334" s="72"/>
      <c r="ALU1334" s="72"/>
      <c r="ALV1334" s="72"/>
      <c r="ALW1334" s="72"/>
      <c r="ALX1334" s="72"/>
      <c r="ALY1334" s="72"/>
      <c r="ALZ1334" s="72"/>
      <c r="AMA1334" s="72"/>
      <c r="AMB1334" s="72"/>
      <c r="AMC1334" s="72"/>
      <c r="AMD1334" s="72"/>
      <c r="AME1334" s="72"/>
      <c r="AMF1334" s="72"/>
      <c r="AMG1334" s="72"/>
      <c r="AMH1334" s="72"/>
      <c r="AMI1334" s="72"/>
      <c r="AMJ1334" s="72"/>
    </row>
    <row r="1335" customFormat="false" ht="15" hidden="false" customHeight="false" outlineLevel="0" collapsed="false">
      <c r="C1335" s="49" t="n">
        <f aca="false">IF(F1335=F1334,C1334,IF(F1335=(F1334+10),C1334,(C1334+10)))</f>
        <v>2590</v>
      </c>
      <c r="E1335" s="51" t="n">
        <f aca="false">IF(C1334=C1335,IF(AND(L1335&lt;&gt;"M",L1335&lt;&gt;"m-up"),E1334+10,E1334),10)</f>
        <v>20</v>
      </c>
      <c r="F1335" s="39" t="n">
        <f aca="false">R1335+(Q1335*60)+(P1335*3600)</f>
        <v>50849</v>
      </c>
      <c r="G1335" s="39" t="str">
        <f aca="false">CONCATENATE(M1335,N1335,O1335)</f>
        <v>201826</v>
      </c>
      <c r="H1335" s="39" t="n">
        <v>6</v>
      </c>
      <c r="L1335" s="39" t="s">
        <v>0</v>
      </c>
      <c r="M1335" s="39" t="n">
        <v>2018</v>
      </c>
      <c r="N1335" s="39" t="n">
        <v>2</v>
      </c>
      <c r="O1335" s="39" t="n">
        <v>6</v>
      </c>
      <c r="P1335" s="39" t="n">
        <v>14</v>
      </c>
      <c r="Q1335" s="39" t="n">
        <v>7</v>
      </c>
      <c r="R1335" s="39" t="n">
        <v>29</v>
      </c>
      <c r="S1335" s="39" t="n">
        <v>476</v>
      </c>
      <c r="T1335" s="39" t="n">
        <v>2</v>
      </c>
      <c r="U1335" s="39" t="s">
        <v>1</v>
      </c>
      <c r="V1335" s="39" t="s">
        <v>2</v>
      </c>
    </row>
    <row r="1336" customFormat="false" ht="15" hidden="false" customHeight="false" outlineLevel="0" collapsed="false">
      <c r="C1336" s="49" t="n">
        <f aca="false">IF(F1336=F1335,C1335,IF(F1336=(F1335+10),C1335,(C1335+10)))</f>
        <v>2590</v>
      </c>
      <c r="E1336" s="51" t="n">
        <f aca="false">IF(C1335=C1336,IF(AND(L1336&lt;&gt;"M",L1336&lt;&gt;"m-up"),E1335+10,E1335),10)</f>
        <v>30</v>
      </c>
      <c r="F1336" s="39" t="n">
        <f aca="false">R1336+(Q1336*60)+(P1336*3600)</f>
        <v>50849</v>
      </c>
      <c r="G1336" s="39" t="str">
        <f aca="false">CONCATENATE(M1336,N1336,O1336)</f>
        <v>201826</v>
      </c>
      <c r="H1336" s="39" t="n">
        <f aca="false">517-516</f>
        <v>1</v>
      </c>
      <c r="L1336" s="39" t="s">
        <v>270</v>
      </c>
      <c r="M1336" s="39" t="n">
        <v>2018</v>
      </c>
      <c r="N1336" s="39" t="n">
        <v>2</v>
      </c>
      <c r="O1336" s="39" t="n">
        <v>6</v>
      </c>
      <c r="P1336" s="39" t="n">
        <v>14</v>
      </c>
      <c r="Q1336" s="39" t="n">
        <v>7</v>
      </c>
      <c r="R1336" s="39" t="n">
        <v>29</v>
      </c>
      <c r="S1336" s="39" t="n">
        <v>516</v>
      </c>
      <c r="T1336" s="39" t="n">
        <v>2</v>
      </c>
      <c r="U1336" s="39" t="s">
        <v>1</v>
      </c>
      <c r="V1336" s="39" t="s">
        <v>2</v>
      </c>
    </row>
    <row r="1337" customFormat="false" ht="15" hidden="false" customHeight="false" outlineLevel="0" collapsed="false">
      <c r="C1337" s="49" t="n">
        <f aca="false">IF(F1337=F1336,C1336,IF(F1337=(F1336+10),C1336,(C1336+10)))</f>
        <v>2590</v>
      </c>
      <c r="E1337" s="51" t="n">
        <f aca="false">IF(C1336=C1337,IF(AND(L1337&lt;&gt;"M",L1337&lt;&gt;"m-up"),E1336+10,E1336),10)</f>
        <v>40</v>
      </c>
      <c r="F1337" s="39" t="n">
        <f aca="false">R1337+(Q1337*60)+(P1337*3600)</f>
        <v>50849</v>
      </c>
      <c r="G1337" s="39" t="str">
        <f aca="false">CONCATENATE(M1337,N1337,O1337)</f>
        <v>201826</v>
      </c>
      <c r="H1337" s="39" t="n">
        <f aca="false">539-533</f>
        <v>6</v>
      </c>
      <c r="L1337" s="39" t="s">
        <v>0</v>
      </c>
      <c r="M1337" s="39" t="n">
        <v>2018</v>
      </c>
      <c r="N1337" s="39" t="n">
        <v>2</v>
      </c>
      <c r="O1337" s="39" t="n">
        <v>6</v>
      </c>
      <c r="P1337" s="39" t="n">
        <v>14</v>
      </c>
      <c r="Q1337" s="39" t="n">
        <v>7</v>
      </c>
      <c r="R1337" s="39" t="n">
        <v>29</v>
      </c>
      <c r="S1337" s="39" t="n">
        <v>533</v>
      </c>
      <c r="T1337" s="39" t="n">
        <v>2</v>
      </c>
      <c r="U1337" s="39" t="s">
        <v>1</v>
      </c>
      <c r="V1337" s="39" t="s">
        <v>2</v>
      </c>
    </row>
    <row r="1338" customFormat="false" ht="15" hidden="false" customHeight="false" outlineLevel="0" collapsed="false">
      <c r="C1338" s="49" t="n">
        <f aca="false">IF(F1338=F1337,C1337,IF(F1338=(F1337+10),C1337,(C1337+10)))</f>
        <v>2590</v>
      </c>
      <c r="E1338" s="51" t="n">
        <f aca="false">IF(C1337=C1338,IF(AND(L1338&lt;&gt;"M",L1338&lt;&gt;"m-up"),E1337+10,E1337),10)</f>
        <v>40</v>
      </c>
      <c r="F1338" s="39" t="n">
        <f aca="false">R1338+(Q1338*60)+(P1338*3600)</f>
        <v>50849</v>
      </c>
      <c r="G1338" s="39" t="str">
        <f aca="false">CONCATENATE(M1338,N1338,O1338)</f>
        <v>201826</v>
      </c>
      <c r="H1338" s="39" t="n">
        <v>0</v>
      </c>
      <c r="L1338" s="39" t="s">
        <v>4</v>
      </c>
      <c r="M1338" s="39" t="n">
        <v>2018</v>
      </c>
      <c r="N1338" s="39" t="n">
        <v>2</v>
      </c>
      <c r="O1338" s="39" t="n">
        <v>6</v>
      </c>
      <c r="P1338" s="39" t="n">
        <v>14</v>
      </c>
      <c r="Q1338" s="39" t="n">
        <v>7</v>
      </c>
      <c r="R1338" s="39" t="n">
        <v>29</v>
      </c>
      <c r="S1338" s="39" t="n">
        <v>535</v>
      </c>
      <c r="T1338" s="39" t="n">
        <v>2</v>
      </c>
      <c r="U1338" s="39" t="s">
        <v>1</v>
      </c>
      <c r="V1338" s="39" t="s">
        <v>2</v>
      </c>
    </row>
    <row r="1339" customFormat="false" ht="15" hidden="false" customHeight="false" outlineLevel="0" collapsed="false">
      <c r="A1339" s="118"/>
      <c r="B1339" s="118"/>
      <c r="C1339" s="49" t="n">
        <f aca="false">IF(F1339=F1338,C1338,IF(F1339=(F1338+10),C1338,(C1338+10)))</f>
        <v>2600</v>
      </c>
      <c r="D1339" s="58" t="s">
        <v>467</v>
      </c>
      <c r="E1339" s="51" t="n">
        <f aca="false">IF(C1338=C1339,IF(AND(L1339&lt;&gt;"M",L1339&lt;&gt;"m-up"),E1338+10,E1338),10)</f>
        <v>10</v>
      </c>
      <c r="F1339" s="81" t="n">
        <f aca="false">R1339+(Q1339*60)+(P1339*3600)</f>
        <v>50892</v>
      </c>
      <c r="G1339" s="81" t="str">
        <f aca="false">CONCATENATE(M1339,N1339,O1339)</f>
        <v>201826</v>
      </c>
      <c r="H1339" s="81" t="n">
        <v>7</v>
      </c>
      <c r="I1339" s="81"/>
      <c r="J1339" s="81"/>
      <c r="K1339" s="81"/>
      <c r="L1339" s="81" t="s">
        <v>0</v>
      </c>
      <c r="M1339" s="81" t="n">
        <v>2018</v>
      </c>
      <c r="N1339" s="81" t="n">
        <v>2</v>
      </c>
      <c r="O1339" s="81" t="n">
        <v>6</v>
      </c>
      <c r="P1339" s="81" t="n">
        <v>14</v>
      </c>
      <c r="Q1339" s="81" t="n">
        <v>8</v>
      </c>
      <c r="R1339" s="81" t="n">
        <v>12</v>
      </c>
      <c r="S1339" s="81" t="n">
        <v>506</v>
      </c>
      <c r="T1339" s="81" t="n">
        <v>1</v>
      </c>
      <c r="U1339" s="81" t="s">
        <v>1</v>
      </c>
      <c r="V1339" s="81" t="s">
        <v>2</v>
      </c>
      <c r="W1339" s="81"/>
      <c r="X1339" s="129" t="s">
        <v>127</v>
      </c>
      <c r="Y1339" s="130"/>
      <c r="Z1339" s="130"/>
      <c r="AA1339" s="130"/>
      <c r="WK1339" s="119"/>
      <c r="WL1339" s="119"/>
      <c r="WM1339" s="119"/>
      <c r="WN1339" s="119"/>
      <c r="WO1339" s="119"/>
      <c r="WP1339" s="119"/>
      <c r="WQ1339" s="119"/>
      <c r="WR1339" s="119"/>
      <c r="WS1339" s="119"/>
      <c r="WT1339" s="119"/>
      <c r="WU1339" s="119"/>
      <c r="WV1339" s="119"/>
      <c r="WW1339" s="119"/>
      <c r="WX1339" s="119"/>
      <c r="WY1339" s="119"/>
      <c r="WZ1339" s="119"/>
      <c r="XA1339" s="119"/>
      <c r="XB1339" s="119"/>
      <c r="XC1339" s="119"/>
      <c r="XD1339" s="119"/>
      <c r="XE1339" s="119"/>
      <c r="XF1339" s="119"/>
      <c r="XG1339" s="119"/>
      <c r="XH1339" s="119"/>
      <c r="XI1339" s="119"/>
      <c r="XJ1339" s="119"/>
      <c r="XK1339" s="119"/>
      <c r="XL1339" s="119"/>
      <c r="XM1339" s="119"/>
      <c r="XN1339" s="119"/>
      <c r="XO1339" s="119"/>
      <c r="XP1339" s="119"/>
      <c r="XQ1339" s="119"/>
      <c r="XR1339" s="119"/>
      <c r="XS1339" s="119"/>
      <c r="XT1339" s="119"/>
      <c r="XU1339" s="119"/>
      <c r="XV1339" s="119"/>
      <c r="XW1339" s="119"/>
      <c r="XX1339" s="119"/>
      <c r="XY1339" s="119"/>
      <c r="XZ1339" s="119"/>
      <c r="YA1339" s="119"/>
      <c r="YB1339" s="119"/>
      <c r="YC1339" s="119"/>
      <c r="YD1339" s="119"/>
      <c r="YE1339" s="119"/>
      <c r="YF1339" s="119"/>
      <c r="YG1339" s="119"/>
      <c r="YH1339" s="119"/>
      <c r="YI1339" s="119"/>
      <c r="YJ1339" s="119"/>
      <c r="YK1339" s="119"/>
      <c r="YL1339" s="119"/>
      <c r="YM1339" s="119"/>
      <c r="YN1339" s="119"/>
      <c r="YO1339" s="119"/>
      <c r="YP1339" s="119"/>
      <c r="YQ1339" s="119"/>
      <c r="YR1339" s="119"/>
      <c r="YS1339" s="119"/>
      <c r="YT1339" s="119"/>
      <c r="YU1339" s="119"/>
      <c r="YV1339" s="119"/>
      <c r="YW1339" s="119"/>
      <c r="YX1339" s="119"/>
      <c r="YY1339" s="119"/>
      <c r="YZ1339" s="119"/>
      <c r="ZA1339" s="119"/>
      <c r="ZB1339" s="119"/>
      <c r="ZC1339" s="119"/>
      <c r="ZD1339" s="119"/>
      <c r="ZE1339" s="119"/>
      <c r="ZF1339" s="119"/>
      <c r="ZG1339" s="119"/>
      <c r="ZH1339" s="119"/>
      <c r="ZI1339" s="119"/>
      <c r="ZJ1339" s="119"/>
      <c r="ZK1339" s="119"/>
      <c r="ZL1339" s="119"/>
      <c r="ZM1339" s="119"/>
      <c r="ZN1339" s="119"/>
      <c r="ZO1339" s="119"/>
      <c r="ZP1339" s="119"/>
      <c r="ZQ1339" s="119"/>
      <c r="ZR1339" s="119"/>
      <c r="ZS1339" s="119"/>
      <c r="ZT1339" s="119"/>
      <c r="ZU1339" s="119"/>
      <c r="ZV1339" s="119"/>
      <c r="ZW1339" s="119"/>
      <c r="ZX1339" s="119"/>
      <c r="ZY1339" s="119"/>
      <c r="ZZ1339" s="119"/>
      <c r="AAA1339" s="119"/>
      <c r="AAB1339" s="119"/>
      <c r="AAC1339" s="119"/>
      <c r="AAD1339" s="119"/>
      <c r="AAE1339" s="119"/>
      <c r="AAF1339" s="119"/>
      <c r="AAG1339" s="119"/>
      <c r="AAH1339" s="119"/>
      <c r="AAI1339" s="119"/>
      <c r="AAJ1339" s="119"/>
      <c r="AAK1339" s="119"/>
      <c r="AAL1339" s="119"/>
      <c r="AAM1339" s="119"/>
      <c r="AAN1339" s="119"/>
      <c r="AAO1339" s="119"/>
      <c r="AAP1339" s="119"/>
      <c r="AAQ1339" s="119"/>
      <c r="AAR1339" s="119"/>
      <c r="AAS1339" s="119"/>
      <c r="AAT1339" s="119"/>
      <c r="AAU1339" s="119"/>
      <c r="AAV1339" s="119"/>
      <c r="AAW1339" s="119"/>
      <c r="AAX1339" s="119"/>
      <c r="AAY1339" s="119"/>
      <c r="AAZ1339" s="119"/>
      <c r="ABA1339" s="119"/>
      <c r="ABB1339" s="119"/>
      <c r="ABC1339" s="119"/>
      <c r="ABD1339" s="119"/>
      <c r="ABE1339" s="119"/>
      <c r="ABF1339" s="119"/>
      <c r="ABG1339" s="119"/>
      <c r="ABH1339" s="119"/>
      <c r="ABI1339" s="119"/>
      <c r="ABJ1339" s="119"/>
      <c r="ABK1339" s="119"/>
      <c r="ABL1339" s="119"/>
      <c r="ABM1339" s="119"/>
      <c r="ABN1339" s="119"/>
      <c r="ABO1339" s="119"/>
      <c r="ABP1339" s="119"/>
      <c r="ABQ1339" s="119"/>
      <c r="ABR1339" s="119"/>
      <c r="ABS1339" s="119"/>
      <c r="ABT1339" s="119"/>
      <c r="ABU1339" s="119"/>
      <c r="ABV1339" s="119"/>
      <c r="ABW1339" s="119"/>
      <c r="ABX1339" s="119"/>
      <c r="ABY1339" s="119"/>
      <c r="ABZ1339" s="119"/>
      <c r="ACA1339" s="119"/>
      <c r="ACB1339" s="119"/>
      <c r="ACC1339" s="119"/>
      <c r="ACD1339" s="119"/>
      <c r="ACE1339" s="119"/>
      <c r="ACF1339" s="119"/>
      <c r="ACG1339" s="119"/>
      <c r="ACH1339" s="119"/>
      <c r="ACI1339" s="119"/>
      <c r="ACJ1339" s="119"/>
      <c r="ACK1339" s="119"/>
      <c r="ACL1339" s="119"/>
      <c r="ACM1339" s="119"/>
      <c r="ACN1339" s="119"/>
      <c r="ACO1339" s="119"/>
      <c r="ACP1339" s="119"/>
      <c r="ACQ1339" s="119"/>
      <c r="ACR1339" s="119"/>
      <c r="ACS1339" s="119"/>
      <c r="ACT1339" s="119"/>
      <c r="ACU1339" s="119"/>
      <c r="ACV1339" s="119"/>
      <c r="ACW1339" s="119"/>
      <c r="ACX1339" s="119"/>
      <c r="ACY1339" s="119"/>
      <c r="ACZ1339" s="119"/>
      <c r="ADA1339" s="119"/>
      <c r="ADB1339" s="119"/>
      <c r="ADC1339" s="119"/>
      <c r="ADD1339" s="119"/>
      <c r="ADE1339" s="119"/>
      <c r="ADF1339" s="119"/>
      <c r="ADG1339" s="119"/>
      <c r="ADH1339" s="119"/>
      <c r="ADI1339" s="119"/>
      <c r="ADJ1339" s="119"/>
      <c r="ADK1339" s="119"/>
      <c r="ADL1339" s="119"/>
      <c r="ADM1339" s="119"/>
      <c r="ADN1339" s="119"/>
      <c r="ADO1339" s="119"/>
      <c r="ADP1339" s="119"/>
      <c r="ADQ1339" s="119"/>
      <c r="ADR1339" s="119"/>
      <c r="ADS1339" s="119"/>
      <c r="ADT1339" s="119"/>
      <c r="ADU1339" s="119"/>
      <c r="ADV1339" s="119"/>
      <c r="ADW1339" s="119"/>
      <c r="ADX1339" s="119"/>
      <c r="ADY1339" s="119"/>
      <c r="ADZ1339" s="119"/>
      <c r="AEA1339" s="119"/>
      <c r="AEB1339" s="119"/>
      <c r="AEC1339" s="119"/>
      <c r="AED1339" s="119"/>
      <c r="AEE1339" s="119"/>
      <c r="AEF1339" s="119"/>
      <c r="AEG1339" s="119"/>
      <c r="AEH1339" s="119"/>
      <c r="AEI1339" s="119"/>
      <c r="AEJ1339" s="119"/>
      <c r="AEK1339" s="119"/>
      <c r="AEL1339" s="119"/>
      <c r="AEM1339" s="119"/>
      <c r="AEN1339" s="119"/>
      <c r="AEO1339" s="119"/>
      <c r="AEP1339" s="119"/>
      <c r="AEQ1339" s="119"/>
      <c r="AER1339" s="119"/>
      <c r="AES1339" s="119"/>
      <c r="AET1339" s="119"/>
      <c r="AEU1339" s="119"/>
      <c r="AEV1339" s="119"/>
      <c r="AEW1339" s="119"/>
      <c r="AEX1339" s="119"/>
      <c r="AEY1339" s="119"/>
      <c r="AEZ1339" s="119"/>
      <c r="AFA1339" s="119"/>
      <c r="AFB1339" s="119"/>
      <c r="AFC1339" s="119"/>
      <c r="AFD1339" s="119"/>
      <c r="AFE1339" s="119"/>
      <c r="AFF1339" s="119"/>
      <c r="AFG1339" s="119"/>
      <c r="AFH1339" s="119"/>
      <c r="AFI1339" s="119"/>
      <c r="AFJ1339" s="119"/>
      <c r="AFK1339" s="119"/>
      <c r="AFL1339" s="119"/>
      <c r="AFM1339" s="119"/>
      <c r="AFN1339" s="119"/>
      <c r="AFO1339" s="119"/>
      <c r="AFP1339" s="119"/>
      <c r="AFQ1339" s="119"/>
      <c r="AFR1339" s="119"/>
      <c r="AFS1339" s="119"/>
      <c r="AFT1339" s="119"/>
      <c r="AFU1339" s="119"/>
      <c r="AFV1339" s="119"/>
      <c r="AFW1339" s="119"/>
      <c r="AFX1339" s="119"/>
      <c r="AFY1339" s="119"/>
      <c r="AFZ1339" s="119"/>
      <c r="AGA1339" s="119"/>
      <c r="AGB1339" s="119"/>
      <c r="AGC1339" s="119"/>
      <c r="AGD1339" s="119"/>
      <c r="AGE1339" s="119"/>
      <c r="AGF1339" s="119"/>
      <c r="AGG1339" s="119"/>
      <c r="AGH1339" s="119"/>
      <c r="AGI1339" s="119"/>
      <c r="AGJ1339" s="119"/>
      <c r="AGK1339" s="119"/>
      <c r="AGL1339" s="119"/>
      <c r="AGM1339" s="119"/>
      <c r="AGN1339" s="119"/>
      <c r="AGO1339" s="119"/>
      <c r="AGP1339" s="119"/>
      <c r="AGQ1339" s="119"/>
      <c r="AGR1339" s="119"/>
      <c r="AGS1339" s="119"/>
      <c r="AGT1339" s="119"/>
      <c r="AGU1339" s="119"/>
      <c r="AGV1339" s="119"/>
      <c r="AGW1339" s="119"/>
      <c r="AGX1339" s="119"/>
      <c r="AGY1339" s="119"/>
      <c r="AGZ1339" s="119"/>
      <c r="AHA1339" s="119"/>
      <c r="AHB1339" s="119"/>
      <c r="AHC1339" s="119"/>
      <c r="AHD1339" s="119"/>
      <c r="AHE1339" s="119"/>
      <c r="AHF1339" s="119"/>
      <c r="AHG1339" s="119"/>
      <c r="AHH1339" s="119"/>
      <c r="AHI1339" s="119"/>
      <c r="AHJ1339" s="119"/>
      <c r="AHK1339" s="119"/>
      <c r="AHL1339" s="119"/>
      <c r="AHM1339" s="119"/>
      <c r="AHN1339" s="119"/>
      <c r="AHO1339" s="119"/>
      <c r="AHP1339" s="119"/>
      <c r="AHQ1339" s="119"/>
      <c r="AHR1339" s="119"/>
      <c r="AHS1339" s="119"/>
      <c r="AHT1339" s="119"/>
      <c r="AHU1339" s="119"/>
      <c r="AHV1339" s="119"/>
      <c r="AHW1339" s="119"/>
      <c r="AHX1339" s="119"/>
      <c r="AHY1339" s="119"/>
      <c r="AHZ1339" s="119"/>
      <c r="AIA1339" s="119"/>
      <c r="AIB1339" s="119"/>
      <c r="AIC1339" s="119"/>
      <c r="AID1339" s="119"/>
      <c r="AIE1339" s="119"/>
      <c r="AIF1339" s="119"/>
      <c r="AIG1339" s="119"/>
      <c r="AIH1339" s="119"/>
      <c r="AII1339" s="119"/>
      <c r="AIJ1339" s="119"/>
      <c r="AIK1339" s="119"/>
      <c r="AIL1339" s="119"/>
      <c r="AIM1339" s="119"/>
      <c r="AIN1339" s="119"/>
      <c r="AIO1339" s="119"/>
      <c r="AIP1339" s="119"/>
      <c r="AIQ1339" s="119"/>
      <c r="AIR1339" s="119"/>
      <c r="AIS1339" s="119"/>
      <c r="AIT1339" s="119"/>
      <c r="AIU1339" s="119"/>
      <c r="AIV1339" s="119"/>
      <c r="AIW1339" s="119"/>
      <c r="AIX1339" s="119"/>
      <c r="AIY1339" s="119"/>
      <c r="AIZ1339" s="119"/>
      <c r="AJA1339" s="119"/>
      <c r="AJB1339" s="119"/>
      <c r="AJC1339" s="119"/>
      <c r="AJD1339" s="119"/>
      <c r="AJE1339" s="119"/>
      <c r="AJF1339" s="119"/>
      <c r="AJG1339" s="119"/>
      <c r="AJH1339" s="119"/>
      <c r="AJI1339" s="119"/>
      <c r="AJJ1339" s="119"/>
      <c r="AJK1339" s="119"/>
      <c r="AJL1339" s="119"/>
      <c r="AJM1339" s="119"/>
      <c r="AJN1339" s="119"/>
      <c r="AJO1339" s="119"/>
      <c r="AJP1339" s="119"/>
      <c r="AJQ1339" s="119"/>
      <c r="AJR1339" s="119"/>
      <c r="AJS1339" s="119"/>
      <c r="AJT1339" s="119"/>
      <c r="AJU1339" s="119"/>
      <c r="AJV1339" s="119"/>
      <c r="AJW1339" s="119"/>
      <c r="AJX1339" s="119"/>
      <c r="AJY1339" s="119"/>
      <c r="AJZ1339" s="119"/>
      <c r="AKA1339" s="119"/>
      <c r="AKB1339" s="119"/>
      <c r="AKC1339" s="119"/>
      <c r="AKD1339" s="119"/>
      <c r="AKE1339" s="119"/>
      <c r="AKF1339" s="119"/>
      <c r="AKG1339" s="119"/>
      <c r="AKH1339" s="119"/>
      <c r="AKI1339" s="119"/>
      <c r="AKJ1339" s="119"/>
      <c r="AKK1339" s="119"/>
      <c r="AKL1339" s="119"/>
      <c r="AKM1339" s="119"/>
      <c r="AKN1339" s="119"/>
      <c r="AKO1339" s="119"/>
      <c r="AKP1339" s="119"/>
      <c r="AKQ1339" s="119"/>
      <c r="AKR1339" s="119"/>
      <c r="AKS1339" s="119"/>
      <c r="AKT1339" s="119"/>
      <c r="AKU1339" s="119"/>
      <c r="AKV1339" s="119"/>
      <c r="AKW1339" s="119"/>
      <c r="AKX1339" s="119"/>
      <c r="AKY1339" s="119"/>
      <c r="AKZ1339" s="119"/>
      <c r="ALA1339" s="119"/>
      <c r="ALB1339" s="119"/>
      <c r="ALC1339" s="119"/>
      <c r="ALD1339" s="119"/>
      <c r="ALE1339" s="119"/>
      <c r="ALF1339" s="119"/>
      <c r="ALG1339" s="119"/>
      <c r="ALH1339" s="119"/>
      <c r="ALI1339" s="119"/>
      <c r="ALJ1339" s="119"/>
      <c r="ALK1339" s="119"/>
      <c r="ALL1339" s="119"/>
      <c r="ALM1339" s="119"/>
      <c r="ALN1339" s="119"/>
      <c r="ALO1339" s="119"/>
      <c r="ALP1339" s="119"/>
      <c r="ALQ1339" s="119"/>
      <c r="ALR1339" s="119"/>
      <c r="ALS1339" s="119"/>
      <c r="ALT1339" s="119"/>
      <c r="ALU1339" s="119"/>
      <c r="ALV1339" s="119"/>
      <c r="ALW1339" s="119"/>
      <c r="ALX1339" s="119"/>
      <c r="ALY1339" s="119"/>
      <c r="ALZ1339" s="119"/>
      <c r="AMA1339" s="119"/>
      <c r="AMB1339" s="119"/>
      <c r="AMC1339" s="119"/>
      <c r="AMD1339" s="119"/>
      <c r="AME1339" s="119"/>
      <c r="AMF1339" s="119"/>
      <c r="AMG1339" s="119"/>
      <c r="AMH1339" s="119"/>
      <c r="AMI1339" s="119"/>
      <c r="AMJ1339" s="119"/>
    </row>
    <row r="1340" customFormat="false" ht="15" hidden="false" customHeight="false" outlineLevel="0" collapsed="false">
      <c r="A1340" s="118"/>
      <c r="B1340" s="118"/>
      <c r="C1340" s="49" t="n">
        <f aca="false">IF(F1340=F1339,C1339,IF(F1340=(F1339+10),C1339,(C1339+10)))</f>
        <v>2600</v>
      </c>
      <c r="D1340" s="56" t="s">
        <v>467</v>
      </c>
      <c r="E1340" s="51" t="n">
        <f aca="false">IF(C1339=C1340,IF(AND(L1340&lt;&gt;"M",L1340&lt;&gt;"m-up"),E1339+10,E1339),10)</f>
        <v>20</v>
      </c>
      <c r="F1340" s="79" t="n">
        <f aca="false">R1340+(Q1340*60)+(P1340*3600)</f>
        <v>50892</v>
      </c>
      <c r="G1340" s="79" t="str">
        <f aca="false">CONCATENATE(M1340,N1340,O1340)</f>
        <v>201826</v>
      </c>
      <c r="H1340" s="79" t="n">
        <v>0</v>
      </c>
      <c r="I1340" s="79"/>
      <c r="J1340" s="79"/>
      <c r="K1340" s="79"/>
      <c r="L1340" s="79" t="s">
        <v>270</v>
      </c>
      <c r="M1340" s="79" t="n">
        <v>2018</v>
      </c>
      <c r="N1340" s="79" t="n">
        <v>2</v>
      </c>
      <c r="O1340" s="79" t="n">
        <v>6</v>
      </c>
      <c r="P1340" s="79" t="n">
        <v>14</v>
      </c>
      <c r="Q1340" s="79" t="n">
        <v>8</v>
      </c>
      <c r="R1340" s="79" t="n">
        <v>12</v>
      </c>
      <c r="S1340" s="79" t="n">
        <v>635</v>
      </c>
      <c r="T1340" s="79" t="n">
        <v>1</v>
      </c>
      <c r="U1340" s="79" t="s">
        <v>1</v>
      </c>
      <c r="V1340" s="79" t="s">
        <v>2</v>
      </c>
      <c r="W1340" s="79"/>
      <c r="X1340" s="130" t="s">
        <v>468</v>
      </c>
      <c r="Y1340" s="130"/>
      <c r="Z1340" s="130"/>
      <c r="AA1340" s="130"/>
      <c r="WK1340" s="119"/>
      <c r="WL1340" s="119"/>
      <c r="WM1340" s="119"/>
      <c r="WN1340" s="119"/>
      <c r="WO1340" s="119"/>
      <c r="WP1340" s="119"/>
      <c r="WQ1340" s="119"/>
      <c r="WR1340" s="119"/>
      <c r="WS1340" s="119"/>
      <c r="WT1340" s="119"/>
      <c r="WU1340" s="119"/>
      <c r="WV1340" s="119"/>
      <c r="WW1340" s="119"/>
      <c r="WX1340" s="119"/>
      <c r="WY1340" s="119"/>
      <c r="WZ1340" s="119"/>
      <c r="XA1340" s="119"/>
      <c r="XB1340" s="119"/>
      <c r="XC1340" s="119"/>
      <c r="XD1340" s="119"/>
      <c r="XE1340" s="119"/>
      <c r="XF1340" s="119"/>
      <c r="XG1340" s="119"/>
      <c r="XH1340" s="119"/>
      <c r="XI1340" s="119"/>
      <c r="XJ1340" s="119"/>
      <c r="XK1340" s="119"/>
      <c r="XL1340" s="119"/>
      <c r="XM1340" s="119"/>
      <c r="XN1340" s="119"/>
      <c r="XO1340" s="119"/>
      <c r="XP1340" s="119"/>
      <c r="XQ1340" s="119"/>
      <c r="XR1340" s="119"/>
      <c r="XS1340" s="119"/>
      <c r="XT1340" s="119"/>
      <c r="XU1340" s="119"/>
      <c r="XV1340" s="119"/>
      <c r="XW1340" s="119"/>
      <c r="XX1340" s="119"/>
      <c r="XY1340" s="119"/>
      <c r="XZ1340" s="119"/>
      <c r="YA1340" s="119"/>
      <c r="YB1340" s="119"/>
      <c r="YC1340" s="119"/>
      <c r="YD1340" s="119"/>
      <c r="YE1340" s="119"/>
      <c r="YF1340" s="119"/>
      <c r="YG1340" s="119"/>
      <c r="YH1340" s="119"/>
      <c r="YI1340" s="119"/>
      <c r="YJ1340" s="119"/>
      <c r="YK1340" s="119"/>
      <c r="YL1340" s="119"/>
      <c r="YM1340" s="119"/>
      <c r="YN1340" s="119"/>
      <c r="YO1340" s="119"/>
      <c r="YP1340" s="119"/>
      <c r="YQ1340" s="119"/>
      <c r="YR1340" s="119"/>
      <c r="YS1340" s="119"/>
      <c r="YT1340" s="119"/>
      <c r="YU1340" s="119"/>
      <c r="YV1340" s="119"/>
      <c r="YW1340" s="119"/>
      <c r="YX1340" s="119"/>
      <c r="YY1340" s="119"/>
      <c r="YZ1340" s="119"/>
      <c r="ZA1340" s="119"/>
      <c r="ZB1340" s="119"/>
      <c r="ZC1340" s="119"/>
      <c r="ZD1340" s="119"/>
      <c r="ZE1340" s="119"/>
      <c r="ZF1340" s="119"/>
      <c r="ZG1340" s="119"/>
      <c r="ZH1340" s="119"/>
      <c r="ZI1340" s="119"/>
      <c r="ZJ1340" s="119"/>
      <c r="ZK1340" s="119"/>
      <c r="ZL1340" s="119"/>
      <c r="ZM1340" s="119"/>
      <c r="ZN1340" s="119"/>
      <c r="ZO1340" s="119"/>
      <c r="ZP1340" s="119"/>
      <c r="ZQ1340" s="119"/>
      <c r="ZR1340" s="119"/>
      <c r="ZS1340" s="119"/>
      <c r="ZT1340" s="119"/>
      <c r="ZU1340" s="119"/>
      <c r="ZV1340" s="119"/>
      <c r="ZW1340" s="119"/>
      <c r="ZX1340" s="119"/>
      <c r="ZY1340" s="119"/>
      <c r="ZZ1340" s="119"/>
      <c r="AAA1340" s="119"/>
      <c r="AAB1340" s="119"/>
      <c r="AAC1340" s="119"/>
      <c r="AAD1340" s="119"/>
      <c r="AAE1340" s="119"/>
      <c r="AAF1340" s="119"/>
      <c r="AAG1340" s="119"/>
      <c r="AAH1340" s="119"/>
      <c r="AAI1340" s="119"/>
      <c r="AAJ1340" s="119"/>
      <c r="AAK1340" s="119"/>
      <c r="AAL1340" s="119"/>
      <c r="AAM1340" s="119"/>
      <c r="AAN1340" s="119"/>
      <c r="AAO1340" s="119"/>
      <c r="AAP1340" s="119"/>
      <c r="AAQ1340" s="119"/>
      <c r="AAR1340" s="119"/>
      <c r="AAS1340" s="119"/>
      <c r="AAT1340" s="119"/>
      <c r="AAU1340" s="119"/>
      <c r="AAV1340" s="119"/>
      <c r="AAW1340" s="119"/>
      <c r="AAX1340" s="119"/>
      <c r="AAY1340" s="119"/>
      <c r="AAZ1340" s="119"/>
      <c r="ABA1340" s="119"/>
      <c r="ABB1340" s="119"/>
      <c r="ABC1340" s="119"/>
      <c r="ABD1340" s="119"/>
      <c r="ABE1340" s="119"/>
      <c r="ABF1340" s="119"/>
      <c r="ABG1340" s="119"/>
      <c r="ABH1340" s="119"/>
      <c r="ABI1340" s="119"/>
      <c r="ABJ1340" s="119"/>
      <c r="ABK1340" s="119"/>
      <c r="ABL1340" s="119"/>
      <c r="ABM1340" s="119"/>
      <c r="ABN1340" s="119"/>
      <c r="ABO1340" s="119"/>
      <c r="ABP1340" s="119"/>
      <c r="ABQ1340" s="119"/>
      <c r="ABR1340" s="119"/>
      <c r="ABS1340" s="119"/>
      <c r="ABT1340" s="119"/>
      <c r="ABU1340" s="119"/>
      <c r="ABV1340" s="119"/>
      <c r="ABW1340" s="119"/>
      <c r="ABX1340" s="119"/>
      <c r="ABY1340" s="119"/>
      <c r="ABZ1340" s="119"/>
      <c r="ACA1340" s="119"/>
      <c r="ACB1340" s="119"/>
      <c r="ACC1340" s="119"/>
      <c r="ACD1340" s="119"/>
      <c r="ACE1340" s="119"/>
      <c r="ACF1340" s="119"/>
      <c r="ACG1340" s="119"/>
      <c r="ACH1340" s="119"/>
      <c r="ACI1340" s="119"/>
      <c r="ACJ1340" s="119"/>
      <c r="ACK1340" s="119"/>
      <c r="ACL1340" s="119"/>
      <c r="ACM1340" s="119"/>
      <c r="ACN1340" s="119"/>
      <c r="ACO1340" s="119"/>
      <c r="ACP1340" s="119"/>
      <c r="ACQ1340" s="119"/>
      <c r="ACR1340" s="119"/>
      <c r="ACS1340" s="119"/>
      <c r="ACT1340" s="119"/>
      <c r="ACU1340" s="119"/>
      <c r="ACV1340" s="119"/>
      <c r="ACW1340" s="119"/>
      <c r="ACX1340" s="119"/>
      <c r="ACY1340" s="119"/>
      <c r="ACZ1340" s="119"/>
      <c r="ADA1340" s="119"/>
      <c r="ADB1340" s="119"/>
      <c r="ADC1340" s="119"/>
      <c r="ADD1340" s="119"/>
      <c r="ADE1340" s="119"/>
      <c r="ADF1340" s="119"/>
      <c r="ADG1340" s="119"/>
      <c r="ADH1340" s="119"/>
      <c r="ADI1340" s="119"/>
      <c r="ADJ1340" s="119"/>
      <c r="ADK1340" s="119"/>
      <c r="ADL1340" s="119"/>
      <c r="ADM1340" s="119"/>
      <c r="ADN1340" s="119"/>
      <c r="ADO1340" s="119"/>
      <c r="ADP1340" s="119"/>
      <c r="ADQ1340" s="119"/>
      <c r="ADR1340" s="119"/>
      <c r="ADS1340" s="119"/>
      <c r="ADT1340" s="119"/>
      <c r="ADU1340" s="119"/>
      <c r="ADV1340" s="119"/>
      <c r="ADW1340" s="119"/>
      <c r="ADX1340" s="119"/>
      <c r="ADY1340" s="119"/>
      <c r="ADZ1340" s="119"/>
      <c r="AEA1340" s="119"/>
      <c r="AEB1340" s="119"/>
      <c r="AEC1340" s="119"/>
      <c r="AED1340" s="119"/>
      <c r="AEE1340" s="119"/>
      <c r="AEF1340" s="119"/>
      <c r="AEG1340" s="119"/>
      <c r="AEH1340" s="119"/>
      <c r="AEI1340" s="119"/>
      <c r="AEJ1340" s="119"/>
      <c r="AEK1340" s="119"/>
      <c r="AEL1340" s="119"/>
      <c r="AEM1340" s="119"/>
      <c r="AEN1340" s="119"/>
      <c r="AEO1340" s="119"/>
      <c r="AEP1340" s="119"/>
      <c r="AEQ1340" s="119"/>
      <c r="AER1340" s="119"/>
      <c r="AES1340" s="119"/>
      <c r="AET1340" s="119"/>
      <c r="AEU1340" s="119"/>
      <c r="AEV1340" s="119"/>
      <c r="AEW1340" s="119"/>
      <c r="AEX1340" s="119"/>
      <c r="AEY1340" s="119"/>
      <c r="AEZ1340" s="119"/>
      <c r="AFA1340" s="119"/>
      <c r="AFB1340" s="119"/>
      <c r="AFC1340" s="119"/>
      <c r="AFD1340" s="119"/>
      <c r="AFE1340" s="119"/>
      <c r="AFF1340" s="119"/>
      <c r="AFG1340" s="119"/>
      <c r="AFH1340" s="119"/>
      <c r="AFI1340" s="119"/>
      <c r="AFJ1340" s="119"/>
      <c r="AFK1340" s="119"/>
      <c r="AFL1340" s="119"/>
      <c r="AFM1340" s="119"/>
      <c r="AFN1340" s="119"/>
      <c r="AFO1340" s="119"/>
      <c r="AFP1340" s="119"/>
      <c r="AFQ1340" s="119"/>
      <c r="AFR1340" s="119"/>
      <c r="AFS1340" s="119"/>
      <c r="AFT1340" s="119"/>
      <c r="AFU1340" s="119"/>
      <c r="AFV1340" s="119"/>
      <c r="AFW1340" s="119"/>
      <c r="AFX1340" s="119"/>
      <c r="AFY1340" s="119"/>
      <c r="AFZ1340" s="119"/>
      <c r="AGA1340" s="119"/>
      <c r="AGB1340" s="119"/>
      <c r="AGC1340" s="119"/>
      <c r="AGD1340" s="119"/>
      <c r="AGE1340" s="119"/>
      <c r="AGF1340" s="119"/>
      <c r="AGG1340" s="119"/>
      <c r="AGH1340" s="119"/>
      <c r="AGI1340" s="119"/>
      <c r="AGJ1340" s="119"/>
      <c r="AGK1340" s="119"/>
      <c r="AGL1340" s="119"/>
      <c r="AGM1340" s="119"/>
      <c r="AGN1340" s="119"/>
      <c r="AGO1340" s="119"/>
      <c r="AGP1340" s="119"/>
      <c r="AGQ1340" s="119"/>
      <c r="AGR1340" s="119"/>
      <c r="AGS1340" s="119"/>
      <c r="AGT1340" s="119"/>
      <c r="AGU1340" s="119"/>
      <c r="AGV1340" s="119"/>
      <c r="AGW1340" s="119"/>
      <c r="AGX1340" s="119"/>
      <c r="AGY1340" s="119"/>
      <c r="AGZ1340" s="119"/>
      <c r="AHA1340" s="119"/>
      <c r="AHB1340" s="119"/>
      <c r="AHC1340" s="119"/>
      <c r="AHD1340" s="119"/>
      <c r="AHE1340" s="119"/>
      <c r="AHF1340" s="119"/>
      <c r="AHG1340" s="119"/>
      <c r="AHH1340" s="119"/>
      <c r="AHI1340" s="119"/>
      <c r="AHJ1340" s="119"/>
      <c r="AHK1340" s="119"/>
      <c r="AHL1340" s="119"/>
      <c r="AHM1340" s="119"/>
      <c r="AHN1340" s="119"/>
      <c r="AHO1340" s="119"/>
      <c r="AHP1340" s="119"/>
      <c r="AHQ1340" s="119"/>
      <c r="AHR1340" s="119"/>
      <c r="AHS1340" s="119"/>
      <c r="AHT1340" s="119"/>
      <c r="AHU1340" s="119"/>
      <c r="AHV1340" s="119"/>
      <c r="AHW1340" s="119"/>
      <c r="AHX1340" s="119"/>
      <c r="AHY1340" s="119"/>
      <c r="AHZ1340" s="119"/>
      <c r="AIA1340" s="119"/>
      <c r="AIB1340" s="119"/>
      <c r="AIC1340" s="119"/>
      <c r="AID1340" s="119"/>
      <c r="AIE1340" s="119"/>
      <c r="AIF1340" s="119"/>
      <c r="AIG1340" s="119"/>
      <c r="AIH1340" s="119"/>
      <c r="AII1340" s="119"/>
      <c r="AIJ1340" s="119"/>
      <c r="AIK1340" s="119"/>
      <c r="AIL1340" s="119"/>
      <c r="AIM1340" s="119"/>
      <c r="AIN1340" s="119"/>
      <c r="AIO1340" s="119"/>
      <c r="AIP1340" s="119"/>
      <c r="AIQ1340" s="119"/>
      <c r="AIR1340" s="119"/>
      <c r="AIS1340" s="119"/>
      <c r="AIT1340" s="119"/>
      <c r="AIU1340" s="119"/>
      <c r="AIV1340" s="119"/>
      <c r="AIW1340" s="119"/>
      <c r="AIX1340" s="119"/>
      <c r="AIY1340" s="119"/>
      <c r="AIZ1340" s="119"/>
      <c r="AJA1340" s="119"/>
      <c r="AJB1340" s="119"/>
      <c r="AJC1340" s="119"/>
      <c r="AJD1340" s="119"/>
      <c r="AJE1340" s="119"/>
      <c r="AJF1340" s="119"/>
      <c r="AJG1340" s="119"/>
      <c r="AJH1340" s="119"/>
      <c r="AJI1340" s="119"/>
      <c r="AJJ1340" s="119"/>
      <c r="AJK1340" s="119"/>
      <c r="AJL1340" s="119"/>
      <c r="AJM1340" s="119"/>
      <c r="AJN1340" s="119"/>
      <c r="AJO1340" s="119"/>
      <c r="AJP1340" s="119"/>
      <c r="AJQ1340" s="119"/>
      <c r="AJR1340" s="119"/>
      <c r="AJS1340" s="119"/>
      <c r="AJT1340" s="119"/>
      <c r="AJU1340" s="119"/>
      <c r="AJV1340" s="119"/>
      <c r="AJW1340" s="119"/>
      <c r="AJX1340" s="119"/>
      <c r="AJY1340" s="119"/>
      <c r="AJZ1340" s="119"/>
      <c r="AKA1340" s="119"/>
      <c r="AKB1340" s="119"/>
      <c r="AKC1340" s="119"/>
      <c r="AKD1340" s="119"/>
      <c r="AKE1340" s="119"/>
      <c r="AKF1340" s="119"/>
      <c r="AKG1340" s="119"/>
      <c r="AKH1340" s="119"/>
      <c r="AKI1340" s="119"/>
      <c r="AKJ1340" s="119"/>
      <c r="AKK1340" s="119"/>
      <c r="AKL1340" s="119"/>
      <c r="AKM1340" s="119"/>
      <c r="AKN1340" s="119"/>
      <c r="AKO1340" s="119"/>
      <c r="AKP1340" s="119"/>
      <c r="AKQ1340" s="119"/>
      <c r="AKR1340" s="119"/>
      <c r="AKS1340" s="119"/>
      <c r="AKT1340" s="119"/>
      <c r="AKU1340" s="119"/>
      <c r="AKV1340" s="119"/>
      <c r="AKW1340" s="119"/>
      <c r="AKX1340" s="119"/>
      <c r="AKY1340" s="119"/>
      <c r="AKZ1340" s="119"/>
      <c r="ALA1340" s="119"/>
      <c r="ALB1340" s="119"/>
      <c r="ALC1340" s="119"/>
      <c r="ALD1340" s="119"/>
      <c r="ALE1340" s="119"/>
      <c r="ALF1340" s="119"/>
      <c r="ALG1340" s="119"/>
      <c r="ALH1340" s="119"/>
      <c r="ALI1340" s="119"/>
      <c r="ALJ1340" s="119"/>
      <c r="ALK1340" s="119"/>
      <c r="ALL1340" s="119"/>
      <c r="ALM1340" s="119"/>
      <c r="ALN1340" s="119"/>
      <c r="ALO1340" s="119"/>
      <c r="ALP1340" s="119"/>
      <c r="ALQ1340" s="119"/>
      <c r="ALR1340" s="119"/>
      <c r="ALS1340" s="119"/>
      <c r="ALT1340" s="119"/>
      <c r="ALU1340" s="119"/>
      <c r="ALV1340" s="119"/>
      <c r="ALW1340" s="119"/>
      <c r="ALX1340" s="119"/>
      <c r="ALY1340" s="119"/>
      <c r="ALZ1340" s="119"/>
      <c r="AMA1340" s="119"/>
      <c r="AMB1340" s="119"/>
      <c r="AMC1340" s="119"/>
      <c r="AMD1340" s="119"/>
      <c r="AME1340" s="119"/>
      <c r="AMF1340" s="119"/>
      <c r="AMG1340" s="119"/>
      <c r="AMH1340" s="119"/>
      <c r="AMI1340" s="119"/>
      <c r="AMJ1340" s="119"/>
    </row>
    <row r="1341" customFormat="false" ht="15" hidden="false" customHeight="false" outlineLevel="0" collapsed="false">
      <c r="A1341" s="118"/>
      <c r="B1341" s="118"/>
      <c r="C1341" s="49" t="n">
        <f aca="false">IF(F1341=F1340,C1340,IF(F1341=(F1340+10),C1340,(C1340+10)))</f>
        <v>2600</v>
      </c>
      <c r="D1341" s="56" t="s">
        <v>467</v>
      </c>
      <c r="E1341" s="51" t="n">
        <f aca="false">IF(C1340=C1341,IF(AND(L1341&lt;&gt;"M",L1341&lt;&gt;"m-up"),E1340+10,E1340),10)</f>
        <v>30</v>
      </c>
      <c r="F1341" s="79" t="n">
        <f aca="false">R1341+(Q1341*60)+(P1341*3600)</f>
        <v>50892</v>
      </c>
      <c r="G1341" s="79" t="str">
        <f aca="false">CONCATENATE(M1341,N1341,O1341)</f>
        <v>201826</v>
      </c>
      <c r="H1341" s="79" t="n">
        <v>0</v>
      </c>
      <c r="I1341" s="79"/>
      <c r="J1341" s="79"/>
      <c r="K1341" s="79"/>
      <c r="L1341" s="79" t="s">
        <v>87</v>
      </c>
      <c r="M1341" s="79" t="n">
        <v>2018</v>
      </c>
      <c r="N1341" s="79" t="n">
        <v>2</v>
      </c>
      <c r="O1341" s="79" t="n">
        <v>6</v>
      </c>
      <c r="P1341" s="79" t="n">
        <v>14</v>
      </c>
      <c r="Q1341" s="79" t="n">
        <v>8</v>
      </c>
      <c r="R1341" s="79" t="n">
        <v>12</v>
      </c>
      <c r="S1341" s="79" t="n">
        <v>661</v>
      </c>
      <c r="T1341" s="79" t="n">
        <v>0</v>
      </c>
      <c r="U1341" s="79" t="s">
        <v>62</v>
      </c>
      <c r="V1341" s="79" t="s">
        <v>2</v>
      </c>
      <c r="W1341" s="79"/>
      <c r="X1341" s="130" t="s">
        <v>129</v>
      </c>
      <c r="Y1341" s="130"/>
      <c r="Z1341" s="130"/>
      <c r="AA1341" s="130"/>
      <c r="WK1341" s="119"/>
      <c r="WL1341" s="119"/>
      <c r="WM1341" s="119"/>
      <c r="WN1341" s="119"/>
      <c r="WO1341" s="119"/>
      <c r="WP1341" s="119"/>
      <c r="WQ1341" s="119"/>
      <c r="WR1341" s="119"/>
      <c r="WS1341" s="119"/>
      <c r="WT1341" s="119"/>
      <c r="WU1341" s="119"/>
      <c r="WV1341" s="119"/>
      <c r="WW1341" s="119"/>
      <c r="WX1341" s="119"/>
      <c r="WY1341" s="119"/>
      <c r="WZ1341" s="119"/>
      <c r="XA1341" s="119"/>
      <c r="XB1341" s="119"/>
      <c r="XC1341" s="119"/>
      <c r="XD1341" s="119"/>
      <c r="XE1341" s="119"/>
      <c r="XF1341" s="119"/>
      <c r="XG1341" s="119"/>
      <c r="XH1341" s="119"/>
      <c r="XI1341" s="119"/>
      <c r="XJ1341" s="119"/>
      <c r="XK1341" s="119"/>
      <c r="XL1341" s="119"/>
      <c r="XM1341" s="119"/>
      <c r="XN1341" s="119"/>
      <c r="XO1341" s="119"/>
      <c r="XP1341" s="119"/>
      <c r="XQ1341" s="119"/>
      <c r="XR1341" s="119"/>
      <c r="XS1341" s="119"/>
      <c r="XT1341" s="119"/>
      <c r="XU1341" s="119"/>
      <c r="XV1341" s="119"/>
      <c r="XW1341" s="119"/>
      <c r="XX1341" s="119"/>
      <c r="XY1341" s="119"/>
      <c r="XZ1341" s="119"/>
      <c r="YA1341" s="119"/>
      <c r="YB1341" s="119"/>
      <c r="YC1341" s="119"/>
      <c r="YD1341" s="119"/>
      <c r="YE1341" s="119"/>
      <c r="YF1341" s="119"/>
      <c r="YG1341" s="119"/>
      <c r="YH1341" s="119"/>
      <c r="YI1341" s="119"/>
      <c r="YJ1341" s="119"/>
      <c r="YK1341" s="119"/>
      <c r="YL1341" s="119"/>
      <c r="YM1341" s="119"/>
      <c r="YN1341" s="119"/>
      <c r="YO1341" s="119"/>
      <c r="YP1341" s="119"/>
      <c r="YQ1341" s="119"/>
      <c r="YR1341" s="119"/>
      <c r="YS1341" s="119"/>
      <c r="YT1341" s="119"/>
      <c r="YU1341" s="119"/>
      <c r="YV1341" s="119"/>
      <c r="YW1341" s="119"/>
      <c r="YX1341" s="119"/>
      <c r="YY1341" s="119"/>
      <c r="YZ1341" s="119"/>
      <c r="ZA1341" s="119"/>
      <c r="ZB1341" s="119"/>
      <c r="ZC1341" s="119"/>
      <c r="ZD1341" s="119"/>
      <c r="ZE1341" s="119"/>
      <c r="ZF1341" s="119"/>
      <c r="ZG1341" s="119"/>
      <c r="ZH1341" s="119"/>
      <c r="ZI1341" s="119"/>
      <c r="ZJ1341" s="119"/>
      <c r="ZK1341" s="119"/>
      <c r="ZL1341" s="119"/>
      <c r="ZM1341" s="119"/>
      <c r="ZN1341" s="119"/>
      <c r="ZO1341" s="119"/>
      <c r="ZP1341" s="119"/>
      <c r="ZQ1341" s="119"/>
      <c r="ZR1341" s="119"/>
      <c r="ZS1341" s="119"/>
      <c r="ZT1341" s="119"/>
      <c r="ZU1341" s="119"/>
      <c r="ZV1341" s="119"/>
      <c r="ZW1341" s="119"/>
      <c r="ZX1341" s="119"/>
      <c r="ZY1341" s="119"/>
      <c r="ZZ1341" s="119"/>
      <c r="AAA1341" s="119"/>
      <c r="AAB1341" s="119"/>
      <c r="AAC1341" s="119"/>
      <c r="AAD1341" s="119"/>
      <c r="AAE1341" s="119"/>
      <c r="AAF1341" s="119"/>
      <c r="AAG1341" s="119"/>
      <c r="AAH1341" s="119"/>
      <c r="AAI1341" s="119"/>
      <c r="AAJ1341" s="119"/>
      <c r="AAK1341" s="119"/>
      <c r="AAL1341" s="119"/>
      <c r="AAM1341" s="119"/>
      <c r="AAN1341" s="119"/>
      <c r="AAO1341" s="119"/>
      <c r="AAP1341" s="119"/>
      <c r="AAQ1341" s="119"/>
      <c r="AAR1341" s="119"/>
      <c r="AAS1341" s="119"/>
      <c r="AAT1341" s="119"/>
      <c r="AAU1341" s="119"/>
      <c r="AAV1341" s="119"/>
      <c r="AAW1341" s="119"/>
      <c r="AAX1341" s="119"/>
      <c r="AAY1341" s="119"/>
      <c r="AAZ1341" s="119"/>
      <c r="ABA1341" s="119"/>
      <c r="ABB1341" s="119"/>
      <c r="ABC1341" s="119"/>
      <c r="ABD1341" s="119"/>
      <c r="ABE1341" s="119"/>
      <c r="ABF1341" s="119"/>
      <c r="ABG1341" s="119"/>
      <c r="ABH1341" s="119"/>
      <c r="ABI1341" s="119"/>
      <c r="ABJ1341" s="119"/>
      <c r="ABK1341" s="119"/>
      <c r="ABL1341" s="119"/>
      <c r="ABM1341" s="119"/>
      <c r="ABN1341" s="119"/>
      <c r="ABO1341" s="119"/>
      <c r="ABP1341" s="119"/>
      <c r="ABQ1341" s="119"/>
      <c r="ABR1341" s="119"/>
      <c r="ABS1341" s="119"/>
      <c r="ABT1341" s="119"/>
      <c r="ABU1341" s="119"/>
      <c r="ABV1341" s="119"/>
      <c r="ABW1341" s="119"/>
      <c r="ABX1341" s="119"/>
      <c r="ABY1341" s="119"/>
      <c r="ABZ1341" s="119"/>
      <c r="ACA1341" s="119"/>
      <c r="ACB1341" s="119"/>
      <c r="ACC1341" s="119"/>
      <c r="ACD1341" s="119"/>
      <c r="ACE1341" s="119"/>
      <c r="ACF1341" s="119"/>
      <c r="ACG1341" s="119"/>
      <c r="ACH1341" s="119"/>
      <c r="ACI1341" s="119"/>
      <c r="ACJ1341" s="119"/>
      <c r="ACK1341" s="119"/>
      <c r="ACL1341" s="119"/>
      <c r="ACM1341" s="119"/>
      <c r="ACN1341" s="119"/>
      <c r="ACO1341" s="119"/>
      <c r="ACP1341" s="119"/>
      <c r="ACQ1341" s="119"/>
      <c r="ACR1341" s="119"/>
      <c r="ACS1341" s="119"/>
      <c r="ACT1341" s="119"/>
      <c r="ACU1341" s="119"/>
      <c r="ACV1341" s="119"/>
      <c r="ACW1341" s="119"/>
      <c r="ACX1341" s="119"/>
      <c r="ACY1341" s="119"/>
      <c r="ACZ1341" s="119"/>
      <c r="ADA1341" s="119"/>
      <c r="ADB1341" s="119"/>
      <c r="ADC1341" s="119"/>
      <c r="ADD1341" s="119"/>
      <c r="ADE1341" s="119"/>
      <c r="ADF1341" s="119"/>
      <c r="ADG1341" s="119"/>
      <c r="ADH1341" s="119"/>
      <c r="ADI1341" s="119"/>
      <c r="ADJ1341" s="119"/>
      <c r="ADK1341" s="119"/>
      <c r="ADL1341" s="119"/>
      <c r="ADM1341" s="119"/>
      <c r="ADN1341" s="119"/>
      <c r="ADO1341" s="119"/>
      <c r="ADP1341" s="119"/>
      <c r="ADQ1341" s="119"/>
      <c r="ADR1341" s="119"/>
      <c r="ADS1341" s="119"/>
      <c r="ADT1341" s="119"/>
      <c r="ADU1341" s="119"/>
      <c r="ADV1341" s="119"/>
      <c r="ADW1341" s="119"/>
      <c r="ADX1341" s="119"/>
      <c r="ADY1341" s="119"/>
      <c r="ADZ1341" s="119"/>
      <c r="AEA1341" s="119"/>
      <c r="AEB1341" s="119"/>
      <c r="AEC1341" s="119"/>
      <c r="AED1341" s="119"/>
      <c r="AEE1341" s="119"/>
      <c r="AEF1341" s="119"/>
      <c r="AEG1341" s="119"/>
      <c r="AEH1341" s="119"/>
      <c r="AEI1341" s="119"/>
      <c r="AEJ1341" s="119"/>
      <c r="AEK1341" s="119"/>
      <c r="AEL1341" s="119"/>
      <c r="AEM1341" s="119"/>
      <c r="AEN1341" s="119"/>
      <c r="AEO1341" s="119"/>
      <c r="AEP1341" s="119"/>
      <c r="AEQ1341" s="119"/>
      <c r="AER1341" s="119"/>
      <c r="AES1341" s="119"/>
      <c r="AET1341" s="119"/>
      <c r="AEU1341" s="119"/>
      <c r="AEV1341" s="119"/>
      <c r="AEW1341" s="119"/>
      <c r="AEX1341" s="119"/>
      <c r="AEY1341" s="119"/>
      <c r="AEZ1341" s="119"/>
      <c r="AFA1341" s="119"/>
      <c r="AFB1341" s="119"/>
      <c r="AFC1341" s="119"/>
      <c r="AFD1341" s="119"/>
      <c r="AFE1341" s="119"/>
      <c r="AFF1341" s="119"/>
      <c r="AFG1341" s="119"/>
      <c r="AFH1341" s="119"/>
      <c r="AFI1341" s="119"/>
      <c r="AFJ1341" s="119"/>
      <c r="AFK1341" s="119"/>
      <c r="AFL1341" s="119"/>
      <c r="AFM1341" s="119"/>
      <c r="AFN1341" s="119"/>
      <c r="AFO1341" s="119"/>
      <c r="AFP1341" s="119"/>
      <c r="AFQ1341" s="119"/>
      <c r="AFR1341" s="119"/>
      <c r="AFS1341" s="119"/>
      <c r="AFT1341" s="119"/>
      <c r="AFU1341" s="119"/>
      <c r="AFV1341" s="119"/>
      <c r="AFW1341" s="119"/>
      <c r="AFX1341" s="119"/>
      <c r="AFY1341" s="119"/>
      <c r="AFZ1341" s="119"/>
      <c r="AGA1341" s="119"/>
      <c r="AGB1341" s="119"/>
      <c r="AGC1341" s="119"/>
      <c r="AGD1341" s="119"/>
      <c r="AGE1341" s="119"/>
      <c r="AGF1341" s="119"/>
      <c r="AGG1341" s="119"/>
      <c r="AGH1341" s="119"/>
      <c r="AGI1341" s="119"/>
      <c r="AGJ1341" s="119"/>
      <c r="AGK1341" s="119"/>
      <c r="AGL1341" s="119"/>
      <c r="AGM1341" s="119"/>
      <c r="AGN1341" s="119"/>
      <c r="AGO1341" s="119"/>
      <c r="AGP1341" s="119"/>
      <c r="AGQ1341" s="119"/>
      <c r="AGR1341" s="119"/>
      <c r="AGS1341" s="119"/>
      <c r="AGT1341" s="119"/>
      <c r="AGU1341" s="119"/>
      <c r="AGV1341" s="119"/>
      <c r="AGW1341" s="119"/>
      <c r="AGX1341" s="119"/>
      <c r="AGY1341" s="119"/>
      <c r="AGZ1341" s="119"/>
      <c r="AHA1341" s="119"/>
      <c r="AHB1341" s="119"/>
      <c r="AHC1341" s="119"/>
      <c r="AHD1341" s="119"/>
      <c r="AHE1341" s="119"/>
      <c r="AHF1341" s="119"/>
      <c r="AHG1341" s="119"/>
      <c r="AHH1341" s="119"/>
      <c r="AHI1341" s="119"/>
      <c r="AHJ1341" s="119"/>
      <c r="AHK1341" s="119"/>
      <c r="AHL1341" s="119"/>
      <c r="AHM1341" s="119"/>
      <c r="AHN1341" s="119"/>
      <c r="AHO1341" s="119"/>
      <c r="AHP1341" s="119"/>
      <c r="AHQ1341" s="119"/>
      <c r="AHR1341" s="119"/>
      <c r="AHS1341" s="119"/>
      <c r="AHT1341" s="119"/>
      <c r="AHU1341" s="119"/>
      <c r="AHV1341" s="119"/>
      <c r="AHW1341" s="119"/>
      <c r="AHX1341" s="119"/>
      <c r="AHY1341" s="119"/>
      <c r="AHZ1341" s="119"/>
      <c r="AIA1341" s="119"/>
      <c r="AIB1341" s="119"/>
      <c r="AIC1341" s="119"/>
      <c r="AID1341" s="119"/>
      <c r="AIE1341" s="119"/>
      <c r="AIF1341" s="119"/>
      <c r="AIG1341" s="119"/>
      <c r="AIH1341" s="119"/>
      <c r="AII1341" s="119"/>
      <c r="AIJ1341" s="119"/>
      <c r="AIK1341" s="119"/>
      <c r="AIL1341" s="119"/>
      <c r="AIM1341" s="119"/>
      <c r="AIN1341" s="119"/>
      <c r="AIO1341" s="119"/>
      <c r="AIP1341" s="119"/>
      <c r="AIQ1341" s="119"/>
      <c r="AIR1341" s="119"/>
      <c r="AIS1341" s="119"/>
      <c r="AIT1341" s="119"/>
      <c r="AIU1341" s="119"/>
      <c r="AIV1341" s="119"/>
      <c r="AIW1341" s="119"/>
      <c r="AIX1341" s="119"/>
      <c r="AIY1341" s="119"/>
      <c r="AIZ1341" s="119"/>
      <c r="AJA1341" s="119"/>
      <c r="AJB1341" s="119"/>
      <c r="AJC1341" s="119"/>
      <c r="AJD1341" s="119"/>
      <c r="AJE1341" s="119"/>
      <c r="AJF1341" s="119"/>
      <c r="AJG1341" s="119"/>
      <c r="AJH1341" s="119"/>
      <c r="AJI1341" s="119"/>
      <c r="AJJ1341" s="119"/>
      <c r="AJK1341" s="119"/>
      <c r="AJL1341" s="119"/>
      <c r="AJM1341" s="119"/>
      <c r="AJN1341" s="119"/>
      <c r="AJO1341" s="119"/>
      <c r="AJP1341" s="119"/>
      <c r="AJQ1341" s="119"/>
      <c r="AJR1341" s="119"/>
      <c r="AJS1341" s="119"/>
      <c r="AJT1341" s="119"/>
      <c r="AJU1341" s="119"/>
      <c r="AJV1341" s="119"/>
      <c r="AJW1341" s="119"/>
      <c r="AJX1341" s="119"/>
      <c r="AJY1341" s="119"/>
      <c r="AJZ1341" s="119"/>
      <c r="AKA1341" s="119"/>
      <c r="AKB1341" s="119"/>
      <c r="AKC1341" s="119"/>
      <c r="AKD1341" s="119"/>
      <c r="AKE1341" s="119"/>
      <c r="AKF1341" s="119"/>
      <c r="AKG1341" s="119"/>
      <c r="AKH1341" s="119"/>
      <c r="AKI1341" s="119"/>
      <c r="AKJ1341" s="119"/>
      <c r="AKK1341" s="119"/>
      <c r="AKL1341" s="119"/>
      <c r="AKM1341" s="119"/>
      <c r="AKN1341" s="119"/>
      <c r="AKO1341" s="119"/>
      <c r="AKP1341" s="119"/>
      <c r="AKQ1341" s="119"/>
      <c r="AKR1341" s="119"/>
      <c r="AKS1341" s="119"/>
      <c r="AKT1341" s="119"/>
      <c r="AKU1341" s="119"/>
      <c r="AKV1341" s="119"/>
      <c r="AKW1341" s="119"/>
      <c r="AKX1341" s="119"/>
      <c r="AKY1341" s="119"/>
      <c r="AKZ1341" s="119"/>
      <c r="ALA1341" s="119"/>
      <c r="ALB1341" s="119"/>
      <c r="ALC1341" s="119"/>
      <c r="ALD1341" s="119"/>
      <c r="ALE1341" s="119"/>
      <c r="ALF1341" s="119"/>
      <c r="ALG1341" s="119"/>
      <c r="ALH1341" s="119"/>
      <c r="ALI1341" s="119"/>
      <c r="ALJ1341" s="119"/>
      <c r="ALK1341" s="119"/>
      <c r="ALL1341" s="119"/>
      <c r="ALM1341" s="119"/>
      <c r="ALN1341" s="119"/>
      <c r="ALO1341" s="119"/>
      <c r="ALP1341" s="119"/>
      <c r="ALQ1341" s="119"/>
      <c r="ALR1341" s="119"/>
      <c r="ALS1341" s="119"/>
      <c r="ALT1341" s="119"/>
      <c r="ALU1341" s="119"/>
      <c r="ALV1341" s="119"/>
      <c r="ALW1341" s="119"/>
      <c r="ALX1341" s="119"/>
      <c r="ALY1341" s="119"/>
      <c r="ALZ1341" s="119"/>
      <c r="AMA1341" s="119"/>
      <c r="AMB1341" s="119"/>
      <c r="AMC1341" s="119"/>
      <c r="AMD1341" s="119"/>
      <c r="AME1341" s="119"/>
      <c r="AMF1341" s="119"/>
      <c r="AMG1341" s="119"/>
      <c r="AMH1341" s="119"/>
      <c r="AMI1341" s="119"/>
      <c r="AMJ1341" s="119"/>
    </row>
    <row r="1342" customFormat="false" ht="15" hidden="false" customHeight="false" outlineLevel="0" collapsed="false">
      <c r="A1342" s="118"/>
      <c r="B1342" s="118"/>
      <c r="C1342" s="49" t="n">
        <f aca="false">IF(F1342=F1341,C1341,IF(F1342=(F1341+10),C1341,(C1341+10)))</f>
        <v>2610</v>
      </c>
      <c r="D1342" s="58" t="s">
        <v>469</v>
      </c>
      <c r="E1342" s="51" t="n">
        <f aca="false">IF(C1341=C1342,IF(AND(L1342&lt;&gt;"M",L1342&lt;&gt;"m-up"),E1341+10,E1341),10)</f>
        <v>10</v>
      </c>
      <c r="F1342" s="81" t="n">
        <f aca="false">R1342+(Q1342*60)+(P1342*3600)</f>
        <v>50967</v>
      </c>
      <c r="G1342" s="81" t="str">
        <f aca="false">CONCATENATE(M1342,N1342,O1342)</f>
        <v>201826</v>
      </c>
      <c r="H1342" s="81" t="n">
        <v>8</v>
      </c>
      <c r="I1342" s="81"/>
      <c r="J1342" s="81"/>
      <c r="K1342" s="81"/>
      <c r="L1342" s="81" t="s">
        <v>0</v>
      </c>
      <c r="M1342" s="81" t="n">
        <v>2018</v>
      </c>
      <c r="N1342" s="81" t="n">
        <v>2</v>
      </c>
      <c r="O1342" s="81" t="n">
        <v>6</v>
      </c>
      <c r="P1342" s="81" t="n">
        <v>14</v>
      </c>
      <c r="Q1342" s="81" t="n">
        <v>9</v>
      </c>
      <c r="R1342" s="81" t="n">
        <v>27</v>
      </c>
      <c r="S1342" s="81" t="n">
        <v>521</v>
      </c>
      <c r="T1342" s="81" t="n">
        <v>1</v>
      </c>
      <c r="U1342" s="81" t="s">
        <v>1</v>
      </c>
      <c r="V1342" s="81" t="s">
        <v>2</v>
      </c>
      <c r="W1342" s="81"/>
      <c r="X1342" s="129" t="s">
        <v>130</v>
      </c>
      <c r="Y1342" s="130"/>
      <c r="Z1342" s="130"/>
      <c r="AA1342" s="130"/>
      <c r="WK1342" s="119"/>
      <c r="WL1342" s="119"/>
      <c r="WM1342" s="119"/>
      <c r="WN1342" s="119"/>
      <c r="WO1342" s="119"/>
      <c r="WP1342" s="119"/>
      <c r="WQ1342" s="119"/>
      <c r="WR1342" s="119"/>
      <c r="WS1342" s="119"/>
      <c r="WT1342" s="119"/>
      <c r="WU1342" s="119"/>
      <c r="WV1342" s="119"/>
      <c r="WW1342" s="119"/>
      <c r="WX1342" s="119"/>
      <c r="WY1342" s="119"/>
      <c r="WZ1342" s="119"/>
      <c r="XA1342" s="119"/>
      <c r="XB1342" s="119"/>
      <c r="XC1342" s="119"/>
      <c r="XD1342" s="119"/>
      <c r="XE1342" s="119"/>
      <c r="XF1342" s="119"/>
      <c r="XG1342" s="119"/>
      <c r="XH1342" s="119"/>
      <c r="XI1342" s="119"/>
      <c r="XJ1342" s="119"/>
      <c r="XK1342" s="119"/>
      <c r="XL1342" s="119"/>
      <c r="XM1342" s="119"/>
      <c r="XN1342" s="119"/>
      <c r="XO1342" s="119"/>
      <c r="XP1342" s="119"/>
      <c r="XQ1342" s="119"/>
      <c r="XR1342" s="119"/>
      <c r="XS1342" s="119"/>
      <c r="XT1342" s="119"/>
      <c r="XU1342" s="119"/>
      <c r="XV1342" s="119"/>
      <c r="XW1342" s="119"/>
      <c r="XX1342" s="119"/>
      <c r="XY1342" s="119"/>
      <c r="XZ1342" s="119"/>
      <c r="YA1342" s="119"/>
      <c r="YB1342" s="119"/>
      <c r="YC1342" s="119"/>
      <c r="YD1342" s="119"/>
      <c r="YE1342" s="119"/>
      <c r="YF1342" s="119"/>
      <c r="YG1342" s="119"/>
      <c r="YH1342" s="119"/>
      <c r="YI1342" s="119"/>
      <c r="YJ1342" s="119"/>
      <c r="YK1342" s="119"/>
      <c r="YL1342" s="119"/>
      <c r="YM1342" s="119"/>
      <c r="YN1342" s="119"/>
      <c r="YO1342" s="119"/>
      <c r="YP1342" s="119"/>
      <c r="YQ1342" s="119"/>
      <c r="YR1342" s="119"/>
      <c r="YS1342" s="119"/>
      <c r="YT1342" s="119"/>
      <c r="YU1342" s="119"/>
      <c r="YV1342" s="119"/>
      <c r="YW1342" s="119"/>
      <c r="YX1342" s="119"/>
      <c r="YY1342" s="119"/>
      <c r="YZ1342" s="119"/>
      <c r="ZA1342" s="119"/>
      <c r="ZB1342" s="119"/>
      <c r="ZC1342" s="119"/>
      <c r="ZD1342" s="119"/>
      <c r="ZE1342" s="119"/>
      <c r="ZF1342" s="119"/>
      <c r="ZG1342" s="119"/>
      <c r="ZH1342" s="119"/>
      <c r="ZI1342" s="119"/>
      <c r="ZJ1342" s="119"/>
      <c r="ZK1342" s="119"/>
      <c r="ZL1342" s="119"/>
      <c r="ZM1342" s="119"/>
      <c r="ZN1342" s="119"/>
      <c r="ZO1342" s="119"/>
      <c r="ZP1342" s="119"/>
      <c r="ZQ1342" s="119"/>
      <c r="ZR1342" s="119"/>
      <c r="ZS1342" s="119"/>
      <c r="ZT1342" s="119"/>
      <c r="ZU1342" s="119"/>
      <c r="ZV1342" s="119"/>
      <c r="ZW1342" s="119"/>
      <c r="ZX1342" s="119"/>
      <c r="ZY1342" s="119"/>
      <c r="ZZ1342" s="119"/>
      <c r="AAA1342" s="119"/>
      <c r="AAB1342" s="119"/>
      <c r="AAC1342" s="119"/>
      <c r="AAD1342" s="119"/>
      <c r="AAE1342" s="119"/>
      <c r="AAF1342" s="119"/>
      <c r="AAG1342" s="119"/>
      <c r="AAH1342" s="119"/>
      <c r="AAI1342" s="119"/>
      <c r="AAJ1342" s="119"/>
      <c r="AAK1342" s="119"/>
      <c r="AAL1342" s="119"/>
      <c r="AAM1342" s="119"/>
      <c r="AAN1342" s="119"/>
      <c r="AAO1342" s="119"/>
      <c r="AAP1342" s="119"/>
      <c r="AAQ1342" s="119"/>
      <c r="AAR1342" s="119"/>
      <c r="AAS1342" s="119"/>
      <c r="AAT1342" s="119"/>
      <c r="AAU1342" s="119"/>
      <c r="AAV1342" s="119"/>
      <c r="AAW1342" s="119"/>
      <c r="AAX1342" s="119"/>
      <c r="AAY1342" s="119"/>
      <c r="AAZ1342" s="119"/>
      <c r="ABA1342" s="119"/>
      <c r="ABB1342" s="119"/>
      <c r="ABC1342" s="119"/>
      <c r="ABD1342" s="119"/>
      <c r="ABE1342" s="119"/>
      <c r="ABF1342" s="119"/>
      <c r="ABG1342" s="119"/>
      <c r="ABH1342" s="119"/>
      <c r="ABI1342" s="119"/>
      <c r="ABJ1342" s="119"/>
      <c r="ABK1342" s="119"/>
      <c r="ABL1342" s="119"/>
      <c r="ABM1342" s="119"/>
      <c r="ABN1342" s="119"/>
      <c r="ABO1342" s="119"/>
      <c r="ABP1342" s="119"/>
      <c r="ABQ1342" s="119"/>
      <c r="ABR1342" s="119"/>
      <c r="ABS1342" s="119"/>
      <c r="ABT1342" s="119"/>
      <c r="ABU1342" s="119"/>
      <c r="ABV1342" s="119"/>
      <c r="ABW1342" s="119"/>
      <c r="ABX1342" s="119"/>
      <c r="ABY1342" s="119"/>
      <c r="ABZ1342" s="119"/>
      <c r="ACA1342" s="119"/>
      <c r="ACB1342" s="119"/>
      <c r="ACC1342" s="119"/>
      <c r="ACD1342" s="119"/>
      <c r="ACE1342" s="119"/>
      <c r="ACF1342" s="119"/>
      <c r="ACG1342" s="119"/>
      <c r="ACH1342" s="119"/>
      <c r="ACI1342" s="119"/>
      <c r="ACJ1342" s="119"/>
      <c r="ACK1342" s="119"/>
      <c r="ACL1342" s="119"/>
      <c r="ACM1342" s="119"/>
      <c r="ACN1342" s="119"/>
      <c r="ACO1342" s="119"/>
      <c r="ACP1342" s="119"/>
      <c r="ACQ1342" s="119"/>
      <c r="ACR1342" s="119"/>
      <c r="ACS1342" s="119"/>
      <c r="ACT1342" s="119"/>
      <c r="ACU1342" s="119"/>
      <c r="ACV1342" s="119"/>
      <c r="ACW1342" s="119"/>
      <c r="ACX1342" s="119"/>
      <c r="ACY1342" s="119"/>
      <c r="ACZ1342" s="119"/>
      <c r="ADA1342" s="119"/>
      <c r="ADB1342" s="119"/>
      <c r="ADC1342" s="119"/>
      <c r="ADD1342" s="119"/>
      <c r="ADE1342" s="119"/>
      <c r="ADF1342" s="119"/>
      <c r="ADG1342" s="119"/>
      <c r="ADH1342" s="119"/>
      <c r="ADI1342" s="119"/>
      <c r="ADJ1342" s="119"/>
      <c r="ADK1342" s="119"/>
      <c r="ADL1342" s="119"/>
      <c r="ADM1342" s="119"/>
      <c r="ADN1342" s="119"/>
      <c r="ADO1342" s="119"/>
      <c r="ADP1342" s="119"/>
      <c r="ADQ1342" s="119"/>
      <c r="ADR1342" s="119"/>
      <c r="ADS1342" s="119"/>
      <c r="ADT1342" s="119"/>
      <c r="ADU1342" s="119"/>
      <c r="ADV1342" s="119"/>
      <c r="ADW1342" s="119"/>
      <c r="ADX1342" s="119"/>
      <c r="ADY1342" s="119"/>
      <c r="ADZ1342" s="119"/>
      <c r="AEA1342" s="119"/>
      <c r="AEB1342" s="119"/>
      <c r="AEC1342" s="119"/>
      <c r="AED1342" s="119"/>
      <c r="AEE1342" s="119"/>
      <c r="AEF1342" s="119"/>
      <c r="AEG1342" s="119"/>
      <c r="AEH1342" s="119"/>
      <c r="AEI1342" s="119"/>
      <c r="AEJ1342" s="119"/>
      <c r="AEK1342" s="119"/>
      <c r="AEL1342" s="119"/>
      <c r="AEM1342" s="119"/>
      <c r="AEN1342" s="119"/>
      <c r="AEO1342" s="119"/>
      <c r="AEP1342" s="119"/>
      <c r="AEQ1342" s="119"/>
      <c r="AER1342" s="119"/>
      <c r="AES1342" s="119"/>
      <c r="AET1342" s="119"/>
      <c r="AEU1342" s="119"/>
      <c r="AEV1342" s="119"/>
      <c r="AEW1342" s="119"/>
      <c r="AEX1342" s="119"/>
      <c r="AEY1342" s="119"/>
      <c r="AEZ1342" s="119"/>
      <c r="AFA1342" s="119"/>
      <c r="AFB1342" s="119"/>
      <c r="AFC1342" s="119"/>
      <c r="AFD1342" s="119"/>
      <c r="AFE1342" s="119"/>
      <c r="AFF1342" s="119"/>
      <c r="AFG1342" s="119"/>
      <c r="AFH1342" s="119"/>
      <c r="AFI1342" s="119"/>
      <c r="AFJ1342" s="119"/>
      <c r="AFK1342" s="119"/>
      <c r="AFL1342" s="119"/>
      <c r="AFM1342" s="119"/>
      <c r="AFN1342" s="119"/>
      <c r="AFO1342" s="119"/>
      <c r="AFP1342" s="119"/>
      <c r="AFQ1342" s="119"/>
      <c r="AFR1342" s="119"/>
      <c r="AFS1342" s="119"/>
      <c r="AFT1342" s="119"/>
      <c r="AFU1342" s="119"/>
      <c r="AFV1342" s="119"/>
      <c r="AFW1342" s="119"/>
      <c r="AFX1342" s="119"/>
      <c r="AFY1342" s="119"/>
      <c r="AFZ1342" s="119"/>
      <c r="AGA1342" s="119"/>
      <c r="AGB1342" s="119"/>
      <c r="AGC1342" s="119"/>
      <c r="AGD1342" s="119"/>
      <c r="AGE1342" s="119"/>
      <c r="AGF1342" s="119"/>
      <c r="AGG1342" s="119"/>
      <c r="AGH1342" s="119"/>
      <c r="AGI1342" s="119"/>
      <c r="AGJ1342" s="119"/>
      <c r="AGK1342" s="119"/>
      <c r="AGL1342" s="119"/>
      <c r="AGM1342" s="119"/>
      <c r="AGN1342" s="119"/>
      <c r="AGO1342" s="119"/>
      <c r="AGP1342" s="119"/>
      <c r="AGQ1342" s="119"/>
      <c r="AGR1342" s="119"/>
      <c r="AGS1342" s="119"/>
      <c r="AGT1342" s="119"/>
      <c r="AGU1342" s="119"/>
      <c r="AGV1342" s="119"/>
      <c r="AGW1342" s="119"/>
      <c r="AGX1342" s="119"/>
      <c r="AGY1342" s="119"/>
      <c r="AGZ1342" s="119"/>
      <c r="AHA1342" s="119"/>
      <c r="AHB1342" s="119"/>
      <c r="AHC1342" s="119"/>
      <c r="AHD1342" s="119"/>
      <c r="AHE1342" s="119"/>
      <c r="AHF1342" s="119"/>
      <c r="AHG1342" s="119"/>
      <c r="AHH1342" s="119"/>
      <c r="AHI1342" s="119"/>
      <c r="AHJ1342" s="119"/>
      <c r="AHK1342" s="119"/>
      <c r="AHL1342" s="119"/>
      <c r="AHM1342" s="119"/>
      <c r="AHN1342" s="119"/>
      <c r="AHO1342" s="119"/>
      <c r="AHP1342" s="119"/>
      <c r="AHQ1342" s="119"/>
      <c r="AHR1342" s="119"/>
      <c r="AHS1342" s="119"/>
      <c r="AHT1342" s="119"/>
      <c r="AHU1342" s="119"/>
      <c r="AHV1342" s="119"/>
      <c r="AHW1342" s="119"/>
      <c r="AHX1342" s="119"/>
      <c r="AHY1342" s="119"/>
      <c r="AHZ1342" s="119"/>
      <c r="AIA1342" s="119"/>
      <c r="AIB1342" s="119"/>
      <c r="AIC1342" s="119"/>
      <c r="AID1342" s="119"/>
      <c r="AIE1342" s="119"/>
      <c r="AIF1342" s="119"/>
      <c r="AIG1342" s="119"/>
      <c r="AIH1342" s="119"/>
      <c r="AII1342" s="119"/>
      <c r="AIJ1342" s="119"/>
      <c r="AIK1342" s="119"/>
      <c r="AIL1342" s="119"/>
      <c r="AIM1342" s="119"/>
      <c r="AIN1342" s="119"/>
      <c r="AIO1342" s="119"/>
      <c r="AIP1342" s="119"/>
      <c r="AIQ1342" s="119"/>
      <c r="AIR1342" s="119"/>
      <c r="AIS1342" s="119"/>
      <c r="AIT1342" s="119"/>
      <c r="AIU1342" s="119"/>
      <c r="AIV1342" s="119"/>
      <c r="AIW1342" s="119"/>
      <c r="AIX1342" s="119"/>
      <c r="AIY1342" s="119"/>
      <c r="AIZ1342" s="119"/>
      <c r="AJA1342" s="119"/>
      <c r="AJB1342" s="119"/>
      <c r="AJC1342" s="119"/>
      <c r="AJD1342" s="119"/>
      <c r="AJE1342" s="119"/>
      <c r="AJF1342" s="119"/>
      <c r="AJG1342" s="119"/>
      <c r="AJH1342" s="119"/>
      <c r="AJI1342" s="119"/>
      <c r="AJJ1342" s="119"/>
      <c r="AJK1342" s="119"/>
      <c r="AJL1342" s="119"/>
      <c r="AJM1342" s="119"/>
      <c r="AJN1342" s="119"/>
      <c r="AJO1342" s="119"/>
      <c r="AJP1342" s="119"/>
      <c r="AJQ1342" s="119"/>
      <c r="AJR1342" s="119"/>
      <c r="AJS1342" s="119"/>
      <c r="AJT1342" s="119"/>
      <c r="AJU1342" s="119"/>
      <c r="AJV1342" s="119"/>
      <c r="AJW1342" s="119"/>
      <c r="AJX1342" s="119"/>
      <c r="AJY1342" s="119"/>
      <c r="AJZ1342" s="119"/>
      <c r="AKA1342" s="119"/>
      <c r="AKB1342" s="119"/>
      <c r="AKC1342" s="119"/>
      <c r="AKD1342" s="119"/>
      <c r="AKE1342" s="119"/>
      <c r="AKF1342" s="119"/>
      <c r="AKG1342" s="119"/>
      <c r="AKH1342" s="119"/>
      <c r="AKI1342" s="119"/>
      <c r="AKJ1342" s="119"/>
      <c r="AKK1342" s="119"/>
      <c r="AKL1342" s="119"/>
      <c r="AKM1342" s="119"/>
      <c r="AKN1342" s="119"/>
      <c r="AKO1342" s="119"/>
      <c r="AKP1342" s="119"/>
      <c r="AKQ1342" s="119"/>
      <c r="AKR1342" s="119"/>
      <c r="AKS1342" s="119"/>
      <c r="AKT1342" s="119"/>
      <c r="AKU1342" s="119"/>
      <c r="AKV1342" s="119"/>
      <c r="AKW1342" s="119"/>
      <c r="AKX1342" s="119"/>
      <c r="AKY1342" s="119"/>
      <c r="AKZ1342" s="119"/>
      <c r="ALA1342" s="119"/>
      <c r="ALB1342" s="119"/>
      <c r="ALC1342" s="119"/>
      <c r="ALD1342" s="119"/>
      <c r="ALE1342" s="119"/>
      <c r="ALF1342" s="119"/>
      <c r="ALG1342" s="119"/>
      <c r="ALH1342" s="119"/>
      <c r="ALI1342" s="119"/>
      <c r="ALJ1342" s="119"/>
      <c r="ALK1342" s="119"/>
      <c r="ALL1342" s="119"/>
      <c r="ALM1342" s="119"/>
      <c r="ALN1342" s="119"/>
      <c r="ALO1342" s="119"/>
      <c r="ALP1342" s="119"/>
      <c r="ALQ1342" s="119"/>
      <c r="ALR1342" s="119"/>
      <c r="ALS1342" s="119"/>
      <c r="ALT1342" s="119"/>
      <c r="ALU1342" s="119"/>
      <c r="ALV1342" s="119"/>
      <c r="ALW1342" s="119"/>
      <c r="ALX1342" s="119"/>
      <c r="ALY1342" s="119"/>
      <c r="ALZ1342" s="119"/>
      <c r="AMA1342" s="119"/>
      <c r="AMB1342" s="119"/>
      <c r="AMC1342" s="119"/>
      <c r="AMD1342" s="119"/>
      <c r="AME1342" s="119"/>
      <c r="AMF1342" s="119"/>
      <c r="AMG1342" s="119"/>
      <c r="AMH1342" s="119"/>
      <c r="AMI1342" s="119"/>
      <c r="AMJ1342" s="119"/>
    </row>
    <row r="1343" customFormat="false" ht="15" hidden="false" customHeight="false" outlineLevel="0" collapsed="false">
      <c r="A1343" s="118"/>
      <c r="B1343" s="118"/>
      <c r="C1343" s="49" t="n">
        <f aca="false">IF(F1343=F1342,C1342,IF(F1343=(F1342+10),C1342,(C1342+10)))</f>
        <v>2610</v>
      </c>
      <c r="D1343" s="56" t="s">
        <v>469</v>
      </c>
      <c r="E1343" s="51" t="n">
        <f aca="false">IF(C1342=C1343,IF(AND(L1343&lt;&gt;"M",L1343&lt;&gt;"m-up"),E1342+10,E1342),10)</f>
        <v>20</v>
      </c>
      <c r="F1343" s="79" t="n">
        <f aca="false">R1343+(Q1343*60)+(P1343*3600)</f>
        <v>50967</v>
      </c>
      <c r="G1343" s="79" t="str">
        <f aca="false">CONCATENATE(M1343,N1343,O1343)</f>
        <v>201826</v>
      </c>
      <c r="H1343" s="79" t="n">
        <v>0</v>
      </c>
      <c r="I1343" s="79"/>
      <c r="J1343" s="79"/>
      <c r="K1343" s="79"/>
      <c r="L1343" s="79" t="s">
        <v>290</v>
      </c>
      <c r="M1343" s="79" t="n">
        <v>2018</v>
      </c>
      <c r="N1343" s="79" t="n">
        <v>2</v>
      </c>
      <c r="O1343" s="79" t="n">
        <v>6</v>
      </c>
      <c r="P1343" s="79" t="n">
        <v>14</v>
      </c>
      <c r="Q1343" s="79" t="n">
        <v>9</v>
      </c>
      <c r="R1343" s="79" t="n">
        <v>27</v>
      </c>
      <c r="S1343" s="79" t="n">
        <v>628</v>
      </c>
      <c r="T1343" s="79" t="s">
        <v>131</v>
      </c>
      <c r="U1343" s="79" t="s">
        <v>1</v>
      </c>
      <c r="V1343" s="79" t="s">
        <v>2</v>
      </c>
      <c r="W1343" s="79"/>
      <c r="X1343" s="130" t="s">
        <v>132</v>
      </c>
      <c r="Y1343" s="130"/>
      <c r="Z1343" s="130"/>
      <c r="AA1343" s="130"/>
      <c r="WK1343" s="119"/>
      <c r="WL1343" s="119"/>
      <c r="WM1343" s="119"/>
      <c r="WN1343" s="119"/>
      <c r="WO1343" s="119"/>
      <c r="WP1343" s="119"/>
      <c r="WQ1343" s="119"/>
      <c r="WR1343" s="119"/>
      <c r="WS1343" s="119"/>
      <c r="WT1343" s="119"/>
      <c r="WU1343" s="119"/>
      <c r="WV1343" s="119"/>
      <c r="WW1343" s="119"/>
      <c r="WX1343" s="119"/>
      <c r="WY1343" s="119"/>
      <c r="WZ1343" s="119"/>
      <c r="XA1343" s="119"/>
      <c r="XB1343" s="119"/>
      <c r="XC1343" s="119"/>
      <c r="XD1343" s="119"/>
      <c r="XE1343" s="119"/>
      <c r="XF1343" s="119"/>
      <c r="XG1343" s="119"/>
      <c r="XH1343" s="119"/>
      <c r="XI1343" s="119"/>
      <c r="XJ1343" s="119"/>
      <c r="XK1343" s="119"/>
      <c r="XL1343" s="119"/>
      <c r="XM1343" s="119"/>
      <c r="XN1343" s="119"/>
      <c r="XO1343" s="119"/>
      <c r="XP1343" s="119"/>
      <c r="XQ1343" s="119"/>
      <c r="XR1343" s="119"/>
      <c r="XS1343" s="119"/>
      <c r="XT1343" s="119"/>
      <c r="XU1343" s="119"/>
      <c r="XV1343" s="119"/>
      <c r="XW1343" s="119"/>
      <c r="XX1343" s="119"/>
      <c r="XY1343" s="119"/>
      <c r="XZ1343" s="119"/>
      <c r="YA1343" s="119"/>
      <c r="YB1343" s="119"/>
      <c r="YC1343" s="119"/>
      <c r="YD1343" s="119"/>
      <c r="YE1343" s="119"/>
      <c r="YF1343" s="119"/>
      <c r="YG1343" s="119"/>
      <c r="YH1343" s="119"/>
      <c r="YI1343" s="119"/>
      <c r="YJ1343" s="119"/>
      <c r="YK1343" s="119"/>
      <c r="YL1343" s="119"/>
      <c r="YM1343" s="119"/>
      <c r="YN1343" s="119"/>
      <c r="YO1343" s="119"/>
      <c r="YP1343" s="119"/>
      <c r="YQ1343" s="119"/>
      <c r="YR1343" s="119"/>
      <c r="YS1343" s="119"/>
      <c r="YT1343" s="119"/>
      <c r="YU1343" s="119"/>
      <c r="YV1343" s="119"/>
      <c r="YW1343" s="119"/>
      <c r="YX1343" s="119"/>
      <c r="YY1343" s="119"/>
      <c r="YZ1343" s="119"/>
      <c r="ZA1343" s="119"/>
      <c r="ZB1343" s="119"/>
      <c r="ZC1343" s="119"/>
      <c r="ZD1343" s="119"/>
      <c r="ZE1343" s="119"/>
      <c r="ZF1343" s="119"/>
      <c r="ZG1343" s="119"/>
      <c r="ZH1343" s="119"/>
      <c r="ZI1343" s="119"/>
      <c r="ZJ1343" s="119"/>
      <c r="ZK1343" s="119"/>
      <c r="ZL1343" s="119"/>
      <c r="ZM1343" s="119"/>
      <c r="ZN1343" s="119"/>
      <c r="ZO1343" s="119"/>
      <c r="ZP1343" s="119"/>
      <c r="ZQ1343" s="119"/>
      <c r="ZR1343" s="119"/>
      <c r="ZS1343" s="119"/>
      <c r="ZT1343" s="119"/>
      <c r="ZU1343" s="119"/>
      <c r="ZV1343" s="119"/>
      <c r="ZW1343" s="119"/>
      <c r="ZX1343" s="119"/>
      <c r="ZY1343" s="119"/>
      <c r="ZZ1343" s="119"/>
      <c r="AAA1343" s="119"/>
      <c r="AAB1343" s="119"/>
      <c r="AAC1343" s="119"/>
      <c r="AAD1343" s="119"/>
      <c r="AAE1343" s="119"/>
      <c r="AAF1343" s="119"/>
      <c r="AAG1343" s="119"/>
      <c r="AAH1343" s="119"/>
      <c r="AAI1343" s="119"/>
      <c r="AAJ1343" s="119"/>
      <c r="AAK1343" s="119"/>
      <c r="AAL1343" s="119"/>
      <c r="AAM1343" s="119"/>
      <c r="AAN1343" s="119"/>
      <c r="AAO1343" s="119"/>
      <c r="AAP1343" s="119"/>
      <c r="AAQ1343" s="119"/>
      <c r="AAR1343" s="119"/>
      <c r="AAS1343" s="119"/>
      <c r="AAT1343" s="119"/>
      <c r="AAU1343" s="119"/>
      <c r="AAV1343" s="119"/>
      <c r="AAW1343" s="119"/>
      <c r="AAX1343" s="119"/>
      <c r="AAY1343" s="119"/>
      <c r="AAZ1343" s="119"/>
      <c r="ABA1343" s="119"/>
      <c r="ABB1343" s="119"/>
      <c r="ABC1343" s="119"/>
      <c r="ABD1343" s="119"/>
      <c r="ABE1343" s="119"/>
      <c r="ABF1343" s="119"/>
      <c r="ABG1343" s="119"/>
      <c r="ABH1343" s="119"/>
      <c r="ABI1343" s="119"/>
      <c r="ABJ1343" s="119"/>
      <c r="ABK1343" s="119"/>
      <c r="ABL1343" s="119"/>
      <c r="ABM1343" s="119"/>
      <c r="ABN1343" s="119"/>
      <c r="ABO1343" s="119"/>
      <c r="ABP1343" s="119"/>
      <c r="ABQ1343" s="119"/>
      <c r="ABR1343" s="119"/>
      <c r="ABS1343" s="119"/>
      <c r="ABT1343" s="119"/>
      <c r="ABU1343" s="119"/>
      <c r="ABV1343" s="119"/>
      <c r="ABW1343" s="119"/>
      <c r="ABX1343" s="119"/>
      <c r="ABY1343" s="119"/>
      <c r="ABZ1343" s="119"/>
      <c r="ACA1343" s="119"/>
      <c r="ACB1343" s="119"/>
      <c r="ACC1343" s="119"/>
      <c r="ACD1343" s="119"/>
      <c r="ACE1343" s="119"/>
      <c r="ACF1343" s="119"/>
      <c r="ACG1343" s="119"/>
      <c r="ACH1343" s="119"/>
      <c r="ACI1343" s="119"/>
      <c r="ACJ1343" s="119"/>
      <c r="ACK1343" s="119"/>
      <c r="ACL1343" s="119"/>
      <c r="ACM1343" s="119"/>
      <c r="ACN1343" s="119"/>
      <c r="ACO1343" s="119"/>
      <c r="ACP1343" s="119"/>
      <c r="ACQ1343" s="119"/>
      <c r="ACR1343" s="119"/>
      <c r="ACS1343" s="119"/>
      <c r="ACT1343" s="119"/>
      <c r="ACU1343" s="119"/>
      <c r="ACV1343" s="119"/>
      <c r="ACW1343" s="119"/>
      <c r="ACX1343" s="119"/>
      <c r="ACY1343" s="119"/>
      <c r="ACZ1343" s="119"/>
      <c r="ADA1343" s="119"/>
      <c r="ADB1343" s="119"/>
      <c r="ADC1343" s="119"/>
      <c r="ADD1343" s="119"/>
      <c r="ADE1343" s="119"/>
      <c r="ADF1343" s="119"/>
      <c r="ADG1343" s="119"/>
      <c r="ADH1343" s="119"/>
      <c r="ADI1343" s="119"/>
      <c r="ADJ1343" s="119"/>
      <c r="ADK1343" s="119"/>
      <c r="ADL1343" s="119"/>
      <c r="ADM1343" s="119"/>
      <c r="ADN1343" s="119"/>
      <c r="ADO1343" s="119"/>
      <c r="ADP1343" s="119"/>
      <c r="ADQ1343" s="119"/>
      <c r="ADR1343" s="119"/>
      <c r="ADS1343" s="119"/>
      <c r="ADT1343" s="119"/>
      <c r="ADU1343" s="119"/>
      <c r="ADV1343" s="119"/>
      <c r="ADW1343" s="119"/>
      <c r="ADX1343" s="119"/>
      <c r="ADY1343" s="119"/>
      <c r="ADZ1343" s="119"/>
      <c r="AEA1343" s="119"/>
      <c r="AEB1343" s="119"/>
      <c r="AEC1343" s="119"/>
      <c r="AED1343" s="119"/>
      <c r="AEE1343" s="119"/>
      <c r="AEF1343" s="119"/>
      <c r="AEG1343" s="119"/>
      <c r="AEH1343" s="119"/>
      <c r="AEI1343" s="119"/>
      <c r="AEJ1343" s="119"/>
      <c r="AEK1343" s="119"/>
      <c r="AEL1343" s="119"/>
      <c r="AEM1343" s="119"/>
      <c r="AEN1343" s="119"/>
      <c r="AEO1343" s="119"/>
      <c r="AEP1343" s="119"/>
      <c r="AEQ1343" s="119"/>
      <c r="AER1343" s="119"/>
      <c r="AES1343" s="119"/>
      <c r="AET1343" s="119"/>
      <c r="AEU1343" s="119"/>
      <c r="AEV1343" s="119"/>
      <c r="AEW1343" s="119"/>
      <c r="AEX1343" s="119"/>
      <c r="AEY1343" s="119"/>
      <c r="AEZ1343" s="119"/>
      <c r="AFA1343" s="119"/>
      <c r="AFB1343" s="119"/>
      <c r="AFC1343" s="119"/>
      <c r="AFD1343" s="119"/>
      <c r="AFE1343" s="119"/>
      <c r="AFF1343" s="119"/>
      <c r="AFG1343" s="119"/>
      <c r="AFH1343" s="119"/>
      <c r="AFI1343" s="119"/>
      <c r="AFJ1343" s="119"/>
      <c r="AFK1343" s="119"/>
      <c r="AFL1343" s="119"/>
      <c r="AFM1343" s="119"/>
      <c r="AFN1343" s="119"/>
      <c r="AFO1343" s="119"/>
      <c r="AFP1343" s="119"/>
      <c r="AFQ1343" s="119"/>
      <c r="AFR1343" s="119"/>
      <c r="AFS1343" s="119"/>
      <c r="AFT1343" s="119"/>
      <c r="AFU1343" s="119"/>
      <c r="AFV1343" s="119"/>
      <c r="AFW1343" s="119"/>
      <c r="AFX1343" s="119"/>
      <c r="AFY1343" s="119"/>
      <c r="AFZ1343" s="119"/>
      <c r="AGA1343" s="119"/>
      <c r="AGB1343" s="119"/>
      <c r="AGC1343" s="119"/>
      <c r="AGD1343" s="119"/>
      <c r="AGE1343" s="119"/>
      <c r="AGF1343" s="119"/>
      <c r="AGG1343" s="119"/>
      <c r="AGH1343" s="119"/>
      <c r="AGI1343" s="119"/>
      <c r="AGJ1343" s="119"/>
      <c r="AGK1343" s="119"/>
      <c r="AGL1343" s="119"/>
      <c r="AGM1343" s="119"/>
      <c r="AGN1343" s="119"/>
      <c r="AGO1343" s="119"/>
      <c r="AGP1343" s="119"/>
      <c r="AGQ1343" s="119"/>
      <c r="AGR1343" s="119"/>
      <c r="AGS1343" s="119"/>
      <c r="AGT1343" s="119"/>
      <c r="AGU1343" s="119"/>
      <c r="AGV1343" s="119"/>
      <c r="AGW1343" s="119"/>
      <c r="AGX1343" s="119"/>
      <c r="AGY1343" s="119"/>
      <c r="AGZ1343" s="119"/>
      <c r="AHA1343" s="119"/>
      <c r="AHB1343" s="119"/>
      <c r="AHC1343" s="119"/>
      <c r="AHD1343" s="119"/>
      <c r="AHE1343" s="119"/>
      <c r="AHF1343" s="119"/>
      <c r="AHG1343" s="119"/>
      <c r="AHH1343" s="119"/>
      <c r="AHI1343" s="119"/>
      <c r="AHJ1343" s="119"/>
      <c r="AHK1343" s="119"/>
      <c r="AHL1343" s="119"/>
      <c r="AHM1343" s="119"/>
      <c r="AHN1343" s="119"/>
      <c r="AHO1343" s="119"/>
      <c r="AHP1343" s="119"/>
      <c r="AHQ1343" s="119"/>
      <c r="AHR1343" s="119"/>
      <c r="AHS1343" s="119"/>
      <c r="AHT1343" s="119"/>
      <c r="AHU1343" s="119"/>
      <c r="AHV1343" s="119"/>
      <c r="AHW1343" s="119"/>
      <c r="AHX1343" s="119"/>
      <c r="AHY1343" s="119"/>
      <c r="AHZ1343" s="119"/>
      <c r="AIA1343" s="119"/>
      <c r="AIB1343" s="119"/>
      <c r="AIC1343" s="119"/>
      <c r="AID1343" s="119"/>
      <c r="AIE1343" s="119"/>
      <c r="AIF1343" s="119"/>
      <c r="AIG1343" s="119"/>
      <c r="AIH1343" s="119"/>
      <c r="AII1343" s="119"/>
      <c r="AIJ1343" s="119"/>
      <c r="AIK1343" s="119"/>
      <c r="AIL1343" s="119"/>
      <c r="AIM1343" s="119"/>
      <c r="AIN1343" s="119"/>
      <c r="AIO1343" s="119"/>
      <c r="AIP1343" s="119"/>
      <c r="AIQ1343" s="119"/>
      <c r="AIR1343" s="119"/>
      <c r="AIS1343" s="119"/>
      <c r="AIT1343" s="119"/>
      <c r="AIU1343" s="119"/>
      <c r="AIV1343" s="119"/>
      <c r="AIW1343" s="119"/>
      <c r="AIX1343" s="119"/>
      <c r="AIY1343" s="119"/>
      <c r="AIZ1343" s="119"/>
      <c r="AJA1343" s="119"/>
      <c r="AJB1343" s="119"/>
      <c r="AJC1343" s="119"/>
      <c r="AJD1343" s="119"/>
      <c r="AJE1343" s="119"/>
      <c r="AJF1343" s="119"/>
      <c r="AJG1343" s="119"/>
      <c r="AJH1343" s="119"/>
      <c r="AJI1343" s="119"/>
      <c r="AJJ1343" s="119"/>
      <c r="AJK1343" s="119"/>
      <c r="AJL1343" s="119"/>
      <c r="AJM1343" s="119"/>
      <c r="AJN1343" s="119"/>
      <c r="AJO1343" s="119"/>
      <c r="AJP1343" s="119"/>
      <c r="AJQ1343" s="119"/>
      <c r="AJR1343" s="119"/>
      <c r="AJS1343" s="119"/>
      <c r="AJT1343" s="119"/>
      <c r="AJU1343" s="119"/>
      <c r="AJV1343" s="119"/>
      <c r="AJW1343" s="119"/>
      <c r="AJX1343" s="119"/>
      <c r="AJY1343" s="119"/>
      <c r="AJZ1343" s="119"/>
      <c r="AKA1343" s="119"/>
      <c r="AKB1343" s="119"/>
      <c r="AKC1343" s="119"/>
      <c r="AKD1343" s="119"/>
      <c r="AKE1343" s="119"/>
      <c r="AKF1343" s="119"/>
      <c r="AKG1343" s="119"/>
      <c r="AKH1343" s="119"/>
      <c r="AKI1343" s="119"/>
      <c r="AKJ1343" s="119"/>
      <c r="AKK1343" s="119"/>
      <c r="AKL1343" s="119"/>
      <c r="AKM1343" s="119"/>
      <c r="AKN1343" s="119"/>
      <c r="AKO1343" s="119"/>
      <c r="AKP1343" s="119"/>
      <c r="AKQ1343" s="119"/>
      <c r="AKR1343" s="119"/>
      <c r="AKS1343" s="119"/>
      <c r="AKT1343" s="119"/>
      <c r="AKU1343" s="119"/>
      <c r="AKV1343" s="119"/>
      <c r="AKW1343" s="119"/>
      <c r="AKX1343" s="119"/>
      <c r="AKY1343" s="119"/>
      <c r="AKZ1343" s="119"/>
      <c r="ALA1343" s="119"/>
      <c r="ALB1343" s="119"/>
      <c r="ALC1343" s="119"/>
      <c r="ALD1343" s="119"/>
      <c r="ALE1343" s="119"/>
      <c r="ALF1343" s="119"/>
      <c r="ALG1343" s="119"/>
      <c r="ALH1343" s="119"/>
      <c r="ALI1343" s="119"/>
      <c r="ALJ1343" s="119"/>
      <c r="ALK1343" s="119"/>
      <c r="ALL1343" s="119"/>
      <c r="ALM1343" s="119"/>
      <c r="ALN1343" s="119"/>
      <c r="ALO1343" s="119"/>
      <c r="ALP1343" s="119"/>
      <c r="ALQ1343" s="119"/>
      <c r="ALR1343" s="119"/>
      <c r="ALS1343" s="119"/>
      <c r="ALT1343" s="119"/>
      <c r="ALU1343" s="119"/>
      <c r="ALV1343" s="119"/>
      <c r="ALW1343" s="119"/>
      <c r="ALX1343" s="119"/>
      <c r="ALY1343" s="119"/>
      <c r="ALZ1343" s="119"/>
      <c r="AMA1343" s="119"/>
      <c r="AMB1343" s="119"/>
      <c r="AMC1343" s="119"/>
      <c r="AMD1343" s="119"/>
      <c r="AME1343" s="119"/>
      <c r="AMF1343" s="119"/>
      <c r="AMG1343" s="119"/>
      <c r="AMH1343" s="119"/>
      <c r="AMI1343" s="119"/>
      <c r="AMJ1343" s="119"/>
    </row>
    <row r="1344" customFormat="false" ht="15" hidden="false" customHeight="false" outlineLevel="0" collapsed="false">
      <c r="A1344" s="118"/>
      <c r="B1344" s="118"/>
      <c r="C1344" s="49" t="n">
        <f aca="false">IF(F1344=F1343,C1343,IF(F1344=(F1343+10),C1343,(C1343+10)))</f>
        <v>2610</v>
      </c>
      <c r="D1344" s="56" t="s">
        <v>469</v>
      </c>
      <c r="E1344" s="51" t="n">
        <f aca="false">IF(C1343=C1344,IF(AND(L1344&lt;&gt;"M",L1344&lt;&gt;"m-up"),E1343+10,E1343),10)</f>
        <v>30</v>
      </c>
      <c r="F1344" s="79" t="n">
        <f aca="false">R1344+(Q1344*60)+(P1344*3600)</f>
        <v>50967</v>
      </c>
      <c r="G1344" s="79" t="str">
        <f aca="false">CONCATENATE(M1344,N1344,O1344)</f>
        <v>201826</v>
      </c>
      <c r="H1344" s="79" t="n">
        <v>6</v>
      </c>
      <c r="I1344" s="79"/>
      <c r="J1344" s="79"/>
      <c r="K1344" s="79"/>
      <c r="L1344" s="79" t="s">
        <v>0</v>
      </c>
      <c r="M1344" s="79" t="n">
        <v>2018</v>
      </c>
      <c r="N1344" s="79" t="n">
        <v>2</v>
      </c>
      <c r="O1344" s="79" t="n">
        <v>6</v>
      </c>
      <c r="P1344" s="79" t="n">
        <v>14</v>
      </c>
      <c r="Q1344" s="79" t="n">
        <v>9</v>
      </c>
      <c r="R1344" s="79" t="n">
        <v>27</v>
      </c>
      <c r="S1344" s="79" t="n">
        <v>632</v>
      </c>
      <c r="T1344" s="79" t="n">
        <v>2</v>
      </c>
      <c r="U1344" s="79" t="s">
        <v>1</v>
      </c>
      <c r="V1344" s="79" t="s">
        <v>2</v>
      </c>
      <c r="W1344" s="79"/>
      <c r="X1344" s="130" t="s">
        <v>470</v>
      </c>
      <c r="Y1344" s="130"/>
      <c r="Z1344" s="130"/>
      <c r="AA1344" s="130"/>
      <c r="WK1344" s="119"/>
      <c r="WL1344" s="119"/>
      <c r="WM1344" s="119"/>
      <c r="WN1344" s="119"/>
      <c r="WO1344" s="119"/>
      <c r="WP1344" s="119"/>
      <c r="WQ1344" s="119"/>
      <c r="WR1344" s="119"/>
      <c r="WS1344" s="119"/>
      <c r="WT1344" s="119"/>
      <c r="WU1344" s="119"/>
      <c r="WV1344" s="119"/>
      <c r="WW1344" s="119"/>
      <c r="WX1344" s="119"/>
      <c r="WY1344" s="119"/>
      <c r="WZ1344" s="119"/>
      <c r="XA1344" s="119"/>
      <c r="XB1344" s="119"/>
      <c r="XC1344" s="119"/>
      <c r="XD1344" s="119"/>
      <c r="XE1344" s="119"/>
      <c r="XF1344" s="119"/>
      <c r="XG1344" s="119"/>
      <c r="XH1344" s="119"/>
      <c r="XI1344" s="119"/>
      <c r="XJ1344" s="119"/>
      <c r="XK1344" s="119"/>
      <c r="XL1344" s="119"/>
      <c r="XM1344" s="119"/>
      <c r="XN1344" s="119"/>
      <c r="XO1344" s="119"/>
      <c r="XP1344" s="119"/>
      <c r="XQ1344" s="119"/>
      <c r="XR1344" s="119"/>
      <c r="XS1344" s="119"/>
      <c r="XT1344" s="119"/>
      <c r="XU1344" s="119"/>
      <c r="XV1344" s="119"/>
      <c r="XW1344" s="119"/>
      <c r="XX1344" s="119"/>
      <c r="XY1344" s="119"/>
      <c r="XZ1344" s="119"/>
      <c r="YA1344" s="119"/>
      <c r="YB1344" s="119"/>
      <c r="YC1344" s="119"/>
      <c r="YD1344" s="119"/>
      <c r="YE1344" s="119"/>
      <c r="YF1344" s="119"/>
      <c r="YG1344" s="119"/>
      <c r="YH1344" s="119"/>
      <c r="YI1344" s="119"/>
      <c r="YJ1344" s="119"/>
      <c r="YK1344" s="119"/>
      <c r="YL1344" s="119"/>
      <c r="YM1344" s="119"/>
      <c r="YN1344" s="119"/>
      <c r="YO1344" s="119"/>
      <c r="YP1344" s="119"/>
      <c r="YQ1344" s="119"/>
      <c r="YR1344" s="119"/>
      <c r="YS1344" s="119"/>
      <c r="YT1344" s="119"/>
      <c r="YU1344" s="119"/>
      <c r="YV1344" s="119"/>
      <c r="YW1344" s="119"/>
      <c r="YX1344" s="119"/>
      <c r="YY1344" s="119"/>
      <c r="YZ1344" s="119"/>
      <c r="ZA1344" s="119"/>
      <c r="ZB1344" s="119"/>
      <c r="ZC1344" s="119"/>
      <c r="ZD1344" s="119"/>
      <c r="ZE1344" s="119"/>
      <c r="ZF1344" s="119"/>
      <c r="ZG1344" s="119"/>
      <c r="ZH1344" s="119"/>
      <c r="ZI1344" s="119"/>
      <c r="ZJ1344" s="119"/>
      <c r="ZK1344" s="119"/>
      <c r="ZL1344" s="119"/>
      <c r="ZM1344" s="119"/>
      <c r="ZN1344" s="119"/>
      <c r="ZO1344" s="119"/>
      <c r="ZP1344" s="119"/>
      <c r="ZQ1344" s="119"/>
      <c r="ZR1344" s="119"/>
      <c r="ZS1344" s="119"/>
      <c r="ZT1344" s="119"/>
      <c r="ZU1344" s="119"/>
      <c r="ZV1344" s="119"/>
      <c r="ZW1344" s="119"/>
      <c r="ZX1344" s="119"/>
      <c r="ZY1344" s="119"/>
      <c r="ZZ1344" s="119"/>
      <c r="AAA1344" s="119"/>
      <c r="AAB1344" s="119"/>
      <c r="AAC1344" s="119"/>
      <c r="AAD1344" s="119"/>
      <c r="AAE1344" s="119"/>
      <c r="AAF1344" s="119"/>
      <c r="AAG1344" s="119"/>
      <c r="AAH1344" s="119"/>
      <c r="AAI1344" s="119"/>
      <c r="AAJ1344" s="119"/>
      <c r="AAK1344" s="119"/>
      <c r="AAL1344" s="119"/>
      <c r="AAM1344" s="119"/>
      <c r="AAN1344" s="119"/>
      <c r="AAO1344" s="119"/>
      <c r="AAP1344" s="119"/>
      <c r="AAQ1344" s="119"/>
      <c r="AAR1344" s="119"/>
      <c r="AAS1344" s="119"/>
      <c r="AAT1344" s="119"/>
      <c r="AAU1344" s="119"/>
      <c r="AAV1344" s="119"/>
      <c r="AAW1344" s="119"/>
      <c r="AAX1344" s="119"/>
      <c r="AAY1344" s="119"/>
      <c r="AAZ1344" s="119"/>
      <c r="ABA1344" s="119"/>
      <c r="ABB1344" s="119"/>
      <c r="ABC1344" s="119"/>
      <c r="ABD1344" s="119"/>
      <c r="ABE1344" s="119"/>
      <c r="ABF1344" s="119"/>
      <c r="ABG1344" s="119"/>
      <c r="ABH1344" s="119"/>
      <c r="ABI1344" s="119"/>
      <c r="ABJ1344" s="119"/>
      <c r="ABK1344" s="119"/>
      <c r="ABL1344" s="119"/>
      <c r="ABM1344" s="119"/>
      <c r="ABN1344" s="119"/>
      <c r="ABO1344" s="119"/>
      <c r="ABP1344" s="119"/>
      <c r="ABQ1344" s="119"/>
      <c r="ABR1344" s="119"/>
      <c r="ABS1344" s="119"/>
      <c r="ABT1344" s="119"/>
      <c r="ABU1344" s="119"/>
      <c r="ABV1344" s="119"/>
      <c r="ABW1344" s="119"/>
      <c r="ABX1344" s="119"/>
      <c r="ABY1344" s="119"/>
      <c r="ABZ1344" s="119"/>
      <c r="ACA1344" s="119"/>
      <c r="ACB1344" s="119"/>
      <c r="ACC1344" s="119"/>
      <c r="ACD1344" s="119"/>
      <c r="ACE1344" s="119"/>
      <c r="ACF1344" s="119"/>
      <c r="ACG1344" s="119"/>
      <c r="ACH1344" s="119"/>
      <c r="ACI1344" s="119"/>
      <c r="ACJ1344" s="119"/>
      <c r="ACK1344" s="119"/>
      <c r="ACL1344" s="119"/>
      <c r="ACM1344" s="119"/>
      <c r="ACN1344" s="119"/>
      <c r="ACO1344" s="119"/>
      <c r="ACP1344" s="119"/>
      <c r="ACQ1344" s="119"/>
      <c r="ACR1344" s="119"/>
      <c r="ACS1344" s="119"/>
      <c r="ACT1344" s="119"/>
      <c r="ACU1344" s="119"/>
      <c r="ACV1344" s="119"/>
      <c r="ACW1344" s="119"/>
      <c r="ACX1344" s="119"/>
      <c r="ACY1344" s="119"/>
      <c r="ACZ1344" s="119"/>
      <c r="ADA1344" s="119"/>
      <c r="ADB1344" s="119"/>
      <c r="ADC1344" s="119"/>
      <c r="ADD1344" s="119"/>
      <c r="ADE1344" s="119"/>
      <c r="ADF1344" s="119"/>
      <c r="ADG1344" s="119"/>
      <c r="ADH1344" s="119"/>
      <c r="ADI1344" s="119"/>
      <c r="ADJ1344" s="119"/>
      <c r="ADK1344" s="119"/>
      <c r="ADL1344" s="119"/>
      <c r="ADM1344" s="119"/>
      <c r="ADN1344" s="119"/>
      <c r="ADO1344" s="119"/>
      <c r="ADP1344" s="119"/>
      <c r="ADQ1344" s="119"/>
      <c r="ADR1344" s="119"/>
      <c r="ADS1344" s="119"/>
      <c r="ADT1344" s="119"/>
      <c r="ADU1344" s="119"/>
      <c r="ADV1344" s="119"/>
      <c r="ADW1344" s="119"/>
      <c r="ADX1344" s="119"/>
      <c r="ADY1344" s="119"/>
      <c r="ADZ1344" s="119"/>
      <c r="AEA1344" s="119"/>
      <c r="AEB1344" s="119"/>
      <c r="AEC1344" s="119"/>
      <c r="AED1344" s="119"/>
      <c r="AEE1344" s="119"/>
      <c r="AEF1344" s="119"/>
      <c r="AEG1344" s="119"/>
      <c r="AEH1344" s="119"/>
      <c r="AEI1344" s="119"/>
      <c r="AEJ1344" s="119"/>
      <c r="AEK1344" s="119"/>
      <c r="AEL1344" s="119"/>
      <c r="AEM1344" s="119"/>
      <c r="AEN1344" s="119"/>
      <c r="AEO1344" s="119"/>
      <c r="AEP1344" s="119"/>
      <c r="AEQ1344" s="119"/>
      <c r="AER1344" s="119"/>
      <c r="AES1344" s="119"/>
      <c r="AET1344" s="119"/>
      <c r="AEU1344" s="119"/>
      <c r="AEV1344" s="119"/>
      <c r="AEW1344" s="119"/>
      <c r="AEX1344" s="119"/>
      <c r="AEY1344" s="119"/>
      <c r="AEZ1344" s="119"/>
      <c r="AFA1344" s="119"/>
      <c r="AFB1344" s="119"/>
      <c r="AFC1344" s="119"/>
      <c r="AFD1344" s="119"/>
      <c r="AFE1344" s="119"/>
      <c r="AFF1344" s="119"/>
      <c r="AFG1344" s="119"/>
      <c r="AFH1344" s="119"/>
      <c r="AFI1344" s="119"/>
      <c r="AFJ1344" s="119"/>
      <c r="AFK1344" s="119"/>
      <c r="AFL1344" s="119"/>
      <c r="AFM1344" s="119"/>
      <c r="AFN1344" s="119"/>
      <c r="AFO1344" s="119"/>
      <c r="AFP1344" s="119"/>
      <c r="AFQ1344" s="119"/>
      <c r="AFR1344" s="119"/>
      <c r="AFS1344" s="119"/>
      <c r="AFT1344" s="119"/>
      <c r="AFU1344" s="119"/>
      <c r="AFV1344" s="119"/>
      <c r="AFW1344" s="119"/>
      <c r="AFX1344" s="119"/>
      <c r="AFY1344" s="119"/>
      <c r="AFZ1344" s="119"/>
      <c r="AGA1344" s="119"/>
      <c r="AGB1344" s="119"/>
      <c r="AGC1344" s="119"/>
      <c r="AGD1344" s="119"/>
      <c r="AGE1344" s="119"/>
      <c r="AGF1344" s="119"/>
      <c r="AGG1344" s="119"/>
      <c r="AGH1344" s="119"/>
      <c r="AGI1344" s="119"/>
      <c r="AGJ1344" s="119"/>
      <c r="AGK1344" s="119"/>
      <c r="AGL1344" s="119"/>
      <c r="AGM1344" s="119"/>
      <c r="AGN1344" s="119"/>
      <c r="AGO1344" s="119"/>
      <c r="AGP1344" s="119"/>
      <c r="AGQ1344" s="119"/>
      <c r="AGR1344" s="119"/>
      <c r="AGS1344" s="119"/>
      <c r="AGT1344" s="119"/>
      <c r="AGU1344" s="119"/>
      <c r="AGV1344" s="119"/>
      <c r="AGW1344" s="119"/>
      <c r="AGX1344" s="119"/>
      <c r="AGY1344" s="119"/>
      <c r="AGZ1344" s="119"/>
      <c r="AHA1344" s="119"/>
      <c r="AHB1344" s="119"/>
      <c r="AHC1344" s="119"/>
      <c r="AHD1344" s="119"/>
      <c r="AHE1344" s="119"/>
      <c r="AHF1344" s="119"/>
      <c r="AHG1344" s="119"/>
      <c r="AHH1344" s="119"/>
      <c r="AHI1344" s="119"/>
      <c r="AHJ1344" s="119"/>
      <c r="AHK1344" s="119"/>
      <c r="AHL1344" s="119"/>
      <c r="AHM1344" s="119"/>
      <c r="AHN1344" s="119"/>
      <c r="AHO1344" s="119"/>
      <c r="AHP1344" s="119"/>
      <c r="AHQ1344" s="119"/>
      <c r="AHR1344" s="119"/>
      <c r="AHS1344" s="119"/>
      <c r="AHT1344" s="119"/>
      <c r="AHU1344" s="119"/>
      <c r="AHV1344" s="119"/>
      <c r="AHW1344" s="119"/>
      <c r="AHX1344" s="119"/>
      <c r="AHY1344" s="119"/>
      <c r="AHZ1344" s="119"/>
      <c r="AIA1344" s="119"/>
      <c r="AIB1344" s="119"/>
      <c r="AIC1344" s="119"/>
      <c r="AID1344" s="119"/>
      <c r="AIE1344" s="119"/>
      <c r="AIF1344" s="119"/>
      <c r="AIG1344" s="119"/>
      <c r="AIH1344" s="119"/>
      <c r="AII1344" s="119"/>
      <c r="AIJ1344" s="119"/>
      <c r="AIK1344" s="119"/>
      <c r="AIL1344" s="119"/>
      <c r="AIM1344" s="119"/>
      <c r="AIN1344" s="119"/>
      <c r="AIO1344" s="119"/>
      <c r="AIP1344" s="119"/>
      <c r="AIQ1344" s="119"/>
      <c r="AIR1344" s="119"/>
      <c r="AIS1344" s="119"/>
      <c r="AIT1344" s="119"/>
      <c r="AIU1344" s="119"/>
      <c r="AIV1344" s="119"/>
      <c r="AIW1344" s="119"/>
      <c r="AIX1344" s="119"/>
      <c r="AIY1344" s="119"/>
      <c r="AIZ1344" s="119"/>
      <c r="AJA1344" s="119"/>
      <c r="AJB1344" s="119"/>
      <c r="AJC1344" s="119"/>
      <c r="AJD1344" s="119"/>
      <c r="AJE1344" s="119"/>
      <c r="AJF1344" s="119"/>
      <c r="AJG1344" s="119"/>
      <c r="AJH1344" s="119"/>
      <c r="AJI1344" s="119"/>
      <c r="AJJ1344" s="119"/>
      <c r="AJK1344" s="119"/>
      <c r="AJL1344" s="119"/>
      <c r="AJM1344" s="119"/>
      <c r="AJN1344" s="119"/>
      <c r="AJO1344" s="119"/>
      <c r="AJP1344" s="119"/>
      <c r="AJQ1344" s="119"/>
      <c r="AJR1344" s="119"/>
      <c r="AJS1344" s="119"/>
      <c r="AJT1344" s="119"/>
      <c r="AJU1344" s="119"/>
      <c r="AJV1344" s="119"/>
      <c r="AJW1344" s="119"/>
      <c r="AJX1344" s="119"/>
      <c r="AJY1344" s="119"/>
      <c r="AJZ1344" s="119"/>
      <c r="AKA1344" s="119"/>
      <c r="AKB1344" s="119"/>
      <c r="AKC1344" s="119"/>
      <c r="AKD1344" s="119"/>
      <c r="AKE1344" s="119"/>
      <c r="AKF1344" s="119"/>
      <c r="AKG1344" s="119"/>
      <c r="AKH1344" s="119"/>
      <c r="AKI1344" s="119"/>
      <c r="AKJ1344" s="119"/>
      <c r="AKK1344" s="119"/>
      <c r="AKL1344" s="119"/>
      <c r="AKM1344" s="119"/>
      <c r="AKN1344" s="119"/>
      <c r="AKO1344" s="119"/>
      <c r="AKP1344" s="119"/>
      <c r="AKQ1344" s="119"/>
      <c r="AKR1344" s="119"/>
      <c r="AKS1344" s="119"/>
      <c r="AKT1344" s="119"/>
      <c r="AKU1344" s="119"/>
      <c r="AKV1344" s="119"/>
      <c r="AKW1344" s="119"/>
      <c r="AKX1344" s="119"/>
      <c r="AKY1344" s="119"/>
      <c r="AKZ1344" s="119"/>
      <c r="ALA1344" s="119"/>
      <c r="ALB1344" s="119"/>
      <c r="ALC1344" s="119"/>
      <c r="ALD1344" s="119"/>
      <c r="ALE1344" s="119"/>
      <c r="ALF1344" s="119"/>
      <c r="ALG1344" s="119"/>
      <c r="ALH1344" s="119"/>
      <c r="ALI1344" s="119"/>
      <c r="ALJ1344" s="119"/>
      <c r="ALK1344" s="119"/>
      <c r="ALL1344" s="119"/>
      <c r="ALM1344" s="119"/>
      <c r="ALN1344" s="119"/>
      <c r="ALO1344" s="119"/>
      <c r="ALP1344" s="119"/>
      <c r="ALQ1344" s="119"/>
      <c r="ALR1344" s="119"/>
      <c r="ALS1344" s="119"/>
      <c r="ALT1344" s="119"/>
      <c r="ALU1344" s="119"/>
      <c r="ALV1344" s="119"/>
      <c r="ALW1344" s="119"/>
      <c r="ALX1344" s="119"/>
      <c r="ALY1344" s="119"/>
      <c r="ALZ1344" s="119"/>
      <c r="AMA1344" s="119"/>
      <c r="AMB1344" s="119"/>
      <c r="AMC1344" s="119"/>
      <c r="AMD1344" s="119"/>
      <c r="AME1344" s="119"/>
      <c r="AMF1344" s="119"/>
      <c r="AMG1344" s="119"/>
      <c r="AMH1344" s="119"/>
      <c r="AMI1344" s="119"/>
      <c r="AMJ1344" s="119"/>
    </row>
    <row r="1345" customFormat="false" ht="15" hidden="false" customHeight="false" outlineLevel="0" collapsed="false">
      <c r="A1345" s="118"/>
      <c r="B1345" s="118"/>
      <c r="C1345" s="49" t="n">
        <f aca="false">IF(F1345=F1344,C1344,IF(F1345=(F1344+10),C1344,(C1344+10)))</f>
        <v>2620</v>
      </c>
      <c r="D1345" s="58" t="s">
        <v>471</v>
      </c>
      <c r="E1345" s="51" t="n">
        <f aca="false">IF(C1344=C1345,IF(AND(L1345&lt;&gt;"M",L1345&lt;&gt;"m-up"),E1344+10,E1344),10)</f>
        <v>10</v>
      </c>
      <c r="F1345" s="81" t="n">
        <f aca="false">R1345+(Q1345*60)+(P1345*3600)</f>
        <v>51079</v>
      </c>
      <c r="G1345" s="81" t="str">
        <f aca="false">CONCATENATE(M1345,N1345,O1345)</f>
        <v>201826</v>
      </c>
      <c r="H1345" s="81" t="n">
        <v>7</v>
      </c>
      <c r="I1345" s="81"/>
      <c r="J1345" s="81"/>
      <c r="K1345" s="81"/>
      <c r="L1345" s="81" t="s">
        <v>0</v>
      </c>
      <c r="M1345" s="81" t="n">
        <v>2018</v>
      </c>
      <c r="N1345" s="81" t="n">
        <v>2</v>
      </c>
      <c r="O1345" s="81" t="n">
        <v>6</v>
      </c>
      <c r="P1345" s="81" t="n">
        <v>14</v>
      </c>
      <c r="Q1345" s="81" t="n">
        <v>11</v>
      </c>
      <c r="R1345" s="81" t="n">
        <v>19</v>
      </c>
      <c r="S1345" s="81" t="n">
        <v>562</v>
      </c>
      <c r="T1345" s="81" t="n">
        <v>1</v>
      </c>
      <c r="U1345" s="81" t="s">
        <v>1</v>
      </c>
      <c r="V1345" s="81" t="s">
        <v>2</v>
      </c>
      <c r="W1345" s="81"/>
      <c r="X1345" s="129"/>
      <c r="Y1345" s="130"/>
      <c r="Z1345" s="130"/>
      <c r="AA1345" s="130"/>
      <c r="WK1345" s="119"/>
      <c r="WL1345" s="119"/>
      <c r="WM1345" s="119"/>
      <c r="WN1345" s="119"/>
      <c r="WO1345" s="119"/>
      <c r="WP1345" s="119"/>
      <c r="WQ1345" s="119"/>
      <c r="WR1345" s="119"/>
      <c r="WS1345" s="119"/>
      <c r="WT1345" s="119"/>
      <c r="WU1345" s="119"/>
      <c r="WV1345" s="119"/>
      <c r="WW1345" s="119"/>
      <c r="WX1345" s="119"/>
      <c r="WY1345" s="119"/>
      <c r="WZ1345" s="119"/>
      <c r="XA1345" s="119"/>
      <c r="XB1345" s="119"/>
      <c r="XC1345" s="119"/>
      <c r="XD1345" s="119"/>
      <c r="XE1345" s="119"/>
      <c r="XF1345" s="119"/>
      <c r="XG1345" s="119"/>
      <c r="XH1345" s="119"/>
      <c r="XI1345" s="119"/>
      <c r="XJ1345" s="119"/>
      <c r="XK1345" s="119"/>
      <c r="XL1345" s="119"/>
      <c r="XM1345" s="119"/>
      <c r="XN1345" s="119"/>
      <c r="XO1345" s="119"/>
      <c r="XP1345" s="119"/>
      <c r="XQ1345" s="119"/>
      <c r="XR1345" s="119"/>
      <c r="XS1345" s="119"/>
      <c r="XT1345" s="119"/>
      <c r="XU1345" s="119"/>
      <c r="XV1345" s="119"/>
      <c r="XW1345" s="119"/>
      <c r="XX1345" s="119"/>
      <c r="XY1345" s="119"/>
      <c r="XZ1345" s="119"/>
      <c r="YA1345" s="119"/>
      <c r="YB1345" s="119"/>
      <c r="YC1345" s="119"/>
      <c r="YD1345" s="119"/>
      <c r="YE1345" s="119"/>
      <c r="YF1345" s="119"/>
      <c r="YG1345" s="119"/>
      <c r="YH1345" s="119"/>
      <c r="YI1345" s="119"/>
      <c r="YJ1345" s="119"/>
      <c r="YK1345" s="119"/>
      <c r="YL1345" s="119"/>
      <c r="YM1345" s="119"/>
      <c r="YN1345" s="119"/>
      <c r="YO1345" s="119"/>
      <c r="YP1345" s="119"/>
      <c r="YQ1345" s="119"/>
      <c r="YR1345" s="119"/>
      <c r="YS1345" s="119"/>
      <c r="YT1345" s="119"/>
      <c r="YU1345" s="119"/>
      <c r="YV1345" s="119"/>
      <c r="YW1345" s="119"/>
      <c r="YX1345" s="119"/>
      <c r="YY1345" s="119"/>
      <c r="YZ1345" s="119"/>
      <c r="ZA1345" s="119"/>
      <c r="ZB1345" s="119"/>
      <c r="ZC1345" s="119"/>
      <c r="ZD1345" s="119"/>
      <c r="ZE1345" s="119"/>
      <c r="ZF1345" s="119"/>
      <c r="ZG1345" s="119"/>
      <c r="ZH1345" s="119"/>
      <c r="ZI1345" s="119"/>
      <c r="ZJ1345" s="119"/>
      <c r="ZK1345" s="119"/>
      <c r="ZL1345" s="119"/>
      <c r="ZM1345" s="119"/>
      <c r="ZN1345" s="119"/>
      <c r="ZO1345" s="119"/>
      <c r="ZP1345" s="119"/>
      <c r="ZQ1345" s="119"/>
      <c r="ZR1345" s="119"/>
      <c r="ZS1345" s="119"/>
      <c r="ZT1345" s="119"/>
      <c r="ZU1345" s="119"/>
      <c r="ZV1345" s="119"/>
      <c r="ZW1345" s="119"/>
      <c r="ZX1345" s="119"/>
      <c r="ZY1345" s="119"/>
      <c r="ZZ1345" s="119"/>
      <c r="AAA1345" s="119"/>
      <c r="AAB1345" s="119"/>
      <c r="AAC1345" s="119"/>
      <c r="AAD1345" s="119"/>
      <c r="AAE1345" s="119"/>
      <c r="AAF1345" s="119"/>
      <c r="AAG1345" s="119"/>
      <c r="AAH1345" s="119"/>
      <c r="AAI1345" s="119"/>
      <c r="AAJ1345" s="119"/>
      <c r="AAK1345" s="119"/>
      <c r="AAL1345" s="119"/>
      <c r="AAM1345" s="119"/>
      <c r="AAN1345" s="119"/>
      <c r="AAO1345" s="119"/>
      <c r="AAP1345" s="119"/>
      <c r="AAQ1345" s="119"/>
      <c r="AAR1345" s="119"/>
      <c r="AAS1345" s="119"/>
      <c r="AAT1345" s="119"/>
      <c r="AAU1345" s="119"/>
      <c r="AAV1345" s="119"/>
      <c r="AAW1345" s="119"/>
      <c r="AAX1345" s="119"/>
      <c r="AAY1345" s="119"/>
      <c r="AAZ1345" s="119"/>
      <c r="ABA1345" s="119"/>
      <c r="ABB1345" s="119"/>
      <c r="ABC1345" s="119"/>
      <c r="ABD1345" s="119"/>
      <c r="ABE1345" s="119"/>
      <c r="ABF1345" s="119"/>
      <c r="ABG1345" s="119"/>
      <c r="ABH1345" s="119"/>
      <c r="ABI1345" s="119"/>
      <c r="ABJ1345" s="119"/>
      <c r="ABK1345" s="119"/>
      <c r="ABL1345" s="119"/>
      <c r="ABM1345" s="119"/>
      <c r="ABN1345" s="119"/>
      <c r="ABO1345" s="119"/>
      <c r="ABP1345" s="119"/>
      <c r="ABQ1345" s="119"/>
      <c r="ABR1345" s="119"/>
      <c r="ABS1345" s="119"/>
      <c r="ABT1345" s="119"/>
      <c r="ABU1345" s="119"/>
      <c r="ABV1345" s="119"/>
      <c r="ABW1345" s="119"/>
      <c r="ABX1345" s="119"/>
      <c r="ABY1345" s="119"/>
      <c r="ABZ1345" s="119"/>
      <c r="ACA1345" s="119"/>
      <c r="ACB1345" s="119"/>
      <c r="ACC1345" s="119"/>
      <c r="ACD1345" s="119"/>
      <c r="ACE1345" s="119"/>
      <c r="ACF1345" s="119"/>
      <c r="ACG1345" s="119"/>
      <c r="ACH1345" s="119"/>
      <c r="ACI1345" s="119"/>
      <c r="ACJ1345" s="119"/>
      <c r="ACK1345" s="119"/>
      <c r="ACL1345" s="119"/>
      <c r="ACM1345" s="119"/>
      <c r="ACN1345" s="119"/>
      <c r="ACO1345" s="119"/>
      <c r="ACP1345" s="119"/>
      <c r="ACQ1345" s="119"/>
      <c r="ACR1345" s="119"/>
      <c r="ACS1345" s="119"/>
      <c r="ACT1345" s="119"/>
      <c r="ACU1345" s="119"/>
      <c r="ACV1345" s="119"/>
      <c r="ACW1345" s="119"/>
      <c r="ACX1345" s="119"/>
      <c r="ACY1345" s="119"/>
      <c r="ACZ1345" s="119"/>
      <c r="ADA1345" s="119"/>
      <c r="ADB1345" s="119"/>
      <c r="ADC1345" s="119"/>
      <c r="ADD1345" s="119"/>
      <c r="ADE1345" s="119"/>
      <c r="ADF1345" s="119"/>
      <c r="ADG1345" s="119"/>
      <c r="ADH1345" s="119"/>
      <c r="ADI1345" s="119"/>
      <c r="ADJ1345" s="119"/>
      <c r="ADK1345" s="119"/>
      <c r="ADL1345" s="119"/>
      <c r="ADM1345" s="119"/>
      <c r="ADN1345" s="119"/>
      <c r="ADO1345" s="119"/>
      <c r="ADP1345" s="119"/>
      <c r="ADQ1345" s="119"/>
      <c r="ADR1345" s="119"/>
      <c r="ADS1345" s="119"/>
      <c r="ADT1345" s="119"/>
      <c r="ADU1345" s="119"/>
      <c r="ADV1345" s="119"/>
      <c r="ADW1345" s="119"/>
      <c r="ADX1345" s="119"/>
      <c r="ADY1345" s="119"/>
      <c r="ADZ1345" s="119"/>
      <c r="AEA1345" s="119"/>
      <c r="AEB1345" s="119"/>
      <c r="AEC1345" s="119"/>
      <c r="AED1345" s="119"/>
      <c r="AEE1345" s="119"/>
      <c r="AEF1345" s="119"/>
      <c r="AEG1345" s="119"/>
      <c r="AEH1345" s="119"/>
      <c r="AEI1345" s="119"/>
      <c r="AEJ1345" s="119"/>
      <c r="AEK1345" s="119"/>
      <c r="AEL1345" s="119"/>
      <c r="AEM1345" s="119"/>
      <c r="AEN1345" s="119"/>
      <c r="AEO1345" s="119"/>
      <c r="AEP1345" s="119"/>
      <c r="AEQ1345" s="119"/>
      <c r="AER1345" s="119"/>
      <c r="AES1345" s="119"/>
      <c r="AET1345" s="119"/>
      <c r="AEU1345" s="119"/>
      <c r="AEV1345" s="119"/>
      <c r="AEW1345" s="119"/>
      <c r="AEX1345" s="119"/>
      <c r="AEY1345" s="119"/>
      <c r="AEZ1345" s="119"/>
      <c r="AFA1345" s="119"/>
      <c r="AFB1345" s="119"/>
      <c r="AFC1345" s="119"/>
      <c r="AFD1345" s="119"/>
      <c r="AFE1345" s="119"/>
      <c r="AFF1345" s="119"/>
      <c r="AFG1345" s="119"/>
      <c r="AFH1345" s="119"/>
      <c r="AFI1345" s="119"/>
      <c r="AFJ1345" s="119"/>
      <c r="AFK1345" s="119"/>
      <c r="AFL1345" s="119"/>
      <c r="AFM1345" s="119"/>
      <c r="AFN1345" s="119"/>
      <c r="AFO1345" s="119"/>
      <c r="AFP1345" s="119"/>
      <c r="AFQ1345" s="119"/>
      <c r="AFR1345" s="119"/>
      <c r="AFS1345" s="119"/>
      <c r="AFT1345" s="119"/>
      <c r="AFU1345" s="119"/>
      <c r="AFV1345" s="119"/>
      <c r="AFW1345" s="119"/>
      <c r="AFX1345" s="119"/>
      <c r="AFY1345" s="119"/>
      <c r="AFZ1345" s="119"/>
      <c r="AGA1345" s="119"/>
      <c r="AGB1345" s="119"/>
      <c r="AGC1345" s="119"/>
      <c r="AGD1345" s="119"/>
      <c r="AGE1345" s="119"/>
      <c r="AGF1345" s="119"/>
      <c r="AGG1345" s="119"/>
      <c r="AGH1345" s="119"/>
      <c r="AGI1345" s="119"/>
      <c r="AGJ1345" s="119"/>
      <c r="AGK1345" s="119"/>
      <c r="AGL1345" s="119"/>
      <c r="AGM1345" s="119"/>
      <c r="AGN1345" s="119"/>
      <c r="AGO1345" s="119"/>
      <c r="AGP1345" s="119"/>
      <c r="AGQ1345" s="119"/>
      <c r="AGR1345" s="119"/>
      <c r="AGS1345" s="119"/>
      <c r="AGT1345" s="119"/>
      <c r="AGU1345" s="119"/>
      <c r="AGV1345" s="119"/>
      <c r="AGW1345" s="119"/>
      <c r="AGX1345" s="119"/>
      <c r="AGY1345" s="119"/>
      <c r="AGZ1345" s="119"/>
      <c r="AHA1345" s="119"/>
      <c r="AHB1345" s="119"/>
      <c r="AHC1345" s="119"/>
      <c r="AHD1345" s="119"/>
      <c r="AHE1345" s="119"/>
      <c r="AHF1345" s="119"/>
      <c r="AHG1345" s="119"/>
      <c r="AHH1345" s="119"/>
      <c r="AHI1345" s="119"/>
      <c r="AHJ1345" s="119"/>
      <c r="AHK1345" s="119"/>
      <c r="AHL1345" s="119"/>
      <c r="AHM1345" s="119"/>
      <c r="AHN1345" s="119"/>
      <c r="AHO1345" s="119"/>
      <c r="AHP1345" s="119"/>
      <c r="AHQ1345" s="119"/>
      <c r="AHR1345" s="119"/>
      <c r="AHS1345" s="119"/>
      <c r="AHT1345" s="119"/>
      <c r="AHU1345" s="119"/>
      <c r="AHV1345" s="119"/>
      <c r="AHW1345" s="119"/>
      <c r="AHX1345" s="119"/>
      <c r="AHY1345" s="119"/>
      <c r="AHZ1345" s="119"/>
      <c r="AIA1345" s="119"/>
      <c r="AIB1345" s="119"/>
      <c r="AIC1345" s="119"/>
      <c r="AID1345" s="119"/>
      <c r="AIE1345" s="119"/>
      <c r="AIF1345" s="119"/>
      <c r="AIG1345" s="119"/>
      <c r="AIH1345" s="119"/>
      <c r="AII1345" s="119"/>
      <c r="AIJ1345" s="119"/>
      <c r="AIK1345" s="119"/>
      <c r="AIL1345" s="119"/>
      <c r="AIM1345" s="119"/>
      <c r="AIN1345" s="119"/>
      <c r="AIO1345" s="119"/>
      <c r="AIP1345" s="119"/>
      <c r="AIQ1345" s="119"/>
      <c r="AIR1345" s="119"/>
      <c r="AIS1345" s="119"/>
      <c r="AIT1345" s="119"/>
      <c r="AIU1345" s="119"/>
      <c r="AIV1345" s="119"/>
      <c r="AIW1345" s="119"/>
      <c r="AIX1345" s="119"/>
      <c r="AIY1345" s="119"/>
      <c r="AIZ1345" s="119"/>
      <c r="AJA1345" s="119"/>
      <c r="AJB1345" s="119"/>
      <c r="AJC1345" s="119"/>
      <c r="AJD1345" s="119"/>
      <c r="AJE1345" s="119"/>
      <c r="AJF1345" s="119"/>
      <c r="AJG1345" s="119"/>
      <c r="AJH1345" s="119"/>
      <c r="AJI1345" s="119"/>
      <c r="AJJ1345" s="119"/>
      <c r="AJK1345" s="119"/>
      <c r="AJL1345" s="119"/>
      <c r="AJM1345" s="119"/>
      <c r="AJN1345" s="119"/>
      <c r="AJO1345" s="119"/>
      <c r="AJP1345" s="119"/>
      <c r="AJQ1345" s="119"/>
      <c r="AJR1345" s="119"/>
      <c r="AJS1345" s="119"/>
      <c r="AJT1345" s="119"/>
      <c r="AJU1345" s="119"/>
      <c r="AJV1345" s="119"/>
      <c r="AJW1345" s="119"/>
      <c r="AJX1345" s="119"/>
      <c r="AJY1345" s="119"/>
      <c r="AJZ1345" s="119"/>
      <c r="AKA1345" s="119"/>
      <c r="AKB1345" s="119"/>
      <c r="AKC1345" s="119"/>
      <c r="AKD1345" s="119"/>
      <c r="AKE1345" s="119"/>
      <c r="AKF1345" s="119"/>
      <c r="AKG1345" s="119"/>
      <c r="AKH1345" s="119"/>
      <c r="AKI1345" s="119"/>
      <c r="AKJ1345" s="119"/>
      <c r="AKK1345" s="119"/>
      <c r="AKL1345" s="119"/>
      <c r="AKM1345" s="119"/>
      <c r="AKN1345" s="119"/>
      <c r="AKO1345" s="119"/>
      <c r="AKP1345" s="119"/>
      <c r="AKQ1345" s="119"/>
      <c r="AKR1345" s="119"/>
      <c r="AKS1345" s="119"/>
      <c r="AKT1345" s="119"/>
      <c r="AKU1345" s="119"/>
      <c r="AKV1345" s="119"/>
      <c r="AKW1345" s="119"/>
      <c r="AKX1345" s="119"/>
      <c r="AKY1345" s="119"/>
      <c r="AKZ1345" s="119"/>
      <c r="ALA1345" s="119"/>
      <c r="ALB1345" s="119"/>
      <c r="ALC1345" s="119"/>
      <c r="ALD1345" s="119"/>
      <c r="ALE1345" s="119"/>
      <c r="ALF1345" s="119"/>
      <c r="ALG1345" s="119"/>
      <c r="ALH1345" s="119"/>
      <c r="ALI1345" s="119"/>
      <c r="ALJ1345" s="119"/>
      <c r="ALK1345" s="119"/>
      <c r="ALL1345" s="119"/>
      <c r="ALM1345" s="119"/>
      <c r="ALN1345" s="119"/>
      <c r="ALO1345" s="119"/>
      <c r="ALP1345" s="119"/>
      <c r="ALQ1345" s="119"/>
      <c r="ALR1345" s="119"/>
      <c r="ALS1345" s="119"/>
      <c r="ALT1345" s="119"/>
      <c r="ALU1345" s="119"/>
      <c r="ALV1345" s="119"/>
      <c r="ALW1345" s="119"/>
      <c r="ALX1345" s="119"/>
      <c r="ALY1345" s="119"/>
      <c r="ALZ1345" s="119"/>
      <c r="AMA1345" s="119"/>
      <c r="AMB1345" s="119"/>
      <c r="AMC1345" s="119"/>
      <c r="AMD1345" s="119"/>
      <c r="AME1345" s="119"/>
      <c r="AMF1345" s="119"/>
      <c r="AMG1345" s="119"/>
      <c r="AMH1345" s="119"/>
      <c r="AMI1345" s="119"/>
      <c r="AMJ1345" s="119"/>
    </row>
    <row r="1346" customFormat="false" ht="15" hidden="false" customHeight="false" outlineLevel="0" collapsed="false">
      <c r="A1346" s="118"/>
      <c r="B1346" s="118"/>
      <c r="C1346" s="49" t="n">
        <f aca="false">IF(F1346=F1345,C1345,IF(F1346=(F1345+10),C1345,(C1345+10)))</f>
        <v>2630</v>
      </c>
      <c r="D1346" s="58" t="s">
        <v>472</v>
      </c>
      <c r="E1346" s="51" t="n">
        <f aca="false">IF(C1345=C1346,IF(AND(L1346&lt;&gt;"M",L1346&lt;&gt;"m-up"),E1345+10,E1345),10)</f>
        <v>10</v>
      </c>
      <c r="F1346" s="81" t="n">
        <f aca="false">R1346+(Q1346*60)+(P1346*3600)</f>
        <v>51295</v>
      </c>
      <c r="G1346" s="81" t="str">
        <f aca="false">CONCATENATE(M1346,N1346,O1346)</f>
        <v>201826</v>
      </c>
      <c r="H1346" s="81" t="n">
        <v>3</v>
      </c>
      <c r="I1346" s="81"/>
      <c r="J1346" s="81"/>
      <c r="K1346" s="81"/>
      <c r="L1346" s="81" t="s">
        <v>0</v>
      </c>
      <c r="M1346" s="81" t="n">
        <v>2018</v>
      </c>
      <c r="N1346" s="81" t="n">
        <v>2</v>
      </c>
      <c r="O1346" s="81" t="n">
        <v>6</v>
      </c>
      <c r="P1346" s="81" t="n">
        <v>14</v>
      </c>
      <c r="Q1346" s="81" t="n">
        <v>14</v>
      </c>
      <c r="R1346" s="81" t="n">
        <v>55</v>
      </c>
      <c r="S1346" s="81" t="n">
        <v>62</v>
      </c>
      <c r="T1346" s="81" t="n">
        <v>1</v>
      </c>
      <c r="U1346" s="81" t="s">
        <v>1</v>
      </c>
      <c r="V1346" s="81" t="s">
        <v>2</v>
      </c>
      <c r="W1346" s="81"/>
      <c r="X1346" s="129" t="s">
        <v>134</v>
      </c>
      <c r="Y1346" s="130"/>
      <c r="Z1346" s="130"/>
      <c r="AA1346" s="130"/>
      <c r="WK1346" s="119"/>
      <c r="WL1346" s="119"/>
      <c r="WM1346" s="119"/>
      <c r="WN1346" s="119"/>
      <c r="WO1346" s="119"/>
      <c r="WP1346" s="119"/>
      <c r="WQ1346" s="119"/>
      <c r="WR1346" s="119"/>
      <c r="WS1346" s="119"/>
      <c r="WT1346" s="119"/>
      <c r="WU1346" s="119"/>
      <c r="WV1346" s="119"/>
      <c r="WW1346" s="119"/>
      <c r="WX1346" s="119"/>
      <c r="WY1346" s="119"/>
      <c r="WZ1346" s="119"/>
      <c r="XA1346" s="119"/>
      <c r="XB1346" s="119"/>
      <c r="XC1346" s="119"/>
      <c r="XD1346" s="119"/>
      <c r="XE1346" s="119"/>
      <c r="XF1346" s="119"/>
      <c r="XG1346" s="119"/>
      <c r="XH1346" s="119"/>
      <c r="XI1346" s="119"/>
      <c r="XJ1346" s="119"/>
      <c r="XK1346" s="119"/>
      <c r="XL1346" s="119"/>
      <c r="XM1346" s="119"/>
      <c r="XN1346" s="119"/>
      <c r="XO1346" s="119"/>
      <c r="XP1346" s="119"/>
      <c r="XQ1346" s="119"/>
      <c r="XR1346" s="119"/>
      <c r="XS1346" s="119"/>
      <c r="XT1346" s="119"/>
      <c r="XU1346" s="119"/>
      <c r="XV1346" s="119"/>
      <c r="XW1346" s="119"/>
      <c r="XX1346" s="119"/>
      <c r="XY1346" s="119"/>
      <c r="XZ1346" s="119"/>
      <c r="YA1346" s="119"/>
      <c r="YB1346" s="119"/>
      <c r="YC1346" s="119"/>
      <c r="YD1346" s="119"/>
      <c r="YE1346" s="119"/>
      <c r="YF1346" s="119"/>
      <c r="YG1346" s="119"/>
      <c r="YH1346" s="119"/>
      <c r="YI1346" s="119"/>
      <c r="YJ1346" s="119"/>
      <c r="YK1346" s="119"/>
      <c r="YL1346" s="119"/>
      <c r="YM1346" s="119"/>
      <c r="YN1346" s="119"/>
      <c r="YO1346" s="119"/>
      <c r="YP1346" s="119"/>
      <c r="YQ1346" s="119"/>
      <c r="YR1346" s="119"/>
      <c r="YS1346" s="119"/>
      <c r="YT1346" s="119"/>
      <c r="YU1346" s="119"/>
      <c r="YV1346" s="119"/>
      <c r="YW1346" s="119"/>
      <c r="YX1346" s="119"/>
      <c r="YY1346" s="119"/>
      <c r="YZ1346" s="119"/>
      <c r="ZA1346" s="119"/>
      <c r="ZB1346" s="119"/>
      <c r="ZC1346" s="119"/>
      <c r="ZD1346" s="119"/>
      <c r="ZE1346" s="119"/>
      <c r="ZF1346" s="119"/>
      <c r="ZG1346" s="119"/>
      <c r="ZH1346" s="119"/>
      <c r="ZI1346" s="119"/>
      <c r="ZJ1346" s="119"/>
      <c r="ZK1346" s="119"/>
      <c r="ZL1346" s="119"/>
      <c r="ZM1346" s="119"/>
      <c r="ZN1346" s="119"/>
      <c r="ZO1346" s="119"/>
      <c r="ZP1346" s="119"/>
      <c r="ZQ1346" s="119"/>
      <c r="ZR1346" s="119"/>
      <c r="ZS1346" s="119"/>
      <c r="ZT1346" s="119"/>
      <c r="ZU1346" s="119"/>
      <c r="ZV1346" s="119"/>
      <c r="ZW1346" s="119"/>
      <c r="ZX1346" s="119"/>
      <c r="ZY1346" s="119"/>
      <c r="ZZ1346" s="119"/>
      <c r="AAA1346" s="119"/>
      <c r="AAB1346" s="119"/>
      <c r="AAC1346" s="119"/>
      <c r="AAD1346" s="119"/>
      <c r="AAE1346" s="119"/>
      <c r="AAF1346" s="119"/>
      <c r="AAG1346" s="119"/>
      <c r="AAH1346" s="119"/>
      <c r="AAI1346" s="119"/>
      <c r="AAJ1346" s="119"/>
      <c r="AAK1346" s="119"/>
      <c r="AAL1346" s="119"/>
      <c r="AAM1346" s="119"/>
      <c r="AAN1346" s="119"/>
      <c r="AAO1346" s="119"/>
      <c r="AAP1346" s="119"/>
      <c r="AAQ1346" s="119"/>
      <c r="AAR1346" s="119"/>
      <c r="AAS1346" s="119"/>
      <c r="AAT1346" s="119"/>
      <c r="AAU1346" s="119"/>
      <c r="AAV1346" s="119"/>
      <c r="AAW1346" s="119"/>
      <c r="AAX1346" s="119"/>
      <c r="AAY1346" s="119"/>
      <c r="AAZ1346" s="119"/>
      <c r="ABA1346" s="119"/>
      <c r="ABB1346" s="119"/>
      <c r="ABC1346" s="119"/>
      <c r="ABD1346" s="119"/>
      <c r="ABE1346" s="119"/>
      <c r="ABF1346" s="119"/>
      <c r="ABG1346" s="119"/>
      <c r="ABH1346" s="119"/>
      <c r="ABI1346" s="119"/>
      <c r="ABJ1346" s="119"/>
      <c r="ABK1346" s="119"/>
      <c r="ABL1346" s="119"/>
      <c r="ABM1346" s="119"/>
      <c r="ABN1346" s="119"/>
      <c r="ABO1346" s="119"/>
      <c r="ABP1346" s="119"/>
      <c r="ABQ1346" s="119"/>
      <c r="ABR1346" s="119"/>
      <c r="ABS1346" s="119"/>
      <c r="ABT1346" s="119"/>
      <c r="ABU1346" s="119"/>
      <c r="ABV1346" s="119"/>
      <c r="ABW1346" s="119"/>
      <c r="ABX1346" s="119"/>
      <c r="ABY1346" s="119"/>
      <c r="ABZ1346" s="119"/>
      <c r="ACA1346" s="119"/>
      <c r="ACB1346" s="119"/>
      <c r="ACC1346" s="119"/>
      <c r="ACD1346" s="119"/>
      <c r="ACE1346" s="119"/>
      <c r="ACF1346" s="119"/>
      <c r="ACG1346" s="119"/>
      <c r="ACH1346" s="119"/>
      <c r="ACI1346" s="119"/>
      <c r="ACJ1346" s="119"/>
      <c r="ACK1346" s="119"/>
      <c r="ACL1346" s="119"/>
      <c r="ACM1346" s="119"/>
      <c r="ACN1346" s="119"/>
      <c r="ACO1346" s="119"/>
      <c r="ACP1346" s="119"/>
      <c r="ACQ1346" s="119"/>
      <c r="ACR1346" s="119"/>
      <c r="ACS1346" s="119"/>
      <c r="ACT1346" s="119"/>
      <c r="ACU1346" s="119"/>
      <c r="ACV1346" s="119"/>
      <c r="ACW1346" s="119"/>
      <c r="ACX1346" s="119"/>
      <c r="ACY1346" s="119"/>
      <c r="ACZ1346" s="119"/>
      <c r="ADA1346" s="119"/>
      <c r="ADB1346" s="119"/>
      <c r="ADC1346" s="119"/>
      <c r="ADD1346" s="119"/>
      <c r="ADE1346" s="119"/>
      <c r="ADF1346" s="119"/>
      <c r="ADG1346" s="119"/>
      <c r="ADH1346" s="119"/>
      <c r="ADI1346" s="119"/>
      <c r="ADJ1346" s="119"/>
      <c r="ADK1346" s="119"/>
      <c r="ADL1346" s="119"/>
      <c r="ADM1346" s="119"/>
      <c r="ADN1346" s="119"/>
      <c r="ADO1346" s="119"/>
      <c r="ADP1346" s="119"/>
      <c r="ADQ1346" s="119"/>
      <c r="ADR1346" s="119"/>
      <c r="ADS1346" s="119"/>
      <c r="ADT1346" s="119"/>
      <c r="ADU1346" s="119"/>
      <c r="ADV1346" s="119"/>
      <c r="ADW1346" s="119"/>
      <c r="ADX1346" s="119"/>
      <c r="ADY1346" s="119"/>
      <c r="ADZ1346" s="119"/>
      <c r="AEA1346" s="119"/>
      <c r="AEB1346" s="119"/>
      <c r="AEC1346" s="119"/>
      <c r="AED1346" s="119"/>
      <c r="AEE1346" s="119"/>
      <c r="AEF1346" s="119"/>
      <c r="AEG1346" s="119"/>
      <c r="AEH1346" s="119"/>
      <c r="AEI1346" s="119"/>
      <c r="AEJ1346" s="119"/>
      <c r="AEK1346" s="119"/>
      <c r="AEL1346" s="119"/>
      <c r="AEM1346" s="119"/>
      <c r="AEN1346" s="119"/>
      <c r="AEO1346" s="119"/>
      <c r="AEP1346" s="119"/>
      <c r="AEQ1346" s="119"/>
      <c r="AER1346" s="119"/>
      <c r="AES1346" s="119"/>
      <c r="AET1346" s="119"/>
      <c r="AEU1346" s="119"/>
      <c r="AEV1346" s="119"/>
      <c r="AEW1346" s="119"/>
      <c r="AEX1346" s="119"/>
      <c r="AEY1346" s="119"/>
      <c r="AEZ1346" s="119"/>
      <c r="AFA1346" s="119"/>
      <c r="AFB1346" s="119"/>
      <c r="AFC1346" s="119"/>
      <c r="AFD1346" s="119"/>
      <c r="AFE1346" s="119"/>
      <c r="AFF1346" s="119"/>
      <c r="AFG1346" s="119"/>
      <c r="AFH1346" s="119"/>
      <c r="AFI1346" s="119"/>
      <c r="AFJ1346" s="119"/>
      <c r="AFK1346" s="119"/>
      <c r="AFL1346" s="119"/>
      <c r="AFM1346" s="119"/>
      <c r="AFN1346" s="119"/>
      <c r="AFO1346" s="119"/>
      <c r="AFP1346" s="119"/>
      <c r="AFQ1346" s="119"/>
      <c r="AFR1346" s="119"/>
      <c r="AFS1346" s="119"/>
      <c r="AFT1346" s="119"/>
      <c r="AFU1346" s="119"/>
      <c r="AFV1346" s="119"/>
      <c r="AFW1346" s="119"/>
      <c r="AFX1346" s="119"/>
      <c r="AFY1346" s="119"/>
      <c r="AFZ1346" s="119"/>
      <c r="AGA1346" s="119"/>
      <c r="AGB1346" s="119"/>
      <c r="AGC1346" s="119"/>
      <c r="AGD1346" s="119"/>
      <c r="AGE1346" s="119"/>
      <c r="AGF1346" s="119"/>
      <c r="AGG1346" s="119"/>
      <c r="AGH1346" s="119"/>
      <c r="AGI1346" s="119"/>
      <c r="AGJ1346" s="119"/>
      <c r="AGK1346" s="119"/>
      <c r="AGL1346" s="119"/>
      <c r="AGM1346" s="119"/>
      <c r="AGN1346" s="119"/>
      <c r="AGO1346" s="119"/>
      <c r="AGP1346" s="119"/>
      <c r="AGQ1346" s="119"/>
      <c r="AGR1346" s="119"/>
      <c r="AGS1346" s="119"/>
      <c r="AGT1346" s="119"/>
      <c r="AGU1346" s="119"/>
      <c r="AGV1346" s="119"/>
      <c r="AGW1346" s="119"/>
      <c r="AGX1346" s="119"/>
      <c r="AGY1346" s="119"/>
      <c r="AGZ1346" s="119"/>
      <c r="AHA1346" s="119"/>
      <c r="AHB1346" s="119"/>
      <c r="AHC1346" s="119"/>
      <c r="AHD1346" s="119"/>
      <c r="AHE1346" s="119"/>
      <c r="AHF1346" s="119"/>
      <c r="AHG1346" s="119"/>
      <c r="AHH1346" s="119"/>
      <c r="AHI1346" s="119"/>
      <c r="AHJ1346" s="119"/>
      <c r="AHK1346" s="119"/>
      <c r="AHL1346" s="119"/>
      <c r="AHM1346" s="119"/>
      <c r="AHN1346" s="119"/>
      <c r="AHO1346" s="119"/>
      <c r="AHP1346" s="119"/>
      <c r="AHQ1346" s="119"/>
      <c r="AHR1346" s="119"/>
      <c r="AHS1346" s="119"/>
      <c r="AHT1346" s="119"/>
      <c r="AHU1346" s="119"/>
      <c r="AHV1346" s="119"/>
      <c r="AHW1346" s="119"/>
      <c r="AHX1346" s="119"/>
      <c r="AHY1346" s="119"/>
      <c r="AHZ1346" s="119"/>
      <c r="AIA1346" s="119"/>
      <c r="AIB1346" s="119"/>
      <c r="AIC1346" s="119"/>
      <c r="AID1346" s="119"/>
      <c r="AIE1346" s="119"/>
      <c r="AIF1346" s="119"/>
      <c r="AIG1346" s="119"/>
      <c r="AIH1346" s="119"/>
      <c r="AII1346" s="119"/>
      <c r="AIJ1346" s="119"/>
      <c r="AIK1346" s="119"/>
      <c r="AIL1346" s="119"/>
      <c r="AIM1346" s="119"/>
      <c r="AIN1346" s="119"/>
      <c r="AIO1346" s="119"/>
      <c r="AIP1346" s="119"/>
      <c r="AIQ1346" s="119"/>
      <c r="AIR1346" s="119"/>
      <c r="AIS1346" s="119"/>
      <c r="AIT1346" s="119"/>
      <c r="AIU1346" s="119"/>
      <c r="AIV1346" s="119"/>
      <c r="AIW1346" s="119"/>
      <c r="AIX1346" s="119"/>
      <c r="AIY1346" s="119"/>
      <c r="AIZ1346" s="119"/>
      <c r="AJA1346" s="119"/>
      <c r="AJB1346" s="119"/>
      <c r="AJC1346" s="119"/>
      <c r="AJD1346" s="119"/>
      <c r="AJE1346" s="119"/>
      <c r="AJF1346" s="119"/>
      <c r="AJG1346" s="119"/>
      <c r="AJH1346" s="119"/>
      <c r="AJI1346" s="119"/>
      <c r="AJJ1346" s="119"/>
      <c r="AJK1346" s="119"/>
      <c r="AJL1346" s="119"/>
      <c r="AJM1346" s="119"/>
      <c r="AJN1346" s="119"/>
      <c r="AJO1346" s="119"/>
      <c r="AJP1346" s="119"/>
      <c r="AJQ1346" s="119"/>
      <c r="AJR1346" s="119"/>
      <c r="AJS1346" s="119"/>
      <c r="AJT1346" s="119"/>
      <c r="AJU1346" s="119"/>
      <c r="AJV1346" s="119"/>
      <c r="AJW1346" s="119"/>
      <c r="AJX1346" s="119"/>
      <c r="AJY1346" s="119"/>
      <c r="AJZ1346" s="119"/>
      <c r="AKA1346" s="119"/>
      <c r="AKB1346" s="119"/>
      <c r="AKC1346" s="119"/>
      <c r="AKD1346" s="119"/>
      <c r="AKE1346" s="119"/>
      <c r="AKF1346" s="119"/>
      <c r="AKG1346" s="119"/>
      <c r="AKH1346" s="119"/>
      <c r="AKI1346" s="119"/>
      <c r="AKJ1346" s="119"/>
      <c r="AKK1346" s="119"/>
      <c r="AKL1346" s="119"/>
      <c r="AKM1346" s="119"/>
      <c r="AKN1346" s="119"/>
      <c r="AKO1346" s="119"/>
      <c r="AKP1346" s="119"/>
      <c r="AKQ1346" s="119"/>
      <c r="AKR1346" s="119"/>
      <c r="AKS1346" s="119"/>
      <c r="AKT1346" s="119"/>
      <c r="AKU1346" s="119"/>
      <c r="AKV1346" s="119"/>
      <c r="AKW1346" s="119"/>
      <c r="AKX1346" s="119"/>
      <c r="AKY1346" s="119"/>
      <c r="AKZ1346" s="119"/>
      <c r="ALA1346" s="119"/>
      <c r="ALB1346" s="119"/>
      <c r="ALC1346" s="119"/>
      <c r="ALD1346" s="119"/>
      <c r="ALE1346" s="119"/>
      <c r="ALF1346" s="119"/>
      <c r="ALG1346" s="119"/>
      <c r="ALH1346" s="119"/>
      <c r="ALI1346" s="119"/>
      <c r="ALJ1346" s="119"/>
      <c r="ALK1346" s="119"/>
      <c r="ALL1346" s="119"/>
      <c r="ALM1346" s="119"/>
      <c r="ALN1346" s="119"/>
      <c r="ALO1346" s="119"/>
      <c r="ALP1346" s="119"/>
      <c r="ALQ1346" s="119"/>
      <c r="ALR1346" s="119"/>
      <c r="ALS1346" s="119"/>
      <c r="ALT1346" s="119"/>
      <c r="ALU1346" s="119"/>
      <c r="ALV1346" s="119"/>
      <c r="ALW1346" s="119"/>
      <c r="ALX1346" s="119"/>
      <c r="ALY1346" s="119"/>
      <c r="ALZ1346" s="119"/>
      <c r="AMA1346" s="119"/>
      <c r="AMB1346" s="119"/>
      <c r="AMC1346" s="119"/>
      <c r="AMD1346" s="119"/>
      <c r="AME1346" s="119"/>
      <c r="AMF1346" s="119"/>
      <c r="AMG1346" s="119"/>
      <c r="AMH1346" s="119"/>
      <c r="AMI1346" s="119"/>
      <c r="AMJ1346" s="119"/>
    </row>
    <row r="1347" customFormat="false" ht="15" hidden="false" customHeight="false" outlineLevel="0" collapsed="false">
      <c r="A1347" s="118"/>
      <c r="B1347" s="118"/>
      <c r="C1347" s="49" t="n">
        <f aca="false">IF(F1347=F1346,C1346,IF(F1347=(F1346+10),C1346,(C1346+10)))</f>
        <v>2630</v>
      </c>
      <c r="D1347" s="56" t="s">
        <v>472</v>
      </c>
      <c r="E1347" s="51" t="n">
        <f aca="false">IF(C1346=C1347,IF(AND(L1347&lt;&gt;"M",L1347&lt;&gt;"m-up"),E1346+10,E1346),10)</f>
        <v>20</v>
      </c>
      <c r="F1347" s="79" t="n">
        <f aca="false">R1347+(Q1347*60)+(P1347*3600)</f>
        <v>51295</v>
      </c>
      <c r="G1347" s="79" t="str">
        <f aca="false">CONCATENATE(M1347,N1347,O1347)</f>
        <v>201826</v>
      </c>
      <c r="H1347" s="79" t="n">
        <v>0</v>
      </c>
      <c r="I1347" s="79"/>
      <c r="J1347" s="79"/>
      <c r="K1347" s="79"/>
      <c r="L1347" s="79" t="s">
        <v>270</v>
      </c>
      <c r="M1347" s="79" t="n">
        <v>2018</v>
      </c>
      <c r="N1347" s="79" t="n">
        <v>2</v>
      </c>
      <c r="O1347" s="79" t="n">
        <v>6</v>
      </c>
      <c r="P1347" s="79" t="n">
        <v>14</v>
      </c>
      <c r="Q1347" s="79" t="n">
        <v>14</v>
      </c>
      <c r="R1347" s="79" t="n">
        <v>55</v>
      </c>
      <c r="S1347" s="79" t="n">
        <v>90</v>
      </c>
      <c r="T1347" s="79" t="n">
        <v>1</v>
      </c>
      <c r="U1347" s="79" t="s">
        <v>1</v>
      </c>
      <c r="V1347" s="79" t="s">
        <v>2</v>
      </c>
      <c r="W1347" s="79"/>
      <c r="X1347" s="130"/>
      <c r="Y1347" s="130"/>
      <c r="Z1347" s="130"/>
      <c r="AA1347" s="130"/>
      <c r="WK1347" s="119"/>
      <c r="WL1347" s="119"/>
      <c r="WM1347" s="119"/>
      <c r="WN1347" s="119"/>
      <c r="WO1347" s="119"/>
      <c r="WP1347" s="119"/>
      <c r="WQ1347" s="119"/>
      <c r="WR1347" s="119"/>
      <c r="WS1347" s="119"/>
      <c r="WT1347" s="119"/>
      <c r="WU1347" s="119"/>
      <c r="WV1347" s="119"/>
      <c r="WW1347" s="119"/>
      <c r="WX1347" s="119"/>
      <c r="WY1347" s="119"/>
      <c r="WZ1347" s="119"/>
      <c r="XA1347" s="119"/>
      <c r="XB1347" s="119"/>
      <c r="XC1347" s="119"/>
      <c r="XD1347" s="119"/>
      <c r="XE1347" s="119"/>
      <c r="XF1347" s="119"/>
      <c r="XG1347" s="119"/>
      <c r="XH1347" s="119"/>
      <c r="XI1347" s="119"/>
      <c r="XJ1347" s="119"/>
      <c r="XK1347" s="119"/>
      <c r="XL1347" s="119"/>
      <c r="XM1347" s="119"/>
      <c r="XN1347" s="119"/>
      <c r="XO1347" s="119"/>
      <c r="XP1347" s="119"/>
      <c r="XQ1347" s="119"/>
      <c r="XR1347" s="119"/>
      <c r="XS1347" s="119"/>
      <c r="XT1347" s="119"/>
      <c r="XU1347" s="119"/>
      <c r="XV1347" s="119"/>
      <c r="XW1347" s="119"/>
      <c r="XX1347" s="119"/>
      <c r="XY1347" s="119"/>
      <c r="XZ1347" s="119"/>
      <c r="YA1347" s="119"/>
      <c r="YB1347" s="119"/>
      <c r="YC1347" s="119"/>
      <c r="YD1347" s="119"/>
      <c r="YE1347" s="119"/>
      <c r="YF1347" s="119"/>
      <c r="YG1347" s="119"/>
      <c r="YH1347" s="119"/>
      <c r="YI1347" s="119"/>
      <c r="YJ1347" s="119"/>
      <c r="YK1347" s="119"/>
      <c r="YL1347" s="119"/>
      <c r="YM1347" s="119"/>
      <c r="YN1347" s="119"/>
      <c r="YO1347" s="119"/>
      <c r="YP1347" s="119"/>
      <c r="YQ1347" s="119"/>
      <c r="YR1347" s="119"/>
      <c r="YS1347" s="119"/>
      <c r="YT1347" s="119"/>
      <c r="YU1347" s="119"/>
      <c r="YV1347" s="119"/>
      <c r="YW1347" s="119"/>
      <c r="YX1347" s="119"/>
      <c r="YY1347" s="119"/>
      <c r="YZ1347" s="119"/>
      <c r="ZA1347" s="119"/>
      <c r="ZB1347" s="119"/>
      <c r="ZC1347" s="119"/>
      <c r="ZD1347" s="119"/>
      <c r="ZE1347" s="119"/>
      <c r="ZF1347" s="119"/>
      <c r="ZG1347" s="119"/>
      <c r="ZH1347" s="119"/>
      <c r="ZI1347" s="119"/>
      <c r="ZJ1347" s="119"/>
      <c r="ZK1347" s="119"/>
      <c r="ZL1347" s="119"/>
      <c r="ZM1347" s="119"/>
      <c r="ZN1347" s="119"/>
      <c r="ZO1347" s="119"/>
      <c r="ZP1347" s="119"/>
      <c r="ZQ1347" s="119"/>
      <c r="ZR1347" s="119"/>
      <c r="ZS1347" s="119"/>
      <c r="ZT1347" s="119"/>
      <c r="ZU1347" s="119"/>
      <c r="ZV1347" s="119"/>
      <c r="ZW1347" s="119"/>
      <c r="ZX1347" s="119"/>
      <c r="ZY1347" s="119"/>
      <c r="ZZ1347" s="119"/>
      <c r="AAA1347" s="119"/>
      <c r="AAB1347" s="119"/>
      <c r="AAC1347" s="119"/>
      <c r="AAD1347" s="119"/>
      <c r="AAE1347" s="119"/>
      <c r="AAF1347" s="119"/>
      <c r="AAG1347" s="119"/>
      <c r="AAH1347" s="119"/>
      <c r="AAI1347" s="119"/>
      <c r="AAJ1347" s="119"/>
      <c r="AAK1347" s="119"/>
      <c r="AAL1347" s="119"/>
      <c r="AAM1347" s="119"/>
      <c r="AAN1347" s="119"/>
      <c r="AAO1347" s="119"/>
      <c r="AAP1347" s="119"/>
      <c r="AAQ1347" s="119"/>
      <c r="AAR1347" s="119"/>
      <c r="AAS1347" s="119"/>
      <c r="AAT1347" s="119"/>
      <c r="AAU1347" s="119"/>
      <c r="AAV1347" s="119"/>
      <c r="AAW1347" s="119"/>
      <c r="AAX1347" s="119"/>
      <c r="AAY1347" s="119"/>
      <c r="AAZ1347" s="119"/>
      <c r="ABA1347" s="119"/>
      <c r="ABB1347" s="119"/>
      <c r="ABC1347" s="119"/>
      <c r="ABD1347" s="119"/>
      <c r="ABE1347" s="119"/>
      <c r="ABF1347" s="119"/>
      <c r="ABG1347" s="119"/>
      <c r="ABH1347" s="119"/>
      <c r="ABI1347" s="119"/>
      <c r="ABJ1347" s="119"/>
      <c r="ABK1347" s="119"/>
      <c r="ABL1347" s="119"/>
      <c r="ABM1347" s="119"/>
      <c r="ABN1347" s="119"/>
      <c r="ABO1347" s="119"/>
      <c r="ABP1347" s="119"/>
      <c r="ABQ1347" s="119"/>
      <c r="ABR1347" s="119"/>
      <c r="ABS1347" s="119"/>
      <c r="ABT1347" s="119"/>
      <c r="ABU1347" s="119"/>
      <c r="ABV1347" s="119"/>
      <c r="ABW1347" s="119"/>
      <c r="ABX1347" s="119"/>
      <c r="ABY1347" s="119"/>
      <c r="ABZ1347" s="119"/>
      <c r="ACA1347" s="119"/>
      <c r="ACB1347" s="119"/>
      <c r="ACC1347" s="119"/>
      <c r="ACD1347" s="119"/>
      <c r="ACE1347" s="119"/>
      <c r="ACF1347" s="119"/>
      <c r="ACG1347" s="119"/>
      <c r="ACH1347" s="119"/>
      <c r="ACI1347" s="119"/>
      <c r="ACJ1347" s="119"/>
      <c r="ACK1347" s="119"/>
      <c r="ACL1347" s="119"/>
      <c r="ACM1347" s="119"/>
      <c r="ACN1347" s="119"/>
      <c r="ACO1347" s="119"/>
      <c r="ACP1347" s="119"/>
      <c r="ACQ1347" s="119"/>
      <c r="ACR1347" s="119"/>
      <c r="ACS1347" s="119"/>
      <c r="ACT1347" s="119"/>
      <c r="ACU1347" s="119"/>
      <c r="ACV1347" s="119"/>
      <c r="ACW1347" s="119"/>
      <c r="ACX1347" s="119"/>
      <c r="ACY1347" s="119"/>
      <c r="ACZ1347" s="119"/>
      <c r="ADA1347" s="119"/>
      <c r="ADB1347" s="119"/>
      <c r="ADC1347" s="119"/>
      <c r="ADD1347" s="119"/>
      <c r="ADE1347" s="119"/>
      <c r="ADF1347" s="119"/>
      <c r="ADG1347" s="119"/>
      <c r="ADH1347" s="119"/>
      <c r="ADI1347" s="119"/>
      <c r="ADJ1347" s="119"/>
      <c r="ADK1347" s="119"/>
      <c r="ADL1347" s="119"/>
      <c r="ADM1347" s="119"/>
      <c r="ADN1347" s="119"/>
      <c r="ADO1347" s="119"/>
      <c r="ADP1347" s="119"/>
      <c r="ADQ1347" s="119"/>
      <c r="ADR1347" s="119"/>
      <c r="ADS1347" s="119"/>
      <c r="ADT1347" s="119"/>
      <c r="ADU1347" s="119"/>
      <c r="ADV1347" s="119"/>
      <c r="ADW1347" s="119"/>
      <c r="ADX1347" s="119"/>
      <c r="ADY1347" s="119"/>
      <c r="ADZ1347" s="119"/>
      <c r="AEA1347" s="119"/>
      <c r="AEB1347" s="119"/>
      <c r="AEC1347" s="119"/>
      <c r="AED1347" s="119"/>
      <c r="AEE1347" s="119"/>
      <c r="AEF1347" s="119"/>
      <c r="AEG1347" s="119"/>
      <c r="AEH1347" s="119"/>
      <c r="AEI1347" s="119"/>
      <c r="AEJ1347" s="119"/>
      <c r="AEK1347" s="119"/>
      <c r="AEL1347" s="119"/>
      <c r="AEM1347" s="119"/>
      <c r="AEN1347" s="119"/>
      <c r="AEO1347" s="119"/>
      <c r="AEP1347" s="119"/>
      <c r="AEQ1347" s="119"/>
      <c r="AER1347" s="119"/>
      <c r="AES1347" s="119"/>
      <c r="AET1347" s="119"/>
      <c r="AEU1347" s="119"/>
      <c r="AEV1347" s="119"/>
      <c r="AEW1347" s="119"/>
      <c r="AEX1347" s="119"/>
      <c r="AEY1347" s="119"/>
      <c r="AEZ1347" s="119"/>
      <c r="AFA1347" s="119"/>
      <c r="AFB1347" s="119"/>
      <c r="AFC1347" s="119"/>
      <c r="AFD1347" s="119"/>
      <c r="AFE1347" s="119"/>
      <c r="AFF1347" s="119"/>
      <c r="AFG1347" s="119"/>
      <c r="AFH1347" s="119"/>
      <c r="AFI1347" s="119"/>
      <c r="AFJ1347" s="119"/>
      <c r="AFK1347" s="119"/>
      <c r="AFL1347" s="119"/>
      <c r="AFM1347" s="119"/>
      <c r="AFN1347" s="119"/>
      <c r="AFO1347" s="119"/>
      <c r="AFP1347" s="119"/>
      <c r="AFQ1347" s="119"/>
      <c r="AFR1347" s="119"/>
      <c r="AFS1347" s="119"/>
      <c r="AFT1347" s="119"/>
      <c r="AFU1347" s="119"/>
      <c r="AFV1347" s="119"/>
      <c r="AFW1347" s="119"/>
      <c r="AFX1347" s="119"/>
      <c r="AFY1347" s="119"/>
      <c r="AFZ1347" s="119"/>
      <c r="AGA1347" s="119"/>
      <c r="AGB1347" s="119"/>
      <c r="AGC1347" s="119"/>
      <c r="AGD1347" s="119"/>
      <c r="AGE1347" s="119"/>
      <c r="AGF1347" s="119"/>
      <c r="AGG1347" s="119"/>
      <c r="AGH1347" s="119"/>
      <c r="AGI1347" s="119"/>
      <c r="AGJ1347" s="119"/>
      <c r="AGK1347" s="119"/>
      <c r="AGL1347" s="119"/>
      <c r="AGM1347" s="119"/>
      <c r="AGN1347" s="119"/>
      <c r="AGO1347" s="119"/>
      <c r="AGP1347" s="119"/>
      <c r="AGQ1347" s="119"/>
      <c r="AGR1347" s="119"/>
      <c r="AGS1347" s="119"/>
      <c r="AGT1347" s="119"/>
      <c r="AGU1347" s="119"/>
      <c r="AGV1347" s="119"/>
      <c r="AGW1347" s="119"/>
      <c r="AGX1347" s="119"/>
      <c r="AGY1347" s="119"/>
      <c r="AGZ1347" s="119"/>
      <c r="AHA1347" s="119"/>
      <c r="AHB1347" s="119"/>
      <c r="AHC1347" s="119"/>
      <c r="AHD1347" s="119"/>
      <c r="AHE1347" s="119"/>
      <c r="AHF1347" s="119"/>
      <c r="AHG1347" s="119"/>
      <c r="AHH1347" s="119"/>
      <c r="AHI1347" s="119"/>
      <c r="AHJ1347" s="119"/>
      <c r="AHK1347" s="119"/>
      <c r="AHL1347" s="119"/>
      <c r="AHM1347" s="119"/>
      <c r="AHN1347" s="119"/>
      <c r="AHO1347" s="119"/>
      <c r="AHP1347" s="119"/>
      <c r="AHQ1347" s="119"/>
      <c r="AHR1347" s="119"/>
      <c r="AHS1347" s="119"/>
      <c r="AHT1347" s="119"/>
      <c r="AHU1347" s="119"/>
      <c r="AHV1347" s="119"/>
      <c r="AHW1347" s="119"/>
      <c r="AHX1347" s="119"/>
      <c r="AHY1347" s="119"/>
      <c r="AHZ1347" s="119"/>
      <c r="AIA1347" s="119"/>
      <c r="AIB1347" s="119"/>
      <c r="AIC1347" s="119"/>
      <c r="AID1347" s="119"/>
      <c r="AIE1347" s="119"/>
      <c r="AIF1347" s="119"/>
      <c r="AIG1347" s="119"/>
      <c r="AIH1347" s="119"/>
      <c r="AII1347" s="119"/>
      <c r="AIJ1347" s="119"/>
      <c r="AIK1347" s="119"/>
      <c r="AIL1347" s="119"/>
      <c r="AIM1347" s="119"/>
      <c r="AIN1347" s="119"/>
      <c r="AIO1347" s="119"/>
      <c r="AIP1347" s="119"/>
      <c r="AIQ1347" s="119"/>
      <c r="AIR1347" s="119"/>
      <c r="AIS1347" s="119"/>
      <c r="AIT1347" s="119"/>
      <c r="AIU1347" s="119"/>
      <c r="AIV1347" s="119"/>
      <c r="AIW1347" s="119"/>
      <c r="AIX1347" s="119"/>
      <c r="AIY1347" s="119"/>
      <c r="AIZ1347" s="119"/>
      <c r="AJA1347" s="119"/>
      <c r="AJB1347" s="119"/>
      <c r="AJC1347" s="119"/>
      <c r="AJD1347" s="119"/>
      <c r="AJE1347" s="119"/>
      <c r="AJF1347" s="119"/>
      <c r="AJG1347" s="119"/>
      <c r="AJH1347" s="119"/>
      <c r="AJI1347" s="119"/>
      <c r="AJJ1347" s="119"/>
      <c r="AJK1347" s="119"/>
      <c r="AJL1347" s="119"/>
      <c r="AJM1347" s="119"/>
      <c r="AJN1347" s="119"/>
      <c r="AJO1347" s="119"/>
      <c r="AJP1347" s="119"/>
      <c r="AJQ1347" s="119"/>
      <c r="AJR1347" s="119"/>
      <c r="AJS1347" s="119"/>
      <c r="AJT1347" s="119"/>
      <c r="AJU1347" s="119"/>
      <c r="AJV1347" s="119"/>
      <c r="AJW1347" s="119"/>
      <c r="AJX1347" s="119"/>
      <c r="AJY1347" s="119"/>
      <c r="AJZ1347" s="119"/>
      <c r="AKA1347" s="119"/>
      <c r="AKB1347" s="119"/>
      <c r="AKC1347" s="119"/>
      <c r="AKD1347" s="119"/>
      <c r="AKE1347" s="119"/>
      <c r="AKF1347" s="119"/>
      <c r="AKG1347" s="119"/>
      <c r="AKH1347" s="119"/>
      <c r="AKI1347" s="119"/>
      <c r="AKJ1347" s="119"/>
      <c r="AKK1347" s="119"/>
      <c r="AKL1347" s="119"/>
      <c r="AKM1347" s="119"/>
      <c r="AKN1347" s="119"/>
      <c r="AKO1347" s="119"/>
      <c r="AKP1347" s="119"/>
      <c r="AKQ1347" s="119"/>
      <c r="AKR1347" s="119"/>
      <c r="AKS1347" s="119"/>
      <c r="AKT1347" s="119"/>
      <c r="AKU1347" s="119"/>
      <c r="AKV1347" s="119"/>
      <c r="AKW1347" s="119"/>
      <c r="AKX1347" s="119"/>
      <c r="AKY1347" s="119"/>
      <c r="AKZ1347" s="119"/>
      <c r="ALA1347" s="119"/>
      <c r="ALB1347" s="119"/>
      <c r="ALC1347" s="119"/>
      <c r="ALD1347" s="119"/>
      <c r="ALE1347" s="119"/>
      <c r="ALF1347" s="119"/>
      <c r="ALG1347" s="119"/>
      <c r="ALH1347" s="119"/>
      <c r="ALI1347" s="119"/>
      <c r="ALJ1347" s="119"/>
      <c r="ALK1347" s="119"/>
      <c r="ALL1347" s="119"/>
      <c r="ALM1347" s="119"/>
      <c r="ALN1347" s="119"/>
      <c r="ALO1347" s="119"/>
      <c r="ALP1347" s="119"/>
      <c r="ALQ1347" s="119"/>
      <c r="ALR1347" s="119"/>
      <c r="ALS1347" s="119"/>
      <c r="ALT1347" s="119"/>
      <c r="ALU1347" s="119"/>
      <c r="ALV1347" s="119"/>
      <c r="ALW1347" s="119"/>
      <c r="ALX1347" s="119"/>
      <c r="ALY1347" s="119"/>
      <c r="ALZ1347" s="119"/>
      <c r="AMA1347" s="119"/>
      <c r="AMB1347" s="119"/>
      <c r="AMC1347" s="119"/>
      <c r="AMD1347" s="119"/>
      <c r="AME1347" s="119"/>
      <c r="AMF1347" s="119"/>
      <c r="AMG1347" s="119"/>
      <c r="AMH1347" s="119"/>
      <c r="AMI1347" s="119"/>
      <c r="AMJ1347" s="119"/>
    </row>
    <row r="1348" customFormat="false" ht="15" hidden="false" customHeight="false" outlineLevel="0" collapsed="false">
      <c r="A1348" s="120"/>
      <c r="B1348" s="120"/>
      <c r="C1348" s="49" t="n">
        <f aca="false">IF(F1348=F1347,C1347,IF(F1348=(F1347+10),C1347,(C1347+10)))</f>
        <v>2630</v>
      </c>
      <c r="D1348" s="56" t="s">
        <v>472</v>
      </c>
      <c r="E1348" s="51" t="n">
        <f aca="false">IF(C1347=C1348,IF(AND(L1348&lt;&gt;"M",L1348&lt;&gt;"m-up"),E1347+10,E1347),10)</f>
        <v>30</v>
      </c>
      <c r="F1348" s="79" t="n">
        <f aca="false">R1348+(Q1348*60)+(P1348*3600)</f>
        <v>51295</v>
      </c>
      <c r="G1348" s="79" t="str">
        <f aca="false">CONCATENATE(M1348,N1348,O1348)</f>
        <v>201826</v>
      </c>
      <c r="H1348" s="79" t="n">
        <v>0</v>
      </c>
      <c r="I1348" s="79"/>
      <c r="J1348" s="79"/>
      <c r="K1348" s="79"/>
      <c r="L1348" s="79" t="s">
        <v>270</v>
      </c>
      <c r="M1348" s="79" t="n">
        <v>2018</v>
      </c>
      <c r="N1348" s="79" t="n">
        <v>2</v>
      </c>
      <c r="O1348" s="79" t="n">
        <v>6</v>
      </c>
      <c r="P1348" s="79" t="n">
        <v>14</v>
      </c>
      <c r="Q1348" s="79" t="n">
        <v>14</v>
      </c>
      <c r="R1348" s="79" t="n">
        <v>55</v>
      </c>
      <c r="S1348" s="79" t="n">
        <v>124</v>
      </c>
      <c r="T1348" s="79" t="n">
        <v>1</v>
      </c>
      <c r="U1348" s="79" t="s">
        <v>1</v>
      </c>
      <c r="V1348" s="79" t="s">
        <v>2</v>
      </c>
      <c r="W1348" s="79"/>
      <c r="X1348" s="130"/>
      <c r="Y1348" s="130"/>
      <c r="Z1348" s="130"/>
      <c r="AA1348" s="130"/>
      <c r="WK1348" s="121"/>
      <c r="WL1348" s="121"/>
      <c r="WM1348" s="121"/>
      <c r="WN1348" s="121"/>
      <c r="WO1348" s="121"/>
      <c r="WP1348" s="121"/>
      <c r="WQ1348" s="121"/>
      <c r="WR1348" s="121"/>
      <c r="WS1348" s="121"/>
      <c r="WT1348" s="121"/>
      <c r="WU1348" s="121"/>
      <c r="WV1348" s="121"/>
      <c r="WW1348" s="121"/>
      <c r="WX1348" s="121"/>
      <c r="WY1348" s="121"/>
      <c r="WZ1348" s="121"/>
      <c r="XA1348" s="121"/>
      <c r="XB1348" s="121"/>
      <c r="XC1348" s="121"/>
      <c r="XD1348" s="121"/>
      <c r="XE1348" s="121"/>
      <c r="XF1348" s="121"/>
      <c r="XG1348" s="121"/>
      <c r="XH1348" s="121"/>
      <c r="XI1348" s="121"/>
      <c r="XJ1348" s="121"/>
      <c r="XK1348" s="121"/>
      <c r="XL1348" s="121"/>
      <c r="XM1348" s="121"/>
      <c r="XN1348" s="121"/>
      <c r="XO1348" s="121"/>
      <c r="XP1348" s="121"/>
      <c r="XQ1348" s="121"/>
      <c r="XR1348" s="121"/>
      <c r="XS1348" s="121"/>
      <c r="XT1348" s="121"/>
      <c r="XU1348" s="121"/>
      <c r="XV1348" s="121"/>
      <c r="XW1348" s="121"/>
      <c r="XX1348" s="121"/>
      <c r="XY1348" s="121"/>
      <c r="XZ1348" s="121"/>
      <c r="YA1348" s="121"/>
      <c r="YB1348" s="121"/>
      <c r="YC1348" s="121"/>
      <c r="YD1348" s="121"/>
      <c r="YE1348" s="121"/>
      <c r="YF1348" s="121"/>
      <c r="YG1348" s="121"/>
      <c r="YH1348" s="121"/>
      <c r="YI1348" s="121"/>
      <c r="YJ1348" s="121"/>
      <c r="YK1348" s="121"/>
      <c r="YL1348" s="121"/>
      <c r="YM1348" s="121"/>
      <c r="YN1348" s="121"/>
      <c r="YO1348" s="121"/>
      <c r="YP1348" s="121"/>
      <c r="YQ1348" s="121"/>
      <c r="YR1348" s="121"/>
      <c r="YS1348" s="121"/>
      <c r="YT1348" s="121"/>
      <c r="YU1348" s="121"/>
      <c r="YV1348" s="121"/>
      <c r="YW1348" s="121"/>
      <c r="YX1348" s="121"/>
      <c r="YY1348" s="121"/>
      <c r="YZ1348" s="121"/>
      <c r="ZA1348" s="121"/>
      <c r="ZB1348" s="121"/>
      <c r="ZC1348" s="121"/>
      <c r="ZD1348" s="121"/>
      <c r="ZE1348" s="121"/>
      <c r="ZF1348" s="121"/>
      <c r="ZG1348" s="121"/>
      <c r="ZH1348" s="121"/>
      <c r="ZI1348" s="121"/>
      <c r="ZJ1348" s="121"/>
      <c r="ZK1348" s="121"/>
      <c r="ZL1348" s="121"/>
      <c r="ZM1348" s="121"/>
      <c r="ZN1348" s="121"/>
      <c r="ZO1348" s="121"/>
      <c r="ZP1348" s="121"/>
      <c r="ZQ1348" s="121"/>
      <c r="ZR1348" s="121"/>
      <c r="ZS1348" s="121"/>
      <c r="ZT1348" s="121"/>
      <c r="ZU1348" s="121"/>
      <c r="ZV1348" s="121"/>
      <c r="ZW1348" s="121"/>
      <c r="ZX1348" s="121"/>
      <c r="ZY1348" s="121"/>
      <c r="ZZ1348" s="121"/>
      <c r="AAA1348" s="121"/>
      <c r="AAB1348" s="121"/>
      <c r="AAC1348" s="121"/>
      <c r="AAD1348" s="121"/>
      <c r="AAE1348" s="121"/>
      <c r="AAF1348" s="121"/>
      <c r="AAG1348" s="121"/>
      <c r="AAH1348" s="121"/>
      <c r="AAI1348" s="121"/>
      <c r="AAJ1348" s="121"/>
      <c r="AAK1348" s="121"/>
      <c r="AAL1348" s="121"/>
      <c r="AAM1348" s="121"/>
      <c r="AAN1348" s="121"/>
      <c r="AAO1348" s="121"/>
      <c r="AAP1348" s="121"/>
      <c r="AAQ1348" s="121"/>
      <c r="AAR1348" s="121"/>
      <c r="AAS1348" s="121"/>
      <c r="AAT1348" s="121"/>
      <c r="AAU1348" s="121"/>
      <c r="AAV1348" s="121"/>
      <c r="AAW1348" s="121"/>
      <c r="AAX1348" s="121"/>
      <c r="AAY1348" s="121"/>
      <c r="AAZ1348" s="121"/>
      <c r="ABA1348" s="121"/>
      <c r="ABB1348" s="121"/>
      <c r="ABC1348" s="121"/>
      <c r="ABD1348" s="121"/>
      <c r="ABE1348" s="121"/>
      <c r="ABF1348" s="121"/>
      <c r="ABG1348" s="121"/>
      <c r="ABH1348" s="121"/>
      <c r="ABI1348" s="121"/>
      <c r="ABJ1348" s="121"/>
      <c r="ABK1348" s="121"/>
      <c r="ABL1348" s="121"/>
      <c r="ABM1348" s="121"/>
      <c r="ABN1348" s="121"/>
      <c r="ABO1348" s="121"/>
      <c r="ABP1348" s="121"/>
      <c r="ABQ1348" s="121"/>
      <c r="ABR1348" s="121"/>
      <c r="ABS1348" s="121"/>
      <c r="ABT1348" s="121"/>
      <c r="ABU1348" s="121"/>
      <c r="ABV1348" s="121"/>
      <c r="ABW1348" s="121"/>
      <c r="ABX1348" s="121"/>
      <c r="ABY1348" s="121"/>
      <c r="ABZ1348" s="121"/>
      <c r="ACA1348" s="121"/>
      <c r="ACB1348" s="121"/>
      <c r="ACC1348" s="121"/>
      <c r="ACD1348" s="121"/>
      <c r="ACE1348" s="121"/>
      <c r="ACF1348" s="121"/>
      <c r="ACG1348" s="121"/>
      <c r="ACH1348" s="121"/>
      <c r="ACI1348" s="121"/>
      <c r="ACJ1348" s="121"/>
      <c r="ACK1348" s="121"/>
      <c r="ACL1348" s="121"/>
      <c r="ACM1348" s="121"/>
      <c r="ACN1348" s="121"/>
      <c r="ACO1348" s="121"/>
      <c r="ACP1348" s="121"/>
      <c r="ACQ1348" s="121"/>
      <c r="ACR1348" s="121"/>
      <c r="ACS1348" s="121"/>
      <c r="ACT1348" s="121"/>
      <c r="ACU1348" s="121"/>
      <c r="ACV1348" s="121"/>
      <c r="ACW1348" s="121"/>
      <c r="ACX1348" s="121"/>
      <c r="ACY1348" s="121"/>
      <c r="ACZ1348" s="121"/>
      <c r="ADA1348" s="121"/>
      <c r="ADB1348" s="121"/>
      <c r="ADC1348" s="121"/>
      <c r="ADD1348" s="121"/>
      <c r="ADE1348" s="121"/>
      <c r="ADF1348" s="121"/>
      <c r="ADG1348" s="121"/>
      <c r="ADH1348" s="121"/>
      <c r="ADI1348" s="121"/>
      <c r="ADJ1348" s="121"/>
      <c r="ADK1348" s="121"/>
      <c r="ADL1348" s="121"/>
      <c r="ADM1348" s="121"/>
      <c r="ADN1348" s="121"/>
      <c r="ADO1348" s="121"/>
      <c r="ADP1348" s="121"/>
      <c r="ADQ1348" s="121"/>
      <c r="ADR1348" s="121"/>
      <c r="ADS1348" s="121"/>
      <c r="ADT1348" s="121"/>
      <c r="ADU1348" s="121"/>
      <c r="ADV1348" s="121"/>
      <c r="ADW1348" s="121"/>
      <c r="ADX1348" s="121"/>
      <c r="ADY1348" s="121"/>
      <c r="ADZ1348" s="121"/>
      <c r="AEA1348" s="121"/>
      <c r="AEB1348" s="121"/>
      <c r="AEC1348" s="121"/>
      <c r="AED1348" s="121"/>
      <c r="AEE1348" s="121"/>
      <c r="AEF1348" s="121"/>
      <c r="AEG1348" s="121"/>
      <c r="AEH1348" s="121"/>
      <c r="AEI1348" s="121"/>
      <c r="AEJ1348" s="121"/>
      <c r="AEK1348" s="121"/>
      <c r="AEL1348" s="121"/>
      <c r="AEM1348" s="121"/>
      <c r="AEN1348" s="121"/>
      <c r="AEO1348" s="121"/>
      <c r="AEP1348" s="121"/>
      <c r="AEQ1348" s="121"/>
      <c r="AER1348" s="121"/>
      <c r="AES1348" s="121"/>
      <c r="AET1348" s="121"/>
      <c r="AEU1348" s="121"/>
      <c r="AEV1348" s="121"/>
      <c r="AEW1348" s="121"/>
      <c r="AEX1348" s="121"/>
      <c r="AEY1348" s="121"/>
      <c r="AEZ1348" s="121"/>
      <c r="AFA1348" s="121"/>
      <c r="AFB1348" s="121"/>
      <c r="AFC1348" s="121"/>
      <c r="AFD1348" s="121"/>
      <c r="AFE1348" s="121"/>
      <c r="AFF1348" s="121"/>
      <c r="AFG1348" s="121"/>
      <c r="AFH1348" s="121"/>
      <c r="AFI1348" s="121"/>
      <c r="AFJ1348" s="121"/>
      <c r="AFK1348" s="121"/>
      <c r="AFL1348" s="121"/>
      <c r="AFM1348" s="121"/>
      <c r="AFN1348" s="121"/>
      <c r="AFO1348" s="121"/>
      <c r="AFP1348" s="121"/>
      <c r="AFQ1348" s="121"/>
      <c r="AFR1348" s="121"/>
      <c r="AFS1348" s="121"/>
      <c r="AFT1348" s="121"/>
      <c r="AFU1348" s="121"/>
      <c r="AFV1348" s="121"/>
      <c r="AFW1348" s="121"/>
      <c r="AFX1348" s="121"/>
      <c r="AFY1348" s="121"/>
      <c r="AFZ1348" s="121"/>
      <c r="AGA1348" s="121"/>
      <c r="AGB1348" s="121"/>
      <c r="AGC1348" s="121"/>
      <c r="AGD1348" s="121"/>
      <c r="AGE1348" s="121"/>
      <c r="AGF1348" s="121"/>
      <c r="AGG1348" s="121"/>
      <c r="AGH1348" s="121"/>
      <c r="AGI1348" s="121"/>
      <c r="AGJ1348" s="121"/>
      <c r="AGK1348" s="121"/>
      <c r="AGL1348" s="121"/>
      <c r="AGM1348" s="121"/>
      <c r="AGN1348" s="121"/>
      <c r="AGO1348" s="121"/>
      <c r="AGP1348" s="121"/>
      <c r="AGQ1348" s="121"/>
      <c r="AGR1348" s="121"/>
      <c r="AGS1348" s="121"/>
      <c r="AGT1348" s="121"/>
      <c r="AGU1348" s="121"/>
      <c r="AGV1348" s="121"/>
      <c r="AGW1348" s="121"/>
      <c r="AGX1348" s="121"/>
      <c r="AGY1348" s="121"/>
      <c r="AGZ1348" s="121"/>
      <c r="AHA1348" s="121"/>
      <c r="AHB1348" s="121"/>
      <c r="AHC1348" s="121"/>
      <c r="AHD1348" s="121"/>
      <c r="AHE1348" s="121"/>
      <c r="AHF1348" s="121"/>
      <c r="AHG1348" s="121"/>
      <c r="AHH1348" s="121"/>
      <c r="AHI1348" s="121"/>
      <c r="AHJ1348" s="121"/>
      <c r="AHK1348" s="121"/>
      <c r="AHL1348" s="121"/>
      <c r="AHM1348" s="121"/>
      <c r="AHN1348" s="121"/>
      <c r="AHO1348" s="121"/>
      <c r="AHP1348" s="121"/>
      <c r="AHQ1348" s="121"/>
      <c r="AHR1348" s="121"/>
      <c r="AHS1348" s="121"/>
      <c r="AHT1348" s="121"/>
      <c r="AHU1348" s="121"/>
      <c r="AHV1348" s="121"/>
      <c r="AHW1348" s="121"/>
      <c r="AHX1348" s="121"/>
      <c r="AHY1348" s="121"/>
      <c r="AHZ1348" s="121"/>
      <c r="AIA1348" s="121"/>
      <c r="AIB1348" s="121"/>
      <c r="AIC1348" s="121"/>
      <c r="AID1348" s="121"/>
      <c r="AIE1348" s="121"/>
      <c r="AIF1348" s="121"/>
      <c r="AIG1348" s="121"/>
      <c r="AIH1348" s="121"/>
      <c r="AII1348" s="121"/>
      <c r="AIJ1348" s="121"/>
      <c r="AIK1348" s="121"/>
      <c r="AIL1348" s="121"/>
      <c r="AIM1348" s="121"/>
      <c r="AIN1348" s="121"/>
      <c r="AIO1348" s="121"/>
      <c r="AIP1348" s="121"/>
      <c r="AIQ1348" s="121"/>
      <c r="AIR1348" s="121"/>
      <c r="AIS1348" s="121"/>
      <c r="AIT1348" s="121"/>
      <c r="AIU1348" s="121"/>
      <c r="AIV1348" s="121"/>
      <c r="AIW1348" s="121"/>
      <c r="AIX1348" s="121"/>
      <c r="AIY1348" s="121"/>
      <c r="AIZ1348" s="121"/>
      <c r="AJA1348" s="121"/>
      <c r="AJB1348" s="121"/>
      <c r="AJC1348" s="121"/>
      <c r="AJD1348" s="121"/>
      <c r="AJE1348" s="121"/>
      <c r="AJF1348" s="121"/>
      <c r="AJG1348" s="121"/>
      <c r="AJH1348" s="121"/>
      <c r="AJI1348" s="121"/>
      <c r="AJJ1348" s="121"/>
      <c r="AJK1348" s="121"/>
      <c r="AJL1348" s="121"/>
      <c r="AJM1348" s="121"/>
      <c r="AJN1348" s="121"/>
      <c r="AJO1348" s="121"/>
      <c r="AJP1348" s="121"/>
      <c r="AJQ1348" s="121"/>
      <c r="AJR1348" s="121"/>
      <c r="AJS1348" s="121"/>
      <c r="AJT1348" s="121"/>
      <c r="AJU1348" s="121"/>
      <c r="AJV1348" s="121"/>
      <c r="AJW1348" s="121"/>
      <c r="AJX1348" s="121"/>
      <c r="AJY1348" s="121"/>
      <c r="AJZ1348" s="121"/>
      <c r="AKA1348" s="121"/>
      <c r="AKB1348" s="121"/>
      <c r="AKC1348" s="121"/>
      <c r="AKD1348" s="121"/>
      <c r="AKE1348" s="121"/>
      <c r="AKF1348" s="121"/>
      <c r="AKG1348" s="121"/>
      <c r="AKH1348" s="121"/>
      <c r="AKI1348" s="121"/>
      <c r="AKJ1348" s="121"/>
      <c r="AKK1348" s="121"/>
      <c r="AKL1348" s="121"/>
      <c r="AKM1348" s="121"/>
      <c r="AKN1348" s="121"/>
      <c r="AKO1348" s="121"/>
      <c r="AKP1348" s="121"/>
      <c r="AKQ1348" s="121"/>
      <c r="AKR1348" s="121"/>
      <c r="AKS1348" s="121"/>
      <c r="AKT1348" s="121"/>
      <c r="AKU1348" s="121"/>
      <c r="AKV1348" s="121"/>
      <c r="AKW1348" s="121"/>
      <c r="AKX1348" s="121"/>
      <c r="AKY1348" s="121"/>
      <c r="AKZ1348" s="121"/>
      <c r="ALA1348" s="121"/>
      <c r="ALB1348" s="121"/>
      <c r="ALC1348" s="121"/>
      <c r="ALD1348" s="121"/>
      <c r="ALE1348" s="121"/>
      <c r="ALF1348" s="121"/>
      <c r="ALG1348" s="121"/>
      <c r="ALH1348" s="121"/>
      <c r="ALI1348" s="121"/>
      <c r="ALJ1348" s="121"/>
      <c r="ALK1348" s="121"/>
      <c r="ALL1348" s="121"/>
      <c r="ALM1348" s="121"/>
      <c r="ALN1348" s="121"/>
      <c r="ALO1348" s="121"/>
      <c r="ALP1348" s="121"/>
      <c r="ALQ1348" s="121"/>
      <c r="ALR1348" s="121"/>
      <c r="ALS1348" s="121"/>
      <c r="ALT1348" s="121"/>
      <c r="ALU1348" s="121"/>
      <c r="ALV1348" s="121"/>
      <c r="ALW1348" s="121"/>
      <c r="ALX1348" s="121"/>
      <c r="ALY1348" s="121"/>
      <c r="ALZ1348" s="121"/>
      <c r="AMA1348" s="121"/>
      <c r="AMB1348" s="121"/>
      <c r="AMC1348" s="121"/>
      <c r="AMD1348" s="121"/>
      <c r="AME1348" s="121"/>
      <c r="AMF1348" s="121"/>
      <c r="AMG1348" s="121"/>
      <c r="AMH1348" s="121"/>
      <c r="AMI1348" s="121"/>
      <c r="AMJ1348" s="121"/>
    </row>
    <row r="1349" customFormat="false" ht="15" hidden="false" customHeight="false" outlineLevel="0" collapsed="false">
      <c r="A1349" s="120"/>
      <c r="B1349" s="120"/>
      <c r="C1349" s="49" t="n">
        <f aca="false">IF(F1349=F1348,C1348,IF(F1349=(F1348+10),C1348,(C1348+10)))</f>
        <v>2630</v>
      </c>
      <c r="D1349" s="56" t="s">
        <v>472</v>
      </c>
      <c r="E1349" s="51" t="n">
        <f aca="false">IF(C1348=C1349,IF(AND(L1349&lt;&gt;"M",L1349&lt;&gt;"m-up"),E1348+10,E1348),10)</f>
        <v>40</v>
      </c>
      <c r="F1349" s="79" t="n">
        <f aca="false">R1349+(Q1349*60)+(P1349*3600)</f>
        <v>51295</v>
      </c>
      <c r="G1349" s="79" t="str">
        <f aca="false">CONCATENATE(M1349,N1349,O1349)</f>
        <v>201826</v>
      </c>
      <c r="H1349" s="79" t="n">
        <v>0</v>
      </c>
      <c r="I1349" s="79"/>
      <c r="J1349" s="79"/>
      <c r="K1349" s="79"/>
      <c r="L1349" s="79" t="s">
        <v>270</v>
      </c>
      <c r="M1349" s="79" t="n">
        <v>2018</v>
      </c>
      <c r="N1349" s="79" t="n">
        <v>2</v>
      </c>
      <c r="O1349" s="79" t="n">
        <v>6</v>
      </c>
      <c r="P1349" s="79" t="n">
        <v>14</v>
      </c>
      <c r="Q1349" s="79" t="n">
        <v>14</v>
      </c>
      <c r="R1349" s="79" t="n">
        <v>55</v>
      </c>
      <c r="S1349" s="79" t="n">
        <v>220</v>
      </c>
      <c r="T1349" s="140" t="n">
        <v>2</v>
      </c>
      <c r="U1349" s="79" t="s">
        <v>1</v>
      </c>
      <c r="V1349" s="79" t="s">
        <v>2</v>
      </c>
      <c r="W1349" s="79"/>
      <c r="X1349" s="130" t="s">
        <v>135</v>
      </c>
      <c r="Y1349" s="130"/>
      <c r="Z1349" s="130"/>
      <c r="AA1349" s="130"/>
      <c r="WK1349" s="121"/>
      <c r="WL1349" s="121"/>
      <c r="WM1349" s="121"/>
      <c r="WN1349" s="121"/>
      <c r="WO1349" s="121"/>
      <c r="WP1349" s="121"/>
      <c r="WQ1349" s="121"/>
      <c r="WR1349" s="121"/>
      <c r="WS1349" s="121"/>
      <c r="WT1349" s="121"/>
      <c r="WU1349" s="121"/>
      <c r="WV1349" s="121"/>
      <c r="WW1349" s="121"/>
      <c r="WX1349" s="121"/>
      <c r="WY1349" s="121"/>
      <c r="WZ1349" s="121"/>
      <c r="XA1349" s="121"/>
      <c r="XB1349" s="121"/>
      <c r="XC1349" s="121"/>
      <c r="XD1349" s="121"/>
      <c r="XE1349" s="121"/>
      <c r="XF1349" s="121"/>
      <c r="XG1349" s="121"/>
      <c r="XH1349" s="121"/>
      <c r="XI1349" s="121"/>
      <c r="XJ1349" s="121"/>
      <c r="XK1349" s="121"/>
      <c r="XL1349" s="121"/>
      <c r="XM1349" s="121"/>
      <c r="XN1349" s="121"/>
      <c r="XO1349" s="121"/>
      <c r="XP1349" s="121"/>
      <c r="XQ1349" s="121"/>
      <c r="XR1349" s="121"/>
      <c r="XS1349" s="121"/>
      <c r="XT1349" s="121"/>
      <c r="XU1349" s="121"/>
      <c r="XV1349" s="121"/>
      <c r="XW1349" s="121"/>
      <c r="XX1349" s="121"/>
      <c r="XY1349" s="121"/>
      <c r="XZ1349" s="121"/>
      <c r="YA1349" s="121"/>
      <c r="YB1349" s="121"/>
      <c r="YC1349" s="121"/>
      <c r="YD1349" s="121"/>
      <c r="YE1349" s="121"/>
      <c r="YF1349" s="121"/>
      <c r="YG1349" s="121"/>
      <c r="YH1349" s="121"/>
      <c r="YI1349" s="121"/>
      <c r="YJ1349" s="121"/>
      <c r="YK1349" s="121"/>
      <c r="YL1349" s="121"/>
      <c r="YM1349" s="121"/>
      <c r="YN1349" s="121"/>
      <c r="YO1349" s="121"/>
      <c r="YP1349" s="121"/>
      <c r="YQ1349" s="121"/>
      <c r="YR1349" s="121"/>
      <c r="YS1349" s="121"/>
      <c r="YT1349" s="121"/>
      <c r="YU1349" s="121"/>
      <c r="YV1349" s="121"/>
      <c r="YW1349" s="121"/>
      <c r="YX1349" s="121"/>
      <c r="YY1349" s="121"/>
      <c r="YZ1349" s="121"/>
      <c r="ZA1349" s="121"/>
      <c r="ZB1349" s="121"/>
      <c r="ZC1349" s="121"/>
      <c r="ZD1349" s="121"/>
      <c r="ZE1349" s="121"/>
      <c r="ZF1349" s="121"/>
      <c r="ZG1349" s="121"/>
      <c r="ZH1349" s="121"/>
      <c r="ZI1349" s="121"/>
      <c r="ZJ1349" s="121"/>
      <c r="ZK1349" s="121"/>
      <c r="ZL1349" s="121"/>
      <c r="ZM1349" s="121"/>
      <c r="ZN1349" s="121"/>
      <c r="ZO1349" s="121"/>
      <c r="ZP1349" s="121"/>
      <c r="ZQ1349" s="121"/>
      <c r="ZR1349" s="121"/>
      <c r="ZS1349" s="121"/>
      <c r="ZT1349" s="121"/>
      <c r="ZU1349" s="121"/>
      <c r="ZV1349" s="121"/>
      <c r="ZW1349" s="121"/>
      <c r="ZX1349" s="121"/>
      <c r="ZY1349" s="121"/>
      <c r="ZZ1349" s="121"/>
      <c r="AAA1349" s="121"/>
      <c r="AAB1349" s="121"/>
      <c r="AAC1349" s="121"/>
      <c r="AAD1349" s="121"/>
      <c r="AAE1349" s="121"/>
      <c r="AAF1349" s="121"/>
      <c r="AAG1349" s="121"/>
      <c r="AAH1349" s="121"/>
      <c r="AAI1349" s="121"/>
      <c r="AAJ1349" s="121"/>
      <c r="AAK1349" s="121"/>
      <c r="AAL1349" s="121"/>
      <c r="AAM1349" s="121"/>
      <c r="AAN1349" s="121"/>
      <c r="AAO1349" s="121"/>
      <c r="AAP1349" s="121"/>
      <c r="AAQ1349" s="121"/>
      <c r="AAR1349" s="121"/>
      <c r="AAS1349" s="121"/>
      <c r="AAT1349" s="121"/>
      <c r="AAU1349" s="121"/>
      <c r="AAV1349" s="121"/>
      <c r="AAW1349" s="121"/>
      <c r="AAX1349" s="121"/>
      <c r="AAY1349" s="121"/>
      <c r="AAZ1349" s="121"/>
      <c r="ABA1349" s="121"/>
      <c r="ABB1349" s="121"/>
      <c r="ABC1349" s="121"/>
      <c r="ABD1349" s="121"/>
      <c r="ABE1349" s="121"/>
      <c r="ABF1349" s="121"/>
      <c r="ABG1349" s="121"/>
      <c r="ABH1349" s="121"/>
      <c r="ABI1349" s="121"/>
      <c r="ABJ1349" s="121"/>
      <c r="ABK1349" s="121"/>
      <c r="ABL1349" s="121"/>
      <c r="ABM1349" s="121"/>
      <c r="ABN1349" s="121"/>
      <c r="ABO1349" s="121"/>
      <c r="ABP1349" s="121"/>
      <c r="ABQ1349" s="121"/>
      <c r="ABR1349" s="121"/>
      <c r="ABS1349" s="121"/>
      <c r="ABT1349" s="121"/>
      <c r="ABU1349" s="121"/>
      <c r="ABV1349" s="121"/>
      <c r="ABW1349" s="121"/>
      <c r="ABX1349" s="121"/>
      <c r="ABY1349" s="121"/>
      <c r="ABZ1349" s="121"/>
      <c r="ACA1349" s="121"/>
      <c r="ACB1349" s="121"/>
      <c r="ACC1349" s="121"/>
      <c r="ACD1349" s="121"/>
      <c r="ACE1349" s="121"/>
      <c r="ACF1349" s="121"/>
      <c r="ACG1349" s="121"/>
      <c r="ACH1349" s="121"/>
      <c r="ACI1349" s="121"/>
      <c r="ACJ1349" s="121"/>
      <c r="ACK1349" s="121"/>
      <c r="ACL1349" s="121"/>
      <c r="ACM1349" s="121"/>
      <c r="ACN1349" s="121"/>
      <c r="ACO1349" s="121"/>
      <c r="ACP1349" s="121"/>
      <c r="ACQ1349" s="121"/>
      <c r="ACR1349" s="121"/>
      <c r="ACS1349" s="121"/>
      <c r="ACT1349" s="121"/>
      <c r="ACU1349" s="121"/>
      <c r="ACV1349" s="121"/>
      <c r="ACW1349" s="121"/>
      <c r="ACX1349" s="121"/>
      <c r="ACY1349" s="121"/>
      <c r="ACZ1349" s="121"/>
      <c r="ADA1349" s="121"/>
      <c r="ADB1349" s="121"/>
      <c r="ADC1349" s="121"/>
      <c r="ADD1349" s="121"/>
      <c r="ADE1349" s="121"/>
      <c r="ADF1349" s="121"/>
      <c r="ADG1349" s="121"/>
      <c r="ADH1349" s="121"/>
      <c r="ADI1349" s="121"/>
      <c r="ADJ1349" s="121"/>
      <c r="ADK1349" s="121"/>
      <c r="ADL1349" s="121"/>
      <c r="ADM1349" s="121"/>
      <c r="ADN1349" s="121"/>
      <c r="ADO1349" s="121"/>
      <c r="ADP1349" s="121"/>
      <c r="ADQ1349" s="121"/>
      <c r="ADR1349" s="121"/>
      <c r="ADS1349" s="121"/>
      <c r="ADT1349" s="121"/>
      <c r="ADU1349" s="121"/>
      <c r="ADV1349" s="121"/>
      <c r="ADW1349" s="121"/>
      <c r="ADX1349" s="121"/>
      <c r="ADY1349" s="121"/>
      <c r="ADZ1349" s="121"/>
      <c r="AEA1349" s="121"/>
      <c r="AEB1349" s="121"/>
      <c r="AEC1349" s="121"/>
      <c r="AED1349" s="121"/>
      <c r="AEE1349" s="121"/>
      <c r="AEF1349" s="121"/>
      <c r="AEG1349" s="121"/>
      <c r="AEH1349" s="121"/>
      <c r="AEI1349" s="121"/>
      <c r="AEJ1349" s="121"/>
      <c r="AEK1349" s="121"/>
      <c r="AEL1349" s="121"/>
      <c r="AEM1349" s="121"/>
      <c r="AEN1349" s="121"/>
      <c r="AEO1349" s="121"/>
      <c r="AEP1349" s="121"/>
      <c r="AEQ1349" s="121"/>
      <c r="AER1349" s="121"/>
      <c r="AES1349" s="121"/>
      <c r="AET1349" s="121"/>
      <c r="AEU1349" s="121"/>
      <c r="AEV1349" s="121"/>
      <c r="AEW1349" s="121"/>
      <c r="AEX1349" s="121"/>
      <c r="AEY1349" s="121"/>
      <c r="AEZ1349" s="121"/>
      <c r="AFA1349" s="121"/>
      <c r="AFB1349" s="121"/>
      <c r="AFC1349" s="121"/>
      <c r="AFD1349" s="121"/>
      <c r="AFE1349" s="121"/>
      <c r="AFF1349" s="121"/>
      <c r="AFG1349" s="121"/>
      <c r="AFH1349" s="121"/>
      <c r="AFI1349" s="121"/>
      <c r="AFJ1349" s="121"/>
      <c r="AFK1349" s="121"/>
      <c r="AFL1349" s="121"/>
      <c r="AFM1349" s="121"/>
      <c r="AFN1349" s="121"/>
      <c r="AFO1349" s="121"/>
      <c r="AFP1349" s="121"/>
      <c r="AFQ1349" s="121"/>
      <c r="AFR1349" s="121"/>
      <c r="AFS1349" s="121"/>
      <c r="AFT1349" s="121"/>
      <c r="AFU1349" s="121"/>
      <c r="AFV1349" s="121"/>
      <c r="AFW1349" s="121"/>
      <c r="AFX1349" s="121"/>
      <c r="AFY1349" s="121"/>
      <c r="AFZ1349" s="121"/>
      <c r="AGA1349" s="121"/>
      <c r="AGB1349" s="121"/>
      <c r="AGC1349" s="121"/>
      <c r="AGD1349" s="121"/>
      <c r="AGE1349" s="121"/>
      <c r="AGF1349" s="121"/>
      <c r="AGG1349" s="121"/>
      <c r="AGH1349" s="121"/>
      <c r="AGI1349" s="121"/>
      <c r="AGJ1349" s="121"/>
      <c r="AGK1349" s="121"/>
      <c r="AGL1349" s="121"/>
      <c r="AGM1349" s="121"/>
      <c r="AGN1349" s="121"/>
      <c r="AGO1349" s="121"/>
      <c r="AGP1349" s="121"/>
      <c r="AGQ1349" s="121"/>
      <c r="AGR1349" s="121"/>
      <c r="AGS1349" s="121"/>
      <c r="AGT1349" s="121"/>
      <c r="AGU1349" s="121"/>
      <c r="AGV1349" s="121"/>
      <c r="AGW1349" s="121"/>
      <c r="AGX1349" s="121"/>
      <c r="AGY1349" s="121"/>
      <c r="AGZ1349" s="121"/>
      <c r="AHA1349" s="121"/>
      <c r="AHB1349" s="121"/>
      <c r="AHC1349" s="121"/>
      <c r="AHD1349" s="121"/>
      <c r="AHE1349" s="121"/>
      <c r="AHF1349" s="121"/>
      <c r="AHG1349" s="121"/>
      <c r="AHH1349" s="121"/>
      <c r="AHI1349" s="121"/>
      <c r="AHJ1349" s="121"/>
      <c r="AHK1349" s="121"/>
      <c r="AHL1349" s="121"/>
      <c r="AHM1349" s="121"/>
      <c r="AHN1349" s="121"/>
      <c r="AHO1349" s="121"/>
      <c r="AHP1349" s="121"/>
      <c r="AHQ1349" s="121"/>
      <c r="AHR1349" s="121"/>
      <c r="AHS1349" s="121"/>
      <c r="AHT1349" s="121"/>
      <c r="AHU1349" s="121"/>
      <c r="AHV1349" s="121"/>
      <c r="AHW1349" s="121"/>
      <c r="AHX1349" s="121"/>
      <c r="AHY1349" s="121"/>
      <c r="AHZ1349" s="121"/>
      <c r="AIA1349" s="121"/>
      <c r="AIB1349" s="121"/>
      <c r="AIC1349" s="121"/>
      <c r="AID1349" s="121"/>
      <c r="AIE1349" s="121"/>
      <c r="AIF1349" s="121"/>
      <c r="AIG1349" s="121"/>
      <c r="AIH1349" s="121"/>
      <c r="AII1349" s="121"/>
      <c r="AIJ1349" s="121"/>
      <c r="AIK1349" s="121"/>
      <c r="AIL1349" s="121"/>
      <c r="AIM1349" s="121"/>
      <c r="AIN1349" s="121"/>
      <c r="AIO1349" s="121"/>
      <c r="AIP1349" s="121"/>
      <c r="AIQ1349" s="121"/>
      <c r="AIR1349" s="121"/>
      <c r="AIS1349" s="121"/>
      <c r="AIT1349" s="121"/>
      <c r="AIU1349" s="121"/>
      <c r="AIV1349" s="121"/>
      <c r="AIW1349" s="121"/>
      <c r="AIX1349" s="121"/>
      <c r="AIY1349" s="121"/>
      <c r="AIZ1349" s="121"/>
      <c r="AJA1349" s="121"/>
      <c r="AJB1349" s="121"/>
      <c r="AJC1349" s="121"/>
      <c r="AJD1349" s="121"/>
      <c r="AJE1349" s="121"/>
      <c r="AJF1349" s="121"/>
      <c r="AJG1349" s="121"/>
      <c r="AJH1349" s="121"/>
      <c r="AJI1349" s="121"/>
      <c r="AJJ1349" s="121"/>
      <c r="AJK1349" s="121"/>
      <c r="AJL1349" s="121"/>
      <c r="AJM1349" s="121"/>
      <c r="AJN1349" s="121"/>
      <c r="AJO1349" s="121"/>
      <c r="AJP1349" s="121"/>
      <c r="AJQ1349" s="121"/>
      <c r="AJR1349" s="121"/>
      <c r="AJS1349" s="121"/>
      <c r="AJT1349" s="121"/>
      <c r="AJU1349" s="121"/>
      <c r="AJV1349" s="121"/>
      <c r="AJW1349" s="121"/>
      <c r="AJX1349" s="121"/>
      <c r="AJY1349" s="121"/>
      <c r="AJZ1349" s="121"/>
      <c r="AKA1349" s="121"/>
      <c r="AKB1349" s="121"/>
      <c r="AKC1349" s="121"/>
      <c r="AKD1349" s="121"/>
      <c r="AKE1349" s="121"/>
      <c r="AKF1349" s="121"/>
      <c r="AKG1349" s="121"/>
      <c r="AKH1349" s="121"/>
      <c r="AKI1349" s="121"/>
      <c r="AKJ1349" s="121"/>
      <c r="AKK1349" s="121"/>
      <c r="AKL1349" s="121"/>
      <c r="AKM1349" s="121"/>
      <c r="AKN1349" s="121"/>
      <c r="AKO1349" s="121"/>
      <c r="AKP1349" s="121"/>
      <c r="AKQ1349" s="121"/>
      <c r="AKR1349" s="121"/>
      <c r="AKS1349" s="121"/>
      <c r="AKT1349" s="121"/>
      <c r="AKU1349" s="121"/>
      <c r="AKV1349" s="121"/>
      <c r="AKW1349" s="121"/>
      <c r="AKX1349" s="121"/>
      <c r="AKY1349" s="121"/>
      <c r="AKZ1349" s="121"/>
      <c r="ALA1349" s="121"/>
      <c r="ALB1349" s="121"/>
      <c r="ALC1349" s="121"/>
      <c r="ALD1349" s="121"/>
      <c r="ALE1349" s="121"/>
      <c r="ALF1349" s="121"/>
      <c r="ALG1349" s="121"/>
      <c r="ALH1349" s="121"/>
      <c r="ALI1349" s="121"/>
      <c r="ALJ1349" s="121"/>
      <c r="ALK1349" s="121"/>
      <c r="ALL1349" s="121"/>
      <c r="ALM1349" s="121"/>
      <c r="ALN1349" s="121"/>
      <c r="ALO1349" s="121"/>
      <c r="ALP1349" s="121"/>
      <c r="ALQ1349" s="121"/>
      <c r="ALR1349" s="121"/>
      <c r="ALS1349" s="121"/>
      <c r="ALT1349" s="121"/>
      <c r="ALU1349" s="121"/>
      <c r="ALV1349" s="121"/>
      <c r="ALW1349" s="121"/>
      <c r="ALX1349" s="121"/>
      <c r="ALY1349" s="121"/>
      <c r="ALZ1349" s="121"/>
      <c r="AMA1349" s="121"/>
      <c r="AMB1349" s="121"/>
      <c r="AMC1349" s="121"/>
      <c r="AMD1349" s="121"/>
      <c r="AME1349" s="121"/>
      <c r="AMF1349" s="121"/>
      <c r="AMG1349" s="121"/>
      <c r="AMH1349" s="121"/>
      <c r="AMI1349" s="121"/>
      <c r="AMJ1349" s="121"/>
    </row>
    <row r="1350" customFormat="false" ht="15" hidden="false" customHeight="false" outlineLevel="0" collapsed="false">
      <c r="A1350" s="118"/>
      <c r="B1350" s="118"/>
      <c r="C1350" s="49" t="n">
        <f aca="false">IF(F1350=F1349,C1349,IF(F1350=(F1349+10),C1349,(C1349+10)))</f>
        <v>2630</v>
      </c>
      <c r="D1350" s="56" t="s">
        <v>472</v>
      </c>
      <c r="E1350" s="51" t="n">
        <f aca="false">IF(C1349=C1350,IF(AND(L1350&lt;&gt;"M",L1350&lt;&gt;"m-up"),E1349+10,E1349),10)</f>
        <v>50</v>
      </c>
      <c r="F1350" s="79" t="n">
        <f aca="false">R1350+(Q1350*60)+(P1350*3600)</f>
        <v>51295</v>
      </c>
      <c r="G1350" s="79" t="str">
        <f aca="false">CONCATENATE(M1350,N1350,O1350)</f>
        <v>201826</v>
      </c>
      <c r="H1350" s="79" t="n">
        <v>0</v>
      </c>
      <c r="I1350" s="79"/>
      <c r="J1350" s="79"/>
      <c r="K1350" s="79"/>
      <c r="L1350" s="79" t="s">
        <v>270</v>
      </c>
      <c r="M1350" s="79" t="n">
        <v>2018</v>
      </c>
      <c r="N1350" s="79" t="n">
        <v>2</v>
      </c>
      <c r="O1350" s="79" t="n">
        <v>6</v>
      </c>
      <c r="P1350" s="79" t="n">
        <v>14</v>
      </c>
      <c r="Q1350" s="79" t="n">
        <v>14</v>
      </c>
      <c r="R1350" s="79" t="n">
        <v>55</v>
      </c>
      <c r="S1350" s="79" t="n">
        <v>245</v>
      </c>
      <c r="T1350" s="140" t="n">
        <v>2</v>
      </c>
      <c r="U1350" s="79" t="s">
        <v>1</v>
      </c>
      <c r="V1350" s="79" t="s">
        <v>2</v>
      </c>
      <c r="W1350" s="79"/>
      <c r="X1350" s="130" t="s">
        <v>136</v>
      </c>
      <c r="Y1350" s="130"/>
      <c r="Z1350" s="130"/>
      <c r="AA1350" s="130"/>
      <c r="WK1350" s="119"/>
      <c r="WL1350" s="119"/>
      <c r="WM1350" s="119"/>
      <c r="WN1350" s="119"/>
      <c r="WO1350" s="119"/>
      <c r="WP1350" s="119"/>
      <c r="WQ1350" s="119"/>
      <c r="WR1350" s="119"/>
      <c r="WS1350" s="119"/>
      <c r="WT1350" s="119"/>
      <c r="WU1350" s="119"/>
      <c r="WV1350" s="119"/>
      <c r="WW1350" s="119"/>
      <c r="WX1350" s="119"/>
      <c r="WY1350" s="119"/>
      <c r="WZ1350" s="119"/>
      <c r="XA1350" s="119"/>
      <c r="XB1350" s="119"/>
      <c r="XC1350" s="119"/>
      <c r="XD1350" s="119"/>
      <c r="XE1350" s="119"/>
      <c r="XF1350" s="119"/>
      <c r="XG1350" s="119"/>
      <c r="XH1350" s="119"/>
      <c r="XI1350" s="119"/>
      <c r="XJ1350" s="119"/>
      <c r="XK1350" s="119"/>
      <c r="XL1350" s="119"/>
      <c r="XM1350" s="119"/>
      <c r="XN1350" s="119"/>
      <c r="XO1350" s="119"/>
      <c r="XP1350" s="119"/>
      <c r="XQ1350" s="119"/>
      <c r="XR1350" s="119"/>
      <c r="XS1350" s="119"/>
      <c r="XT1350" s="119"/>
      <c r="XU1350" s="119"/>
      <c r="XV1350" s="119"/>
      <c r="XW1350" s="119"/>
      <c r="XX1350" s="119"/>
      <c r="XY1350" s="119"/>
      <c r="XZ1350" s="119"/>
      <c r="YA1350" s="119"/>
      <c r="YB1350" s="119"/>
      <c r="YC1350" s="119"/>
      <c r="YD1350" s="119"/>
      <c r="YE1350" s="119"/>
      <c r="YF1350" s="119"/>
      <c r="YG1350" s="119"/>
      <c r="YH1350" s="119"/>
      <c r="YI1350" s="119"/>
      <c r="YJ1350" s="119"/>
      <c r="YK1350" s="119"/>
      <c r="YL1350" s="119"/>
      <c r="YM1350" s="119"/>
      <c r="YN1350" s="119"/>
      <c r="YO1350" s="119"/>
      <c r="YP1350" s="119"/>
      <c r="YQ1350" s="119"/>
      <c r="YR1350" s="119"/>
      <c r="YS1350" s="119"/>
      <c r="YT1350" s="119"/>
      <c r="YU1350" s="119"/>
      <c r="YV1350" s="119"/>
      <c r="YW1350" s="119"/>
      <c r="YX1350" s="119"/>
      <c r="YY1350" s="119"/>
      <c r="YZ1350" s="119"/>
      <c r="ZA1350" s="119"/>
      <c r="ZB1350" s="119"/>
      <c r="ZC1350" s="119"/>
      <c r="ZD1350" s="119"/>
      <c r="ZE1350" s="119"/>
      <c r="ZF1350" s="119"/>
      <c r="ZG1350" s="119"/>
      <c r="ZH1350" s="119"/>
      <c r="ZI1350" s="119"/>
      <c r="ZJ1350" s="119"/>
      <c r="ZK1350" s="119"/>
      <c r="ZL1350" s="119"/>
      <c r="ZM1350" s="119"/>
      <c r="ZN1350" s="119"/>
      <c r="ZO1350" s="119"/>
      <c r="ZP1350" s="119"/>
      <c r="ZQ1350" s="119"/>
      <c r="ZR1350" s="119"/>
      <c r="ZS1350" s="119"/>
      <c r="ZT1350" s="119"/>
      <c r="ZU1350" s="119"/>
      <c r="ZV1350" s="119"/>
      <c r="ZW1350" s="119"/>
      <c r="ZX1350" s="119"/>
      <c r="ZY1350" s="119"/>
      <c r="ZZ1350" s="119"/>
      <c r="AAA1350" s="119"/>
      <c r="AAB1350" s="119"/>
      <c r="AAC1350" s="119"/>
      <c r="AAD1350" s="119"/>
      <c r="AAE1350" s="119"/>
      <c r="AAF1350" s="119"/>
      <c r="AAG1350" s="119"/>
      <c r="AAH1350" s="119"/>
      <c r="AAI1350" s="119"/>
      <c r="AAJ1350" s="119"/>
      <c r="AAK1350" s="119"/>
      <c r="AAL1350" s="119"/>
      <c r="AAM1350" s="119"/>
      <c r="AAN1350" s="119"/>
      <c r="AAO1350" s="119"/>
      <c r="AAP1350" s="119"/>
      <c r="AAQ1350" s="119"/>
      <c r="AAR1350" s="119"/>
      <c r="AAS1350" s="119"/>
      <c r="AAT1350" s="119"/>
      <c r="AAU1350" s="119"/>
      <c r="AAV1350" s="119"/>
      <c r="AAW1350" s="119"/>
      <c r="AAX1350" s="119"/>
      <c r="AAY1350" s="119"/>
      <c r="AAZ1350" s="119"/>
      <c r="ABA1350" s="119"/>
      <c r="ABB1350" s="119"/>
      <c r="ABC1350" s="119"/>
      <c r="ABD1350" s="119"/>
      <c r="ABE1350" s="119"/>
      <c r="ABF1350" s="119"/>
      <c r="ABG1350" s="119"/>
      <c r="ABH1350" s="119"/>
      <c r="ABI1350" s="119"/>
      <c r="ABJ1350" s="119"/>
      <c r="ABK1350" s="119"/>
      <c r="ABL1350" s="119"/>
      <c r="ABM1350" s="119"/>
      <c r="ABN1350" s="119"/>
      <c r="ABO1350" s="119"/>
      <c r="ABP1350" s="119"/>
      <c r="ABQ1350" s="119"/>
      <c r="ABR1350" s="119"/>
      <c r="ABS1350" s="119"/>
      <c r="ABT1350" s="119"/>
      <c r="ABU1350" s="119"/>
      <c r="ABV1350" s="119"/>
      <c r="ABW1350" s="119"/>
      <c r="ABX1350" s="119"/>
      <c r="ABY1350" s="119"/>
      <c r="ABZ1350" s="119"/>
      <c r="ACA1350" s="119"/>
      <c r="ACB1350" s="119"/>
      <c r="ACC1350" s="119"/>
      <c r="ACD1350" s="119"/>
      <c r="ACE1350" s="119"/>
      <c r="ACF1350" s="119"/>
      <c r="ACG1350" s="119"/>
      <c r="ACH1350" s="119"/>
      <c r="ACI1350" s="119"/>
      <c r="ACJ1350" s="119"/>
      <c r="ACK1350" s="119"/>
      <c r="ACL1350" s="119"/>
      <c r="ACM1350" s="119"/>
      <c r="ACN1350" s="119"/>
      <c r="ACO1350" s="119"/>
      <c r="ACP1350" s="119"/>
      <c r="ACQ1350" s="119"/>
      <c r="ACR1350" s="119"/>
      <c r="ACS1350" s="119"/>
      <c r="ACT1350" s="119"/>
      <c r="ACU1350" s="119"/>
      <c r="ACV1350" s="119"/>
      <c r="ACW1350" s="119"/>
      <c r="ACX1350" s="119"/>
      <c r="ACY1350" s="119"/>
      <c r="ACZ1350" s="119"/>
      <c r="ADA1350" s="119"/>
      <c r="ADB1350" s="119"/>
      <c r="ADC1350" s="119"/>
      <c r="ADD1350" s="119"/>
      <c r="ADE1350" s="119"/>
      <c r="ADF1350" s="119"/>
      <c r="ADG1350" s="119"/>
      <c r="ADH1350" s="119"/>
      <c r="ADI1350" s="119"/>
      <c r="ADJ1350" s="119"/>
      <c r="ADK1350" s="119"/>
      <c r="ADL1350" s="119"/>
      <c r="ADM1350" s="119"/>
      <c r="ADN1350" s="119"/>
      <c r="ADO1350" s="119"/>
      <c r="ADP1350" s="119"/>
      <c r="ADQ1350" s="119"/>
      <c r="ADR1350" s="119"/>
      <c r="ADS1350" s="119"/>
      <c r="ADT1350" s="119"/>
      <c r="ADU1350" s="119"/>
      <c r="ADV1350" s="119"/>
      <c r="ADW1350" s="119"/>
      <c r="ADX1350" s="119"/>
      <c r="ADY1350" s="119"/>
      <c r="ADZ1350" s="119"/>
      <c r="AEA1350" s="119"/>
      <c r="AEB1350" s="119"/>
      <c r="AEC1350" s="119"/>
      <c r="AED1350" s="119"/>
      <c r="AEE1350" s="119"/>
      <c r="AEF1350" s="119"/>
      <c r="AEG1350" s="119"/>
      <c r="AEH1350" s="119"/>
      <c r="AEI1350" s="119"/>
      <c r="AEJ1350" s="119"/>
      <c r="AEK1350" s="119"/>
      <c r="AEL1350" s="119"/>
      <c r="AEM1350" s="119"/>
      <c r="AEN1350" s="119"/>
      <c r="AEO1350" s="119"/>
      <c r="AEP1350" s="119"/>
      <c r="AEQ1350" s="119"/>
      <c r="AER1350" s="119"/>
      <c r="AES1350" s="119"/>
      <c r="AET1350" s="119"/>
      <c r="AEU1350" s="119"/>
      <c r="AEV1350" s="119"/>
      <c r="AEW1350" s="119"/>
      <c r="AEX1350" s="119"/>
      <c r="AEY1350" s="119"/>
      <c r="AEZ1350" s="119"/>
      <c r="AFA1350" s="119"/>
      <c r="AFB1350" s="119"/>
      <c r="AFC1350" s="119"/>
      <c r="AFD1350" s="119"/>
      <c r="AFE1350" s="119"/>
      <c r="AFF1350" s="119"/>
      <c r="AFG1350" s="119"/>
      <c r="AFH1350" s="119"/>
      <c r="AFI1350" s="119"/>
      <c r="AFJ1350" s="119"/>
      <c r="AFK1350" s="119"/>
      <c r="AFL1350" s="119"/>
      <c r="AFM1350" s="119"/>
      <c r="AFN1350" s="119"/>
      <c r="AFO1350" s="119"/>
      <c r="AFP1350" s="119"/>
      <c r="AFQ1350" s="119"/>
      <c r="AFR1350" s="119"/>
      <c r="AFS1350" s="119"/>
      <c r="AFT1350" s="119"/>
      <c r="AFU1350" s="119"/>
      <c r="AFV1350" s="119"/>
      <c r="AFW1350" s="119"/>
      <c r="AFX1350" s="119"/>
      <c r="AFY1350" s="119"/>
      <c r="AFZ1350" s="119"/>
      <c r="AGA1350" s="119"/>
      <c r="AGB1350" s="119"/>
      <c r="AGC1350" s="119"/>
      <c r="AGD1350" s="119"/>
      <c r="AGE1350" s="119"/>
      <c r="AGF1350" s="119"/>
      <c r="AGG1350" s="119"/>
      <c r="AGH1350" s="119"/>
      <c r="AGI1350" s="119"/>
      <c r="AGJ1350" s="119"/>
      <c r="AGK1350" s="119"/>
      <c r="AGL1350" s="119"/>
      <c r="AGM1350" s="119"/>
      <c r="AGN1350" s="119"/>
      <c r="AGO1350" s="119"/>
      <c r="AGP1350" s="119"/>
      <c r="AGQ1350" s="119"/>
      <c r="AGR1350" s="119"/>
      <c r="AGS1350" s="119"/>
      <c r="AGT1350" s="119"/>
      <c r="AGU1350" s="119"/>
      <c r="AGV1350" s="119"/>
      <c r="AGW1350" s="119"/>
      <c r="AGX1350" s="119"/>
      <c r="AGY1350" s="119"/>
      <c r="AGZ1350" s="119"/>
      <c r="AHA1350" s="119"/>
      <c r="AHB1350" s="119"/>
      <c r="AHC1350" s="119"/>
      <c r="AHD1350" s="119"/>
      <c r="AHE1350" s="119"/>
      <c r="AHF1350" s="119"/>
      <c r="AHG1350" s="119"/>
      <c r="AHH1350" s="119"/>
      <c r="AHI1350" s="119"/>
      <c r="AHJ1350" s="119"/>
      <c r="AHK1350" s="119"/>
      <c r="AHL1350" s="119"/>
      <c r="AHM1350" s="119"/>
      <c r="AHN1350" s="119"/>
      <c r="AHO1350" s="119"/>
      <c r="AHP1350" s="119"/>
      <c r="AHQ1350" s="119"/>
      <c r="AHR1350" s="119"/>
      <c r="AHS1350" s="119"/>
      <c r="AHT1350" s="119"/>
      <c r="AHU1350" s="119"/>
      <c r="AHV1350" s="119"/>
      <c r="AHW1350" s="119"/>
      <c r="AHX1350" s="119"/>
      <c r="AHY1350" s="119"/>
      <c r="AHZ1350" s="119"/>
      <c r="AIA1350" s="119"/>
      <c r="AIB1350" s="119"/>
      <c r="AIC1350" s="119"/>
      <c r="AID1350" s="119"/>
      <c r="AIE1350" s="119"/>
      <c r="AIF1350" s="119"/>
      <c r="AIG1350" s="119"/>
      <c r="AIH1350" s="119"/>
      <c r="AII1350" s="119"/>
      <c r="AIJ1350" s="119"/>
      <c r="AIK1350" s="119"/>
      <c r="AIL1350" s="119"/>
      <c r="AIM1350" s="119"/>
      <c r="AIN1350" s="119"/>
      <c r="AIO1350" s="119"/>
      <c r="AIP1350" s="119"/>
      <c r="AIQ1350" s="119"/>
      <c r="AIR1350" s="119"/>
      <c r="AIS1350" s="119"/>
      <c r="AIT1350" s="119"/>
      <c r="AIU1350" s="119"/>
      <c r="AIV1350" s="119"/>
      <c r="AIW1350" s="119"/>
      <c r="AIX1350" s="119"/>
      <c r="AIY1350" s="119"/>
      <c r="AIZ1350" s="119"/>
      <c r="AJA1350" s="119"/>
      <c r="AJB1350" s="119"/>
      <c r="AJC1350" s="119"/>
      <c r="AJD1350" s="119"/>
      <c r="AJE1350" s="119"/>
      <c r="AJF1350" s="119"/>
      <c r="AJG1350" s="119"/>
      <c r="AJH1350" s="119"/>
      <c r="AJI1350" s="119"/>
      <c r="AJJ1350" s="119"/>
      <c r="AJK1350" s="119"/>
      <c r="AJL1350" s="119"/>
      <c r="AJM1350" s="119"/>
      <c r="AJN1350" s="119"/>
      <c r="AJO1350" s="119"/>
      <c r="AJP1350" s="119"/>
      <c r="AJQ1350" s="119"/>
      <c r="AJR1350" s="119"/>
      <c r="AJS1350" s="119"/>
      <c r="AJT1350" s="119"/>
      <c r="AJU1350" s="119"/>
      <c r="AJV1350" s="119"/>
      <c r="AJW1350" s="119"/>
      <c r="AJX1350" s="119"/>
      <c r="AJY1350" s="119"/>
      <c r="AJZ1350" s="119"/>
      <c r="AKA1350" s="119"/>
      <c r="AKB1350" s="119"/>
      <c r="AKC1350" s="119"/>
      <c r="AKD1350" s="119"/>
      <c r="AKE1350" s="119"/>
      <c r="AKF1350" s="119"/>
      <c r="AKG1350" s="119"/>
      <c r="AKH1350" s="119"/>
      <c r="AKI1350" s="119"/>
      <c r="AKJ1350" s="119"/>
      <c r="AKK1350" s="119"/>
      <c r="AKL1350" s="119"/>
      <c r="AKM1350" s="119"/>
      <c r="AKN1350" s="119"/>
      <c r="AKO1350" s="119"/>
      <c r="AKP1350" s="119"/>
      <c r="AKQ1350" s="119"/>
      <c r="AKR1350" s="119"/>
      <c r="AKS1350" s="119"/>
      <c r="AKT1350" s="119"/>
      <c r="AKU1350" s="119"/>
      <c r="AKV1350" s="119"/>
      <c r="AKW1350" s="119"/>
      <c r="AKX1350" s="119"/>
      <c r="AKY1350" s="119"/>
      <c r="AKZ1350" s="119"/>
      <c r="ALA1350" s="119"/>
      <c r="ALB1350" s="119"/>
      <c r="ALC1350" s="119"/>
      <c r="ALD1350" s="119"/>
      <c r="ALE1350" s="119"/>
      <c r="ALF1350" s="119"/>
      <c r="ALG1350" s="119"/>
      <c r="ALH1350" s="119"/>
      <c r="ALI1350" s="119"/>
      <c r="ALJ1350" s="119"/>
      <c r="ALK1350" s="119"/>
      <c r="ALL1350" s="119"/>
      <c r="ALM1350" s="119"/>
      <c r="ALN1350" s="119"/>
      <c r="ALO1350" s="119"/>
      <c r="ALP1350" s="119"/>
      <c r="ALQ1350" s="119"/>
      <c r="ALR1350" s="119"/>
      <c r="ALS1350" s="119"/>
      <c r="ALT1350" s="119"/>
      <c r="ALU1350" s="119"/>
      <c r="ALV1350" s="119"/>
      <c r="ALW1350" s="119"/>
      <c r="ALX1350" s="119"/>
      <c r="ALY1350" s="119"/>
      <c r="ALZ1350" s="119"/>
      <c r="AMA1350" s="119"/>
      <c r="AMB1350" s="119"/>
      <c r="AMC1350" s="119"/>
      <c r="AMD1350" s="119"/>
      <c r="AME1350" s="119"/>
      <c r="AMF1350" s="119"/>
      <c r="AMG1350" s="119"/>
      <c r="AMH1350" s="119"/>
      <c r="AMI1350" s="119"/>
      <c r="AMJ1350" s="119"/>
    </row>
    <row r="1351" customFormat="false" ht="15" hidden="false" customHeight="false" outlineLevel="0" collapsed="false">
      <c r="A1351" s="118"/>
      <c r="B1351" s="118"/>
      <c r="C1351" s="49" t="n">
        <f aca="false">IF(F1351=F1350,C1350,IF(F1351=(F1350+10),C1350,(C1350+10)))</f>
        <v>2630</v>
      </c>
      <c r="D1351" s="56" t="s">
        <v>472</v>
      </c>
      <c r="E1351" s="51" t="n">
        <f aca="false">IF(C1350=C1351,IF(AND(L1351&lt;&gt;"M",L1351&lt;&gt;"m-up"),E1350+10,E1350),10)</f>
        <v>60</v>
      </c>
      <c r="F1351" s="79" t="n">
        <f aca="false">R1351+(Q1351*60)+(P1351*3600)</f>
        <v>51295</v>
      </c>
      <c r="G1351" s="79" t="str">
        <f aca="false">CONCATENATE(M1351,N1351,O1351)</f>
        <v>201826</v>
      </c>
      <c r="H1351" s="79" t="n">
        <v>0</v>
      </c>
      <c r="I1351" s="79"/>
      <c r="J1351" s="79"/>
      <c r="K1351" s="79"/>
      <c r="L1351" s="79" t="s">
        <v>270</v>
      </c>
      <c r="M1351" s="79" t="n">
        <v>2018</v>
      </c>
      <c r="N1351" s="79" t="n">
        <v>2</v>
      </c>
      <c r="O1351" s="79" t="n">
        <v>6</v>
      </c>
      <c r="P1351" s="79" t="n">
        <v>14</v>
      </c>
      <c r="Q1351" s="79" t="n">
        <v>14</v>
      </c>
      <c r="R1351" s="79" t="n">
        <v>55</v>
      </c>
      <c r="S1351" s="79" t="n">
        <v>267</v>
      </c>
      <c r="T1351" s="140" t="n">
        <v>0</v>
      </c>
      <c r="U1351" s="79" t="s">
        <v>1</v>
      </c>
      <c r="V1351" s="79" t="s">
        <v>2</v>
      </c>
      <c r="W1351" s="79"/>
      <c r="X1351" s="130" t="s">
        <v>136</v>
      </c>
      <c r="Y1351" s="130"/>
      <c r="Z1351" s="130"/>
      <c r="AA1351" s="130"/>
      <c r="WK1351" s="119"/>
      <c r="WL1351" s="119"/>
      <c r="WM1351" s="119"/>
      <c r="WN1351" s="119"/>
      <c r="WO1351" s="119"/>
      <c r="WP1351" s="119"/>
      <c r="WQ1351" s="119"/>
      <c r="WR1351" s="119"/>
      <c r="WS1351" s="119"/>
      <c r="WT1351" s="119"/>
      <c r="WU1351" s="119"/>
      <c r="WV1351" s="119"/>
      <c r="WW1351" s="119"/>
      <c r="WX1351" s="119"/>
      <c r="WY1351" s="119"/>
      <c r="WZ1351" s="119"/>
      <c r="XA1351" s="119"/>
      <c r="XB1351" s="119"/>
      <c r="XC1351" s="119"/>
      <c r="XD1351" s="119"/>
      <c r="XE1351" s="119"/>
      <c r="XF1351" s="119"/>
      <c r="XG1351" s="119"/>
      <c r="XH1351" s="119"/>
      <c r="XI1351" s="119"/>
      <c r="XJ1351" s="119"/>
      <c r="XK1351" s="119"/>
      <c r="XL1351" s="119"/>
      <c r="XM1351" s="119"/>
      <c r="XN1351" s="119"/>
      <c r="XO1351" s="119"/>
      <c r="XP1351" s="119"/>
      <c r="XQ1351" s="119"/>
      <c r="XR1351" s="119"/>
      <c r="XS1351" s="119"/>
      <c r="XT1351" s="119"/>
      <c r="XU1351" s="119"/>
      <c r="XV1351" s="119"/>
      <c r="XW1351" s="119"/>
      <c r="XX1351" s="119"/>
      <c r="XY1351" s="119"/>
      <c r="XZ1351" s="119"/>
      <c r="YA1351" s="119"/>
      <c r="YB1351" s="119"/>
      <c r="YC1351" s="119"/>
      <c r="YD1351" s="119"/>
      <c r="YE1351" s="119"/>
      <c r="YF1351" s="119"/>
      <c r="YG1351" s="119"/>
      <c r="YH1351" s="119"/>
      <c r="YI1351" s="119"/>
      <c r="YJ1351" s="119"/>
      <c r="YK1351" s="119"/>
      <c r="YL1351" s="119"/>
      <c r="YM1351" s="119"/>
      <c r="YN1351" s="119"/>
      <c r="YO1351" s="119"/>
      <c r="YP1351" s="119"/>
      <c r="YQ1351" s="119"/>
      <c r="YR1351" s="119"/>
      <c r="YS1351" s="119"/>
      <c r="YT1351" s="119"/>
      <c r="YU1351" s="119"/>
      <c r="YV1351" s="119"/>
      <c r="YW1351" s="119"/>
      <c r="YX1351" s="119"/>
      <c r="YY1351" s="119"/>
      <c r="YZ1351" s="119"/>
      <c r="ZA1351" s="119"/>
      <c r="ZB1351" s="119"/>
      <c r="ZC1351" s="119"/>
      <c r="ZD1351" s="119"/>
      <c r="ZE1351" s="119"/>
      <c r="ZF1351" s="119"/>
      <c r="ZG1351" s="119"/>
      <c r="ZH1351" s="119"/>
      <c r="ZI1351" s="119"/>
      <c r="ZJ1351" s="119"/>
      <c r="ZK1351" s="119"/>
      <c r="ZL1351" s="119"/>
      <c r="ZM1351" s="119"/>
      <c r="ZN1351" s="119"/>
      <c r="ZO1351" s="119"/>
      <c r="ZP1351" s="119"/>
      <c r="ZQ1351" s="119"/>
      <c r="ZR1351" s="119"/>
      <c r="ZS1351" s="119"/>
      <c r="ZT1351" s="119"/>
      <c r="ZU1351" s="119"/>
      <c r="ZV1351" s="119"/>
      <c r="ZW1351" s="119"/>
      <c r="ZX1351" s="119"/>
      <c r="ZY1351" s="119"/>
      <c r="ZZ1351" s="119"/>
      <c r="AAA1351" s="119"/>
      <c r="AAB1351" s="119"/>
      <c r="AAC1351" s="119"/>
      <c r="AAD1351" s="119"/>
      <c r="AAE1351" s="119"/>
      <c r="AAF1351" s="119"/>
      <c r="AAG1351" s="119"/>
      <c r="AAH1351" s="119"/>
      <c r="AAI1351" s="119"/>
      <c r="AAJ1351" s="119"/>
      <c r="AAK1351" s="119"/>
      <c r="AAL1351" s="119"/>
      <c r="AAM1351" s="119"/>
      <c r="AAN1351" s="119"/>
      <c r="AAO1351" s="119"/>
      <c r="AAP1351" s="119"/>
      <c r="AAQ1351" s="119"/>
      <c r="AAR1351" s="119"/>
      <c r="AAS1351" s="119"/>
      <c r="AAT1351" s="119"/>
      <c r="AAU1351" s="119"/>
      <c r="AAV1351" s="119"/>
      <c r="AAW1351" s="119"/>
      <c r="AAX1351" s="119"/>
      <c r="AAY1351" s="119"/>
      <c r="AAZ1351" s="119"/>
      <c r="ABA1351" s="119"/>
      <c r="ABB1351" s="119"/>
      <c r="ABC1351" s="119"/>
      <c r="ABD1351" s="119"/>
      <c r="ABE1351" s="119"/>
      <c r="ABF1351" s="119"/>
      <c r="ABG1351" s="119"/>
      <c r="ABH1351" s="119"/>
      <c r="ABI1351" s="119"/>
      <c r="ABJ1351" s="119"/>
      <c r="ABK1351" s="119"/>
      <c r="ABL1351" s="119"/>
      <c r="ABM1351" s="119"/>
      <c r="ABN1351" s="119"/>
      <c r="ABO1351" s="119"/>
      <c r="ABP1351" s="119"/>
      <c r="ABQ1351" s="119"/>
      <c r="ABR1351" s="119"/>
      <c r="ABS1351" s="119"/>
      <c r="ABT1351" s="119"/>
      <c r="ABU1351" s="119"/>
      <c r="ABV1351" s="119"/>
      <c r="ABW1351" s="119"/>
      <c r="ABX1351" s="119"/>
      <c r="ABY1351" s="119"/>
      <c r="ABZ1351" s="119"/>
      <c r="ACA1351" s="119"/>
      <c r="ACB1351" s="119"/>
      <c r="ACC1351" s="119"/>
      <c r="ACD1351" s="119"/>
      <c r="ACE1351" s="119"/>
      <c r="ACF1351" s="119"/>
      <c r="ACG1351" s="119"/>
      <c r="ACH1351" s="119"/>
      <c r="ACI1351" s="119"/>
      <c r="ACJ1351" s="119"/>
      <c r="ACK1351" s="119"/>
      <c r="ACL1351" s="119"/>
      <c r="ACM1351" s="119"/>
      <c r="ACN1351" s="119"/>
      <c r="ACO1351" s="119"/>
      <c r="ACP1351" s="119"/>
      <c r="ACQ1351" s="119"/>
      <c r="ACR1351" s="119"/>
      <c r="ACS1351" s="119"/>
      <c r="ACT1351" s="119"/>
      <c r="ACU1351" s="119"/>
      <c r="ACV1351" s="119"/>
      <c r="ACW1351" s="119"/>
      <c r="ACX1351" s="119"/>
      <c r="ACY1351" s="119"/>
      <c r="ACZ1351" s="119"/>
      <c r="ADA1351" s="119"/>
      <c r="ADB1351" s="119"/>
      <c r="ADC1351" s="119"/>
      <c r="ADD1351" s="119"/>
      <c r="ADE1351" s="119"/>
      <c r="ADF1351" s="119"/>
      <c r="ADG1351" s="119"/>
      <c r="ADH1351" s="119"/>
      <c r="ADI1351" s="119"/>
      <c r="ADJ1351" s="119"/>
      <c r="ADK1351" s="119"/>
      <c r="ADL1351" s="119"/>
      <c r="ADM1351" s="119"/>
      <c r="ADN1351" s="119"/>
      <c r="ADO1351" s="119"/>
      <c r="ADP1351" s="119"/>
      <c r="ADQ1351" s="119"/>
      <c r="ADR1351" s="119"/>
      <c r="ADS1351" s="119"/>
      <c r="ADT1351" s="119"/>
      <c r="ADU1351" s="119"/>
      <c r="ADV1351" s="119"/>
      <c r="ADW1351" s="119"/>
      <c r="ADX1351" s="119"/>
      <c r="ADY1351" s="119"/>
      <c r="ADZ1351" s="119"/>
      <c r="AEA1351" s="119"/>
      <c r="AEB1351" s="119"/>
      <c r="AEC1351" s="119"/>
      <c r="AED1351" s="119"/>
      <c r="AEE1351" s="119"/>
      <c r="AEF1351" s="119"/>
      <c r="AEG1351" s="119"/>
      <c r="AEH1351" s="119"/>
      <c r="AEI1351" s="119"/>
      <c r="AEJ1351" s="119"/>
      <c r="AEK1351" s="119"/>
      <c r="AEL1351" s="119"/>
      <c r="AEM1351" s="119"/>
      <c r="AEN1351" s="119"/>
      <c r="AEO1351" s="119"/>
      <c r="AEP1351" s="119"/>
      <c r="AEQ1351" s="119"/>
      <c r="AER1351" s="119"/>
      <c r="AES1351" s="119"/>
      <c r="AET1351" s="119"/>
      <c r="AEU1351" s="119"/>
      <c r="AEV1351" s="119"/>
      <c r="AEW1351" s="119"/>
      <c r="AEX1351" s="119"/>
      <c r="AEY1351" s="119"/>
      <c r="AEZ1351" s="119"/>
      <c r="AFA1351" s="119"/>
      <c r="AFB1351" s="119"/>
      <c r="AFC1351" s="119"/>
      <c r="AFD1351" s="119"/>
      <c r="AFE1351" s="119"/>
      <c r="AFF1351" s="119"/>
      <c r="AFG1351" s="119"/>
      <c r="AFH1351" s="119"/>
      <c r="AFI1351" s="119"/>
      <c r="AFJ1351" s="119"/>
      <c r="AFK1351" s="119"/>
      <c r="AFL1351" s="119"/>
      <c r="AFM1351" s="119"/>
      <c r="AFN1351" s="119"/>
      <c r="AFO1351" s="119"/>
      <c r="AFP1351" s="119"/>
      <c r="AFQ1351" s="119"/>
      <c r="AFR1351" s="119"/>
      <c r="AFS1351" s="119"/>
      <c r="AFT1351" s="119"/>
      <c r="AFU1351" s="119"/>
      <c r="AFV1351" s="119"/>
      <c r="AFW1351" s="119"/>
      <c r="AFX1351" s="119"/>
      <c r="AFY1351" s="119"/>
      <c r="AFZ1351" s="119"/>
      <c r="AGA1351" s="119"/>
      <c r="AGB1351" s="119"/>
      <c r="AGC1351" s="119"/>
      <c r="AGD1351" s="119"/>
      <c r="AGE1351" s="119"/>
      <c r="AGF1351" s="119"/>
      <c r="AGG1351" s="119"/>
      <c r="AGH1351" s="119"/>
      <c r="AGI1351" s="119"/>
      <c r="AGJ1351" s="119"/>
      <c r="AGK1351" s="119"/>
      <c r="AGL1351" s="119"/>
      <c r="AGM1351" s="119"/>
      <c r="AGN1351" s="119"/>
      <c r="AGO1351" s="119"/>
      <c r="AGP1351" s="119"/>
      <c r="AGQ1351" s="119"/>
      <c r="AGR1351" s="119"/>
      <c r="AGS1351" s="119"/>
      <c r="AGT1351" s="119"/>
      <c r="AGU1351" s="119"/>
      <c r="AGV1351" s="119"/>
      <c r="AGW1351" s="119"/>
      <c r="AGX1351" s="119"/>
      <c r="AGY1351" s="119"/>
      <c r="AGZ1351" s="119"/>
      <c r="AHA1351" s="119"/>
      <c r="AHB1351" s="119"/>
      <c r="AHC1351" s="119"/>
      <c r="AHD1351" s="119"/>
      <c r="AHE1351" s="119"/>
      <c r="AHF1351" s="119"/>
      <c r="AHG1351" s="119"/>
      <c r="AHH1351" s="119"/>
      <c r="AHI1351" s="119"/>
      <c r="AHJ1351" s="119"/>
      <c r="AHK1351" s="119"/>
      <c r="AHL1351" s="119"/>
      <c r="AHM1351" s="119"/>
      <c r="AHN1351" s="119"/>
      <c r="AHO1351" s="119"/>
      <c r="AHP1351" s="119"/>
      <c r="AHQ1351" s="119"/>
      <c r="AHR1351" s="119"/>
      <c r="AHS1351" s="119"/>
      <c r="AHT1351" s="119"/>
      <c r="AHU1351" s="119"/>
      <c r="AHV1351" s="119"/>
      <c r="AHW1351" s="119"/>
      <c r="AHX1351" s="119"/>
      <c r="AHY1351" s="119"/>
      <c r="AHZ1351" s="119"/>
      <c r="AIA1351" s="119"/>
      <c r="AIB1351" s="119"/>
      <c r="AIC1351" s="119"/>
      <c r="AID1351" s="119"/>
      <c r="AIE1351" s="119"/>
      <c r="AIF1351" s="119"/>
      <c r="AIG1351" s="119"/>
      <c r="AIH1351" s="119"/>
      <c r="AII1351" s="119"/>
      <c r="AIJ1351" s="119"/>
      <c r="AIK1351" s="119"/>
      <c r="AIL1351" s="119"/>
      <c r="AIM1351" s="119"/>
      <c r="AIN1351" s="119"/>
      <c r="AIO1351" s="119"/>
      <c r="AIP1351" s="119"/>
      <c r="AIQ1351" s="119"/>
      <c r="AIR1351" s="119"/>
      <c r="AIS1351" s="119"/>
      <c r="AIT1351" s="119"/>
      <c r="AIU1351" s="119"/>
      <c r="AIV1351" s="119"/>
      <c r="AIW1351" s="119"/>
      <c r="AIX1351" s="119"/>
      <c r="AIY1351" s="119"/>
      <c r="AIZ1351" s="119"/>
      <c r="AJA1351" s="119"/>
      <c r="AJB1351" s="119"/>
      <c r="AJC1351" s="119"/>
      <c r="AJD1351" s="119"/>
      <c r="AJE1351" s="119"/>
      <c r="AJF1351" s="119"/>
      <c r="AJG1351" s="119"/>
      <c r="AJH1351" s="119"/>
      <c r="AJI1351" s="119"/>
      <c r="AJJ1351" s="119"/>
      <c r="AJK1351" s="119"/>
      <c r="AJL1351" s="119"/>
      <c r="AJM1351" s="119"/>
      <c r="AJN1351" s="119"/>
      <c r="AJO1351" s="119"/>
      <c r="AJP1351" s="119"/>
      <c r="AJQ1351" s="119"/>
      <c r="AJR1351" s="119"/>
      <c r="AJS1351" s="119"/>
      <c r="AJT1351" s="119"/>
      <c r="AJU1351" s="119"/>
      <c r="AJV1351" s="119"/>
      <c r="AJW1351" s="119"/>
      <c r="AJX1351" s="119"/>
      <c r="AJY1351" s="119"/>
      <c r="AJZ1351" s="119"/>
      <c r="AKA1351" s="119"/>
      <c r="AKB1351" s="119"/>
      <c r="AKC1351" s="119"/>
      <c r="AKD1351" s="119"/>
      <c r="AKE1351" s="119"/>
      <c r="AKF1351" s="119"/>
      <c r="AKG1351" s="119"/>
      <c r="AKH1351" s="119"/>
      <c r="AKI1351" s="119"/>
      <c r="AKJ1351" s="119"/>
      <c r="AKK1351" s="119"/>
      <c r="AKL1351" s="119"/>
      <c r="AKM1351" s="119"/>
      <c r="AKN1351" s="119"/>
      <c r="AKO1351" s="119"/>
      <c r="AKP1351" s="119"/>
      <c r="AKQ1351" s="119"/>
      <c r="AKR1351" s="119"/>
      <c r="AKS1351" s="119"/>
      <c r="AKT1351" s="119"/>
      <c r="AKU1351" s="119"/>
      <c r="AKV1351" s="119"/>
      <c r="AKW1351" s="119"/>
      <c r="AKX1351" s="119"/>
      <c r="AKY1351" s="119"/>
      <c r="AKZ1351" s="119"/>
      <c r="ALA1351" s="119"/>
      <c r="ALB1351" s="119"/>
      <c r="ALC1351" s="119"/>
      <c r="ALD1351" s="119"/>
      <c r="ALE1351" s="119"/>
      <c r="ALF1351" s="119"/>
      <c r="ALG1351" s="119"/>
      <c r="ALH1351" s="119"/>
      <c r="ALI1351" s="119"/>
      <c r="ALJ1351" s="119"/>
      <c r="ALK1351" s="119"/>
      <c r="ALL1351" s="119"/>
      <c r="ALM1351" s="119"/>
      <c r="ALN1351" s="119"/>
      <c r="ALO1351" s="119"/>
      <c r="ALP1351" s="119"/>
      <c r="ALQ1351" s="119"/>
      <c r="ALR1351" s="119"/>
      <c r="ALS1351" s="119"/>
      <c r="ALT1351" s="119"/>
      <c r="ALU1351" s="119"/>
      <c r="ALV1351" s="119"/>
      <c r="ALW1351" s="119"/>
      <c r="ALX1351" s="119"/>
      <c r="ALY1351" s="119"/>
      <c r="ALZ1351" s="119"/>
      <c r="AMA1351" s="119"/>
      <c r="AMB1351" s="119"/>
      <c r="AMC1351" s="119"/>
      <c r="AMD1351" s="119"/>
      <c r="AME1351" s="119"/>
      <c r="AMF1351" s="119"/>
      <c r="AMG1351" s="119"/>
      <c r="AMH1351" s="119"/>
      <c r="AMI1351" s="119"/>
      <c r="AMJ1351" s="119"/>
    </row>
    <row r="1352" customFormat="false" ht="15" hidden="false" customHeight="false" outlineLevel="0" collapsed="false">
      <c r="A1352" s="118"/>
      <c r="B1352" s="118"/>
      <c r="C1352" s="49" t="n">
        <f aca="false">IF(F1352=F1351,C1351,IF(F1352=(F1351+10),C1351,(C1351+10)))</f>
        <v>2630</v>
      </c>
      <c r="D1352" s="56" t="s">
        <v>472</v>
      </c>
      <c r="E1352" s="51" t="n">
        <f aca="false">IF(C1351=C1352,IF(AND(L1352&lt;&gt;"M",L1352&lt;&gt;"m-up"),E1351+10,E1351),10)</f>
        <v>70</v>
      </c>
      <c r="F1352" s="79" t="n">
        <f aca="false">R1352+(Q1352*60)+(P1352*3600)</f>
        <v>51295</v>
      </c>
      <c r="G1352" s="79" t="str">
        <f aca="false">CONCATENATE(M1352,N1352,O1352)</f>
        <v>201826</v>
      </c>
      <c r="H1352" s="79" t="n">
        <v>0</v>
      </c>
      <c r="I1352" s="79"/>
      <c r="J1352" s="79"/>
      <c r="K1352" s="79"/>
      <c r="L1352" s="79" t="s">
        <v>270</v>
      </c>
      <c r="M1352" s="79" t="n">
        <v>2018</v>
      </c>
      <c r="N1352" s="79" t="n">
        <v>2</v>
      </c>
      <c r="O1352" s="79" t="n">
        <v>6</v>
      </c>
      <c r="P1352" s="79" t="n">
        <v>14</v>
      </c>
      <c r="Q1352" s="79" t="n">
        <v>14</v>
      </c>
      <c r="R1352" s="79" t="n">
        <v>55</v>
      </c>
      <c r="S1352" s="79" t="n">
        <v>285</v>
      </c>
      <c r="T1352" s="140" t="n">
        <v>0</v>
      </c>
      <c r="U1352" s="79" t="s">
        <v>1</v>
      </c>
      <c r="V1352" s="79" t="s">
        <v>2</v>
      </c>
      <c r="W1352" s="79"/>
      <c r="X1352" s="130" t="s">
        <v>136</v>
      </c>
      <c r="Y1352" s="130"/>
      <c r="Z1352" s="130"/>
      <c r="AA1352" s="130"/>
      <c r="WK1352" s="119"/>
      <c r="WL1352" s="119"/>
      <c r="WM1352" s="119"/>
      <c r="WN1352" s="119"/>
      <c r="WO1352" s="119"/>
      <c r="WP1352" s="119"/>
      <c r="WQ1352" s="119"/>
      <c r="WR1352" s="119"/>
      <c r="WS1352" s="119"/>
      <c r="WT1352" s="119"/>
      <c r="WU1352" s="119"/>
      <c r="WV1352" s="119"/>
      <c r="WW1352" s="119"/>
      <c r="WX1352" s="119"/>
      <c r="WY1352" s="119"/>
      <c r="WZ1352" s="119"/>
      <c r="XA1352" s="119"/>
      <c r="XB1352" s="119"/>
      <c r="XC1352" s="119"/>
      <c r="XD1352" s="119"/>
      <c r="XE1352" s="119"/>
      <c r="XF1352" s="119"/>
      <c r="XG1352" s="119"/>
      <c r="XH1352" s="119"/>
      <c r="XI1352" s="119"/>
      <c r="XJ1352" s="119"/>
      <c r="XK1352" s="119"/>
      <c r="XL1352" s="119"/>
      <c r="XM1352" s="119"/>
      <c r="XN1352" s="119"/>
      <c r="XO1352" s="119"/>
      <c r="XP1352" s="119"/>
      <c r="XQ1352" s="119"/>
      <c r="XR1352" s="119"/>
      <c r="XS1352" s="119"/>
      <c r="XT1352" s="119"/>
      <c r="XU1352" s="119"/>
      <c r="XV1352" s="119"/>
      <c r="XW1352" s="119"/>
      <c r="XX1352" s="119"/>
      <c r="XY1352" s="119"/>
      <c r="XZ1352" s="119"/>
      <c r="YA1352" s="119"/>
      <c r="YB1352" s="119"/>
      <c r="YC1352" s="119"/>
      <c r="YD1352" s="119"/>
      <c r="YE1352" s="119"/>
      <c r="YF1352" s="119"/>
      <c r="YG1352" s="119"/>
      <c r="YH1352" s="119"/>
      <c r="YI1352" s="119"/>
      <c r="YJ1352" s="119"/>
      <c r="YK1352" s="119"/>
      <c r="YL1352" s="119"/>
      <c r="YM1352" s="119"/>
      <c r="YN1352" s="119"/>
      <c r="YO1352" s="119"/>
      <c r="YP1352" s="119"/>
      <c r="YQ1352" s="119"/>
      <c r="YR1352" s="119"/>
      <c r="YS1352" s="119"/>
      <c r="YT1352" s="119"/>
      <c r="YU1352" s="119"/>
      <c r="YV1352" s="119"/>
      <c r="YW1352" s="119"/>
      <c r="YX1352" s="119"/>
      <c r="YY1352" s="119"/>
      <c r="YZ1352" s="119"/>
      <c r="ZA1352" s="119"/>
      <c r="ZB1352" s="119"/>
      <c r="ZC1352" s="119"/>
      <c r="ZD1352" s="119"/>
      <c r="ZE1352" s="119"/>
      <c r="ZF1352" s="119"/>
      <c r="ZG1352" s="119"/>
      <c r="ZH1352" s="119"/>
      <c r="ZI1352" s="119"/>
      <c r="ZJ1352" s="119"/>
      <c r="ZK1352" s="119"/>
      <c r="ZL1352" s="119"/>
      <c r="ZM1352" s="119"/>
      <c r="ZN1352" s="119"/>
      <c r="ZO1352" s="119"/>
      <c r="ZP1352" s="119"/>
      <c r="ZQ1352" s="119"/>
      <c r="ZR1352" s="119"/>
      <c r="ZS1352" s="119"/>
      <c r="ZT1352" s="119"/>
      <c r="ZU1352" s="119"/>
      <c r="ZV1352" s="119"/>
      <c r="ZW1352" s="119"/>
      <c r="ZX1352" s="119"/>
      <c r="ZY1352" s="119"/>
      <c r="ZZ1352" s="119"/>
      <c r="AAA1352" s="119"/>
      <c r="AAB1352" s="119"/>
      <c r="AAC1352" s="119"/>
      <c r="AAD1352" s="119"/>
      <c r="AAE1352" s="119"/>
      <c r="AAF1352" s="119"/>
      <c r="AAG1352" s="119"/>
      <c r="AAH1352" s="119"/>
      <c r="AAI1352" s="119"/>
      <c r="AAJ1352" s="119"/>
      <c r="AAK1352" s="119"/>
      <c r="AAL1352" s="119"/>
      <c r="AAM1352" s="119"/>
      <c r="AAN1352" s="119"/>
      <c r="AAO1352" s="119"/>
      <c r="AAP1352" s="119"/>
      <c r="AAQ1352" s="119"/>
      <c r="AAR1352" s="119"/>
      <c r="AAS1352" s="119"/>
      <c r="AAT1352" s="119"/>
      <c r="AAU1352" s="119"/>
      <c r="AAV1352" s="119"/>
      <c r="AAW1352" s="119"/>
      <c r="AAX1352" s="119"/>
      <c r="AAY1352" s="119"/>
      <c r="AAZ1352" s="119"/>
      <c r="ABA1352" s="119"/>
      <c r="ABB1352" s="119"/>
      <c r="ABC1352" s="119"/>
      <c r="ABD1352" s="119"/>
      <c r="ABE1352" s="119"/>
      <c r="ABF1352" s="119"/>
      <c r="ABG1352" s="119"/>
      <c r="ABH1352" s="119"/>
      <c r="ABI1352" s="119"/>
      <c r="ABJ1352" s="119"/>
      <c r="ABK1352" s="119"/>
      <c r="ABL1352" s="119"/>
      <c r="ABM1352" s="119"/>
      <c r="ABN1352" s="119"/>
      <c r="ABO1352" s="119"/>
      <c r="ABP1352" s="119"/>
      <c r="ABQ1352" s="119"/>
      <c r="ABR1352" s="119"/>
      <c r="ABS1352" s="119"/>
      <c r="ABT1352" s="119"/>
      <c r="ABU1352" s="119"/>
      <c r="ABV1352" s="119"/>
      <c r="ABW1352" s="119"/>
      <c r="ABX1352" s="119"/>
      <c r="ABY1352" s="119"/>
      <c r="ABZ1352" s="119"/>
      <c r="ACA1352" s="119"/>
      <c r="ACB1352" s="119"/>
      <c r="ACC1352" s="119"/>
      <c r="ACD1352" s="119"/>
      <c r="ACE1352" s="119"/>
      <c r="ACF1352" s="119"/>
      <c r="ACG1352" s="119"/>
      <c r="ACH1352" s="119"/>
      <c r="ACI1352" s="119"/>
      <c r="ACJ1352" s="119"/>
      <c r="ACK1352" s="119"/>
      <c r="ACL1352" s="119"/>
      <c r="ACM1352" s="119"/>
      <c r="ACN1352" s="119"/>
      <c r="ACO1352" s="119"/>
      <c r="ACP1352" s="119"/>
      <c r="ACQ1352" s="119"/>
      <c r="ACR1352" s="119"/>
      <c r="ACS1352" s="119"/>
      <c r="ACT1352" s="119"/>
      <c r="ACU1352" s="119"/>
      <c r="ACV1352" s="119"/>
      <c r="ACW1352" s="119"/>
      <c r="ACX1352" s="119"/>
      <c r="ACY1352" s="119"/>
      <c r="ACZ1352" s="119"/>
      <c r="ADA1352" s="119"/>
      <c r="ADB1352" s="119"/>
      <c r="ADC1352" s="119"/>
      <c r="ADD1352" s="119"/>
      <c r="ADE1352" s="119"/>
      <c r="ADF1352" s="119"/>
      <c r="ADG1352" s="119"/>
      <c r="ADH1352" s="119"/>
      <c r="ADI1352" s="119"/>
      <c r="ADJ1352" s="119"/>
      <c r="ADK1352" s="119"/>
      <c r="ADL1352" s="119"/>
      <c r="ADM1352" s="119"/>
      <c r="ADN1352" s="119"/>
      <c r="ADO1352" s="119"/>
      <c r="ADP1352" s="119"/>
      <c r="ADQ1352" s="119"/>
      <c r="ADR1352" s="119"/>
      <c r="ADS1352" s="119"/>
      <c r="ADT1352" s="119"/>
      <c r="ADU1352" s="119"/>
      <c r="ADV1352" s="119"/>
      <c r="ADW1352" s="119"/>
      <c r="ADX1352" s="119"/>
      <c r="ADY1352" s="119"/>
      <c r="ADZ1352" s="119"/>
      <c r="AEA1352" s="119"/>
      <c r="AEB1352" s="119"/>
      <c r="AEC1352" s="119"/>
      <c r="AED1352" s="119"/>
      <c r="AEE1352" s="119"/>
      <c r="AEF1352" s="119"/>
      <c r="AEG1352" s="119"/>
      <c r="AEH1352" s="119"/>
      <c r="AEI1352" s="119"/>
      <c r="AEJ1352" s="119"/>
      <c r="AEK1352" s="119"/>
      <c r="AEL1352" s="119"/>
      <c r="AEM1352" s="119"/>
      <c r="AEN1352" s="119"/>
      <c r="AEO1352" s="119"/>
      <c r="AEP1352" s="119"/>
      <c r="AEQ1352" s="119"/>
      <c r="AER1352" s="119"/>
      <c r="AES1352" s="119"/>
      <c r="AET1352" s="119"/>
      <c r="AEU1352" s="119"/>
      <c r="AEV1352" s="119"/>
      <c r="AEW1352" s="119"/>
      <c r="AEX1352" s="119"/>
      <c r="AEY1352" s="119"/>
      <c r="AEZ1352" s="119"/>
      <c r="AFA1352" s="119"/>
      <c r="AFB1352" s="119"/>
      <c r="AFC1352" s="119"/>
      <c r="AFD1352" s="119"/>
      <c r="AFE1352" s="119"/>
      <c r="AFF1352" s="119"/>
      <c r="AFG1352" s="119"/>
      <c r="AFH1352" s="119"/>
      <c r="AFI1352" s="119"/>
      <c r="AFJ1352" s="119"/>
      <c r="AFK1352" s="119"/>
      <c r="AFL1352" s="119"/>
      <c r="AFM1352" s="119"/>
      <c r="AFN1352" s="119"/>
      <c r="AFO1352" s="119"/>
      <c r="AFP1352" s="119"/>
      <c r="AFQ1352" s="119"/>
      <c r="AFR1352" s="119"/>
      <c r="AFS1352" s="119"/>
      <c r="AFT1352" s="119"/>
      <c r="AFU1352" s="119"/>
      <c r="AFV1352" s="119"/>
      <c r="AFW1352" s="119"/>
      <c r="AFX1352" s="119"/>
      <c r="AFY1352" s="119"/>
      <c r="AFZ1352" s="119"/>
      <c r="AGA1352" s="119"/>
      <c r="AGB1352" s="119"/>
      <c r="AGC1352" s="119"/>
      <c r="AGD1352" s="119"/>
      <c r="AGE1352" s="119"/>
      <c r="AGF1352" s="119"/>
      <c r="AGG1352" s="119"/>
      <c r="AGH1352" s="119"/>
      <c r="AGI1352" s="119"/>
      <c r="AGJ1352" s="119"/>
      <c r="AGK1352" s="119"/>
      <c r="AGL1352" s="119"/>
      <c r="AGM1352" s="119"/>
      <c r="AGN1352" s="119"/>
      <c r="AGO1352" s="119"/>
      <c r="AGP1352" s="119"/>
      <c r="AGQ1352" s="119"/>
      <c r="AGR1352" s="119"/>
      <c r="AGS1352" s="119"/>
      <c r="AGT1352" s="119"/>
      <c r="AGU1352" s="119"/>
      <c r="AGV1352" s="119"/>
      <c r="AGW1352" s="119"/>
      <c r="AGX1352" s="119"/>
      <c r="AGY1352" s="119"/>
      <c r="AGZ1352" s="119"/>
      <c r="AHA1352" s="119"/>
      <c r="AHB1352" s="119"/>
      <c r="AHC1352" s="119"/>
      <c r="AHD1352" s="119"/>
      <c r="AHE1352" s="119"/>
      <c r="AHF1352" s="119"/>
      <c r="AHG1352" s="119"/>
      <c r="AHH1352" s="119"/>
      <c r="AHI1352" s="119"/>
      <c r="AHJ1352" s="119"/>
      <c r="AHK1352" s="119"/>
      <c r="AHL1352" s="119"/>
      <c r="AHM1352" s="119"/>
      <c r="AHN1352" s="119"/>
      <c r="AHO1352" s="119"/>
      <c r="AHP1352" s="119"/>
      <c r="AHQ1352" s="119"/>
      <c r="AHR1352" s="119"/>
      <c r="AHS1352" s="119"/>
      <c r="AHT1352" s="119"/>
      <c r="AHU1352" s="119"/>
      <c r="AHV1352" s="119"/>
      <c r="AHW1352" s="119"/>
      <c r="AHX1352" s="119"/>
      <c r="AHY1352" s="119"/>
      <c r="AHZ1352" s="119"/>
      <c r="AIA1352" s="119"/>
      <c r="AIB1352" s="119"/>
      <c r="AIC1352" s="119"/>
      <c r="AID1352" s="119"/>
      <c r="AIE1352" s="119"/>
      <c r="AIF1352" s="119"/>
      <c r="AIG1352" s="119"/>
      <c r="AIH1352" s="119"/>
      <c r="AII1352" s="119"/>
      <c r="AIJ1352" s="119"/>
      <c r="AIK1352" s="119"/>
      <c r="AIL1352" s="119"/>
      <c r="AIM1352" s="119"/>
      <c r="AIN1352" s="119"/>
      <c r="AIO1352" s="119"/>
      <c r="AIP1352" s="119"/>
      <c r="AIQ1352" s="119"/>
      <c r="AIR1352" s="119"/>
      <c r="AIS1352" s="119"/>
      <c r="AIT1352" s="119"/>
      <c r="AIU1352" s="119"/>
      <c r="AIV1352" s="119"/>
      <c r="AIW1352" s="119"/>
      <c r="AIX1352" s="119"/>
      <c r="AIY1352" s="119"/>
      <c r="AIZ1352" s="119"/>
      <c r="AJA1352" s="119"/>
      <c r="AJB1352" s="119"/>
      <c r="AJC1352" s="119"/>
      <c r="AJD1352" s="119"/>
      <c r="AJE1352" s="119"/>
      <c r="AJF1352" s="119"/>
      <c r="AJG1352" s="119"/>
      <c r="AJH1352" s="119"/>
      <c r="AJI1352" s="119"/>
      <c r="AJJ1352" s="119"/>
      <c r="AJK1352" s="119"/>
      <c r="AJL1352" s="119"/>
      <c r="AJM1352" s="119"/>
      <c r="AJN1352" s="119"/>
      <c r="AJO1352" s="119"/>
      <c r="AJP1352" s="119"/>
      <c r="AJQ1352" s="119"/>
      <c r="AJR1352" s="119"/>
      <c r="AJS1352" s="119"/>
      <c r="AJT1352" s="119"/>
      <c r="AJU1352" s="119"/>
      <c r="AJV1352" s="119"/>
      <c r="AJW1352" s="119"/>
      <c r="AJX1352" s="119"/>
      <c r="AJY1352" s="119"/>
      <c r="AJZ1352" s="119"/>
      <c r="AKA1352" s="119"/>
      <c r="AKB1352" s="119"/>
      <c r="AKC1352" s="119"/>
      <c r="AKD1352" s="119"/>
      <c r="AKE1352" s="119"/>
      <c r="AKF1352" s="119"/>
      <c r="AKG1352" s="119"/>
      <c r="AKH1352" s="119"/>
      <c r="AKI1352" s="119"/>
      <c r="AKJ1352" s="119"/>
      <c r="AKK1352" s="119"/>
      <c r="AKL1352" s="119"/>
      <c r="AKM1352" s="119"/>
      <c r="AKN1352" s="119"/>
      <c r="AKO1352" s="119"/>
      <c r="AKP1352" s="119"/>
      <c r="AKQ1352" s="119"/>
      <c r="AKR1352" s="119"/>
      <c r="AKS1352" s="119"/>
      <c r="AKT1352" s="119"/>
      <c r="AKU1352" s="119"/>
      <c r="AKV1352" s="119"/>
      <c r="AKW1352" s="119"/>
      <c r="AKX1352" s="119"/>
      <c r="AKY1352" s="119"/>
      <c r="AKZ1352" s="119"/>
      <c r="ALA1352" s="119"/>
      <c r="ALB1352" s="119"/>
      <c r="ALC1352" s="119"/>
      <c r="ALD1352" s="119"/>
      <c r="ALE1352" s="119"/>
      <c r="ALF1352" s="119"/>
      <c r="ALG1352" s="119"/>
      <c r="ALH1352" s="119"/>
      <c r="ALI1352" s="119"/>
      <c r="ALJ1352" s="119"/>
      <c r="ALK1352" s="119"/>
      <c r="ALL1352" s="119"/>
      <c r="ALM1352" s="119"/>
      <c r="ALN1352" s="119"/>
      <c r="ALO1352" s="119"/>
      <c r="ALP1352" s="119"/>
      <c r="ALQ1352" s="119"/>
      <c r="ALR1352" s="119"/>
      <c r="ALS1352" s="119"/>
      <c r="ALT1352" s="119"/>
      <c r="ALU1352" s="119"/>
      <c r="ALV1352" s="119"/>
      <c r="ALW1352" s="119"/>
      <c r="ALX1352" s="119"/>
      <c r="ALY1352" s="119"/>
      <c r="ALZ1352" s="119"/>
      <c r="AMA1352" s="119"/>
      <c r="AMB1352" s="119"/>
      <c r="AMC1352" s="119"/>
      <c r="AMD1352" s="119"/>
      <c r="AME1352" s="119"/>
      <c r="AMF1352" s="119"/>
      <c r="AMG1352" s="119"/>
      <c r="AMH1352" s="119"/>
      <c r="AMI1352" s="119"/>
      <c r="AMJ1352" s="119"/>
    </row>
    <row r="1353" customFormat="false" ht="15" hidden="false" customHeight="false" outlineLevel="0" collapsed="false">
      <c r="A1353" s="120"/>
      <c r="B1353" s="120"/>
      <c r="C1353" s="49" t="n">
        <f aca="false">IF(F1353=F1352,C1352,IF(F1353=(F1352+10),C1352,(C1352+10)))</f>
        <v>2630</v>
      </c>
      <c r="D1353" s="56" t="s">
        <v>472</v>
      </c>
      <c r="E1353" s="51" t="n">
        <f aca="false">IF(C1352=C1353,IF(AND(L1353&lt;&gt;"M",L1353&lt;&gt;"m-up"),E1352+10,E1352),10)</f>
        <v>80</v>
      </c>
      <c r="F1353" s="79" t="n">
        <f aca="false">R1353+(Q1353*60)+(P1353*3600)</f>
        <v>51295</v>
      </c>
      <c r="G1353" s="79" t="str">
        <f aca="false">CONCATENATE(M1353,N1353,O1353)</f>
        <v>201826</v>
      </c>
      <c r="H1353" s="79" t="n">
        <v>13</v>
      </c>
      <c r="I1353" s="79"/>
      <c r="J1353" s="79"/>
      <c r="K1353" s="79"/>
      <c r="L1353" s="79" t="s">
        <v>0</v>
      </c>
      <c r="M1353" s="79" t="n">
        <v>2018</v>
      </c>
      <c r="N1353" s="79" t="n">
        <v>2</v>
      </c>
      <c r="O1353" s="79" t="n">
        <v>6</v>
      </c>
      <c r="P1353" s="79" t="n">
        <v>14</v>
      </c>
      <c r="Q1353" s="79" t="n">
        <v>14</v>
      </c>
      <c r="R1353" s="79" t="n">
        <v>55</v>
      </c>
      <c r="S1353" s="79" t="n">
        <v>289</v>
      </c>
      <c r="T1353" s="79" t="n">
        <v>2</v>
      </c>
      <c r="U1353" s="79" t="s">
        <v>1</v>
      </c>
      <c r="V1353" s="79" t="s">
        <v>2</v>
      </c>
      <c r="W1353" s="79"/>
      <c r="X1353" s="130" t="s">
        <v>137</v>
      </c>
      <c r="Y1353" s="130"/>
      <c r="Z1353" s="130"/>
      <c r="AA1353" s="130"/>
      <c r="WK1353" s="121"/>
      <c r="WL1353" s="121"/>
      <c r="WM1353" s="121"/>
      <c r="WN1353" s="121"/>
      <c r="WO1353" s="121"/>
      <c r="WP1353" s="121"/>
      <c r="WQ1353" s="121"/>
      <c r="WR1353" s="121"/>
      <c r="WS1353" s="121"/>
      <c r="WT1353" s="121"/>
      <c r="WU1353" s="121"/>
      <c r="WV1353" s="121"/>
      <c r="WW1353" s="121"/>
      <c r="WX1353" s="121"/>
      <c r="WY1353" s="121"/>
      <c r="WZ1353" s="121"/>
      <c r="XA1353" s="121"/>
      <c r="XB1353" s="121"/>
      <c r="XC1353" s="121"/>
      <c r="XD1353" s="121"/>
      <c r="XE1353" s="121"/>
      <c r="XF1353" s="121"/>
      <c r="XG1353" s="121"/>
      <c r="XH1353" s="121"/>
      <c r="XI1353" s="121"/>
      <c r="XJ1353" s="121"/>
      <c r="XK1353" s="121"/>
      <c r="XL1353" s="121"/>
      <c r="XM1353" s="121"/>
      <c r="XN1353" s="121"/>
      <c r="XO1353" s="121"/>
      <c r="XP1353" s="121"/>
      <c r="XQ1353" s="121"/>
      <c r="XR1353" s="121"/>
      <c r="XS1353" s="121"/>
      <c r="XT1353" s="121"/>
      <c r="XU1353" s="121"/>
      <c r="XV1353" s="121"/>
      <c r="XW1353" s="121"/>
      <c r="XX1353" s="121"/>
      <c r="XY1353" s="121"/>
      <c r="XZ1353" s="121"/>
      <c r="YA1353" s="121"/>
      <c r="YB1353" s="121"/>
      <c r="YC1353" s="121"/>
      <c r="YD1353" s="121"/>
      <c r="YE1353" s="121"/>
      <c r="YF1353" s="121"/>
      <c r="YG1353" s="121"/>
      <c r="YH1353" s="121"/>
      <c r="YI1353" s="121"/>
      <c r="YJ1353" s="121"/>
      <c r="YK1353" s="121"/>
      <c r="YL1353" s="121"/>
      <c r="YM1353" s="121"/>
      <c r="YN1353" s="121"/>
      <c r="YO1353" s="121"/>
      <c r="YP1353" s="121"/>
      <c r="YQ1353" s="121"/>
      <c r="YR1353" s="121"/>
      <c r="YS1353" s="121"/>
      <c r="YT1353" s="121"/>
      <c r="YU1353" s="121"/>
      <c r="YV1353" s="121"/>
      <c r="YW1353" s="121"/>
      <c r="YX1353" s="121"/>
      <c r="YY1353" s="121"/>
      <c r="YZ1353" s="121"/>
      <c r="ZA1353" s="121"/>
      <c r="ZB1353" s="121"/>
      <c r="ZC1353" s="121"/>
      <c r="ZD1353" s="121"/>
      <c r="ZE1353" s="121"/>
      <c r="ZF1353" s="121"/>
      <c r="ZG1353" s="121"/>
      <c r="ZH1353" s="121"/>
      <c r="ZI1353" s="121"/>
      <c r="ZJ1353" s="121"/>
      <c r="ZK1353" s="121"/>
      <c r="ZL1353" s="121"/>
      <c r="ZM1353" s="121"/>
      <c r="ZN1353" s="121"/>
      <c r="ZO1353" s="121"/>
      <c r="ZP1353" s="121"/>
      <c r="ZQ1353" s="121"/>
      <c r="ZR1353" s="121"/>
      <c r="ZS1353" s="121"/>
      <c r="ZT1353" s="121"/>
      <c r="ZU1353" s="121"/>
      <c r="ZV1353" s="121"/>
      <c r="ZW1353" s="121"/>
      <c r="ZX1353" s="121"/>
      <c r="ZY1353" s="121"/>
      <c r="ZZ1353" s="121"/>
      <c r="AAA1353" s="121"/>
      <c r="AAB1353" s="121"/>
      <c r="AAC1353" s="121"/>
      <c r="AAD1353" s="121"/>
      <c r="AAE1353" s="121"/>
      <c r="AAF1353" s="121"/>
      <c r="AAG1353" s="121"/>
      <c r="AAH1353" s="121"/>
      <c r="AAI1353" s="121"/>
      <c r="AAJ1353" s="121"/>
      <c r="AAK1353" s="121"/>
      <c r="AAL1353" s="121"/>
      <c r="AAM1353" s="121"/>
      <c r="AAN1353" s="121"/>
      <c r="AAO1353" s="121"/>
      <c r="AAP1353" s="121"/>
      <c r="AAQ1353" s="121"/>
      <c r="AAR1353" s="121"/>
      <c r="AAS1353" s="121"/>
      <c r="AAT1353" s="121"/>
      <c r="AAU1353" s="121"/>
      <c r="AAV1353" s="121"/>
      <c r="AAW1353" s="121"/>
      <c r="AAX1353" s="121"/>
      <c r="AAY1353" s="121"/>
      <c r="AAZ1353" s="121"/>
      <c r="ABA1353" s="121"/>
      <c r="ABB1353" s="121"/>
      <c r="ABC1353" s="121"/>
      <c r="ABD1353" s="121"/>
      <c r="ABE1353" s="121"/>
      <c r="ABF1353" s="121"/>
      <c r="ABG1353" s="121"/>
      <c r="ABH1353" s="121"/>
      <c r="ABI1353" s="121"/>
      <c r="ABJ1353" s="121"/>
      <c r="ABK1353" s="121"/>
      <c r="ABL1353" s="121"/>
      <c r="ABM1353" s="121"/>
      <c r="ABN1353" s="121"/>
      <c r="ABO1353" s="121"/>
      <c r="ABP1353" s="121"/>
      <c r="ABQ1353" s="121"/>
      <c r="ABR1353" s="121"/>
      <c r="ABS1353" s="121"/>
      <c r="ABT1353" s="121"/>
      <c r="ABU1353" s="121"/>
      <c r="ABV1353" s="121"/>
      <c r="ABW1353" s="121"/>
      <c r="ABX1353" s="121"/>
      <c r="ABY1353" s="121"/>
      <c r="ABZ1353" s="121"/>
      <c r="ACA1353" s="121"/>
      <c r="ACB1353" s="121"/>
      <c r="ACC1353" s="121"/>
      <c r="ACD1353" s="121"/>
      <c r="ACE1353" s="121"/>
      <c r="ACF1353" s="121"/>
      <c r="ACG1353" s="121"/>
      <c r="ACH1353" s="121"/>
      <c r="ACI1353" s="121"/>
      <c r="ACJ1353" s="121"/>
      <c r="ACK1353" s="121"/>
      <c r="ACL1353" s="121"/>
      <c r="ACM1353" s="121"/>
      <c r="ACN1353" s="121"/>
      <c r="ACO1353" s="121"/>
      <c r="ACP1353" s="121"/>
      <c r="ACQ1353" s="121"/>
      <c r="ACR1353" s="121"/>
      <c r="ACS1353" s="121"/>
      <c r="ACT1353" s="121"/>
      <c r="ACU1353" s="121"/>
      <c r="ACV1353" s="121"/>
      <c r="ACW1353" s="121"/>
      <c r="ACX1353" s="121"/>
      <c r="ACY1353" s="121"/>
      <c r="ACZ1353" s="121"/>
      <c r="ADA1353" s="121"/>
      <c r="ADB1353" s="121"/>
      <c r="ADC1353" s="121"/>
      <c r="ADD1353" s="121"/>
      <c r="ADE1353" s="121"/>
      <c r="ADF1353" s="121"/>
      <c r="ADG1353" s="121"/>
      <c r="ADH1353" s="121"/>
      <c r="ADI1353" s="121"/>
      <c r="ADJ1353" s="121"/>
      <c r="ADK1353" s="121"/>
      <c r="ADL1353" s="121"/>
      <c r="ADM1353" s="121"/>
      <c r="ADN1353" s="121"/>
      <c r="ADO1353" s="121"/>
      <c r="ADP1353" s="121"/>
      <c r="ADQ1353" s="121"/>
      <c r="ADR1353" s="121"/>
      <c r="ADS1353" s="121"/>
      <c r="ADT1353" s="121"/>
      <c r="ADU1353" s="121"/>
      <c r="ADV1353" s="121"/>
      <c r="ADW1353" s="121"/>
      <c r="ADX1353" s="121"/>
      <c r="ADY1353" s="121"/>
      <c r="ADZ1353" s="121"/>
      <c r="AEA1353" s="121"/>
      <c r="AEB1353" s="121"/>
      <c r="AEC1353" s="121"/>
      <c r="AED1353" s="121"/>
      <c r="AEE1353" s="121"/>
      <c r="AEF1353" s="121"/>
      <c r="AEG1353" s="121"/>
      <c r="AEH1353" s="121"/>
      <c r="AEI1353" s="121"/>
      <c r="AEJ1353" s="121"/>
      <c r="AEK1353" s="121"/>
      <c r="AEL1353" s="121"/>
      <c r="AEM1353" s="121"/>
      <c r="AEN1353" s="121"/>
      <c r="AEO1353" s="121"/>
      <c r="AEP1353" s="121"/>
      <c r="AEQ1353" s="121"/>
      <c r="AER1353" s="121"/>
      <c r="AES1353" s="121"/>
      <c r="AET1353" s="121"/>
      <c r="AEU1353" s="121"/>
      <c r="AEV1353" s="121"/>
      <c r="AEW1353" s="121"/>
      <c r="AEX1353" s="121"/>
      <c r="AEY1353" s="121"/>
      <c r="AEZ1353" s="121"/>
      <c r="AFA1353" s="121"/>
      <c r="AFB1353" s="121"/>
      <c r="AFC1353" s="121"/>
      <c r="AFD1353" s="121"/>
      <c r="AFE1353" s="121"/>
      <c r="AFF1353" s="121"/>
      <c r="AFG1353" s="121"/>
      <c r="AFH1353" s="121"/>
      <c r="AFI1353" s="121"/>
      <c r="AFJ1353" s="121"/>
      <c r="AFK1353" s="121"/>
      <c r="AFL1353" s="121"/>
      <c r="AFM1353" s="121"/>
      <c r="AFN1353" s="121"/>
      <c r="AFO1353" s="121"/>
      <c r="AFP1353" s="121"/>
      <c r="AFQ1353" s="121"/>
      <c r="AFR1353" s="121"/>
      <c r="AFS1353" s="121"/>
      <c r="AFT1353" s="121"/>
      <c r="AFU1353" s="121"/>
      <c r="AFV1353" s="121"/>
      <c r="AFW1353" s="121"/>
      <c r="AFX1353" s="121"/>
      <c r="AFY1353" s="121"/>
      <c r="AFZ1353" s="121"/>
      <c r="AGA1353" s="121"/>
      <c r="AGB1353" s="121"/>
      <c r="AGC1353" s="121"/>
      <c r="AGD1353" s="121"/>
      <c r="AGE1353" s="121"/>
      <c r="AGF1353" s="121"/>
      <c r="AGG1353" s="121"/>
      <c r="AGH1353" s="121"/>
      <c r="AGI1353" s="121"/>
      <c r="AGJ1353" s="121"/>
      <c r="AGK1353" s="121"/>
      <c r="AGL1353" s="121"/>
      <c r="AGM1353" s="121"/>
      <c r="AGN1353" s="121"/>
      <c r="AGO1353" s="121"/>
      <c r="AGP1353" s="121"/>
      <c r="AGQ1353" s="121"/>
      <c r="AGR1353" s="121"/>
      <c r="AGS1353" s="121"/>
      <c r="AGT1353" s="121"/>
      <c r="AGU1353" s="121"/>
      <c r="AGV1353" s="121"/>
      <c r="AGW1353" s="121"/>
      <c r="AGX1353" s="121"/>
      <c r="AGY1353" s="121"/>
      <c r="AGZ1353" s="121"/>
      <c r="AHA1353" s="121"/>
      <c r="AHB1353" s="121"/>
      <c r="AHC1353" s="121"/>
      <c r="AHD1353" s="121"/>
      <c r="AHE1353" s="121"/>
      <c r="AHF1353" s="121"/>
      <c r="AHG1353" s="121"/>
      <c r="AHH1353" s="121"/>
      <c r="AHI1353" s="121"/>
      <c r="AHJ1353" s="121"/>
      <c r="AHK1353" s="121"/>
      <c r="AHL1353" s="121"/>
      <c r="AHM1353" s="121"/>
      <c r="AHN1353" s="121"/>
      <c r="AHO1353" s="121"/>
      <c r="AHP1353" s="121"/>
      <c r="AHQ1353" s="121"/>
      <c r="AHR1353" s="121"/>
      <c r="AHS1353" s="121"/>
      <c r="AHT1353" s="121"/>
      <c r="AHU1353" s="121"/>
      <c r="AHV1353" s="121"/>
      <c r="AHW1353" s="121"/>
      <c r="AHX1353" s="121"/>
      <c r="AHY1353" s="121"/>
      <c r="AHZ1353" s="121"/>
      <c r="AIA1353" s="121"/>
      <c r="AIB1353" s="121"/>
      <c r="AIC1353" s="121"/>
      <c r="AID1353" s="121"/>
      <c r="AIE1353" s="121"/>
      <c r="AIF1353" s="121"/>
      <c r="AIG1353" s="121"/>
      <c r="AIH1353" s="121"/>
      <c r="AII1353" s="121"/>
      <c r="AIJ1353" s="121"/>
      <c r="AIK1353" s="121"/>
      <c r="AIL1353" s="121"/>
      <c r="AIM1353" s="121"/>
      <c r="AIN1353" s="121"/>
      <c r="AIO1353" s="121"/>
      <c r="AIP1353" s="121"/>
      <c r="AIQ1353" s="121"/>
      <c r="AIR1353" s="121"/>
      <c r="AIS1353" s="121"/>
      <c r="AIT1353" s="121"/>
      <c r="AIU1353" s="121"/>
      <c r="AIV1353" s="121"/>
      <c r="AIW1353" s="121"/>
      <c r="AIX1353" s="121"/>
      <c r="AIY1353" s="121"/>
      <c r="AIZ1353" s="121"/>
      <c r="AJA1353" s="121"/>
      <c r="AJB1353" s="121"/>
      <c r="AJC1353" s="121"/>
      <c r="AJD1353" s="121"/>
      <c r="AJE1353" s="121"/>
      <c r="AJF1353" s="121"/>
      <c r="AJG1353" s="121"/>
      <c r="AJH1353" s="121"/>
      <c r="AJI1353" s="121"/>
      <c r="AJJ1353" s="121"/>
      <c r="AJK1353" s="121"/>
      <c r="AJL1353" s="121"/>
      <c r="AJM1353" s="121"/>
      <c r="AJN1353" s="121"/>
      <c r="AJO1353" s="121"/>
      <c r="AJP1353" s="121"/>
      <c r="AJQ1353" s="121"/>
      <c r="AJR1353" s="121"/>
      <c r="AJS1353" s="121"/>
      <c r="AJT1353" s="121"/>
      <c r="AJU1353" s="121"/>
      <c r="AJV1353" s="121"/>
      <c r="AJW1353" s="121"/>
      <c r="AJX1353" s="121"/>
      <c r="AJY1353" s="121"/>
      <c r="AJZ1353" s="121"/>
      <c r="AKA1353" s="121"/>
      <c r="AKB1353" s="121"/>
      <c r="AKC1353" s="121"/>
      <c r="AKD1353" s="121"/>
      <c r="AKE1353" s="121"/>
      <c r="AKF1353" s="121"/>
      <c r="AKG1353" s="121"/>
      <c r="AKH1353" s="121"/>
      <c r="AKI1353" s="121"/>
      <c r="AKJ1353" s="121"/>
      <c r="AKK1353" s="121"/>
      <c r="AKL1353" s="121"/>
      <c r="AKM1353" s="121"/>
      <c r="AKN1353" s="121"/>
      <c r="AKO1353" s="121"/>
      <c r="AKP1353" s="121"/>
      <c r="AKQ1353" s="121"/>
      <c r="AKR1353" s="121"/>
      <c r="AKS1353" s="121"/>
      <c r="AKT1353" s="121"/>
      <c r="AKU1353" s="121"/>
      <c r="AKV1353" s="121"/>
      <c r="AKW1353" s="121"/>
      <c r="AKX1353" s="121"/>
      <c r="AKY1353" s="121"/>
      <c r="AKZ1353" s="121"/>
      <c r="ALA1353" s="121"/>
      <c r="ALB1353" s="121"/>
      <c r="ALC1353" s="121"/>
      <c r="ALD1353" s="121"/>
      <c r="ALE1353" s="121"/>
      <c r="ALF1353" s="121"/>
      <c r="ALG1353" s="121"/>
      <c r="ALH1353" s="121"/>
      <c r="ALI1353" s="121"/>
      <c r="ALJ1353" s="121"/>
      <c r="ALK1353" s="121"/>
      <c r="ALL1353" s="121"/>
      <c r="ALM1353" s="121"/>
      <c r="ALN1353" s="121"/>
      <c r="ALO1353" s="121"/>
      <c r="ALP1353" s="121"/>
      <c r="ALQ1353" s="121"/>
      <c r="ALR1353" s="121"/>
      <c r="ALS1353" s="121"/>
      <c r="ALT1353" s="121"/>
      <c r="ALU1353" s="121"/>
      <c r="ALV1353" s="121"/>
      <c r="ALW1353" s="121"/>
      <c r="ALX1353" s="121"/>
      <c r="ALY1353" s="121"/>
      <c r="ALZ1353" s="121"/>
      <c r="AMA1353" s="121"/>
      <c r="AMB1353" s="121"/>
      <c r="AMC1353" s="121"/>
      <c r="AMD1353" s="121"/>
      <c r="AME1353" s="121"/>
      <c r="AMF1353" s="121"/>
      <c r="AMG1353" s="121"/>
      <c r="AMH1353" s="121"/>
      <c r="AMI1353" s="121"/>
      <c r="AMJ1353" s="121"/>
    </row>
    <row r="1354" customFormat="false" ht="15" hidden="false" customHeight="false" outlineLevel="0" collapsed="false">
      <c r="A1354" s="118"/>
      <c r="B1354" s="118"/>
      <c r="C1354" s="49" t="n">
        <f aca="false">IF(F1354=F1353,C1353,IF(F1354=(F1353+10),C1353,(C1353+10)))</f>
        <v>2630</v>
      </c>
      <c r="D1354" s="56" t="s">
        <v>472</v>
      </c>
      <c r="E1354" s="51" t="n">
        <f aca="false">IF(C1353=C1354,IF(AND(L1354&lt;&gt;"M",L1354&lt;&gt;"m-up"),E1353+10,E1353),10)</f>
        <v>90</v>
      </c>
      <c r="F1354" s="79" t="n">
        <f aca="false">R1354+(Q1354*60)+(P1354*3600)</f>
        <v>51295</v>
      </c>
      <c r="G1354" s="79" t="str">
        <f aca="false">CONCATENATE(M1354,N1354,O1354)</f>
        <v>201826</v>
      </c>
      <c r="H1354" s="79" t="n">
        <v>7</v>
      </c>
      <c r="I1354" s="79"/>
      <c r="J1354" s="79"/>
      <c r="K1354" s="79"/>
      <c r="L1354" s="79" t="s">
        <v>0</v>
      </c>
      <c r="M1354" s="79" t="n">
        <v>2018</v>
      </c>
      <c r="N1354" s="79" t="n">
        <v>2</v>
      </c>
      <c r="O1354" s="79" t="n">
        <v>6</v>
      </c>
      <c r="P1354" s="79" t="n">
        <v>14</v>
      </c>
      <c r="Q1354" s="79" t="n">
        <v>14</v>
      </c>
      <c r="R1354" s="79" t="n">
        <v>55</v>
      </c>
      <c r="S1354" s="79" t="n">
        <v>353</v>
      </c>
      <c r="T1354" s="79" t="n">
        <v>2</v>
      </c>
      <c r="U1354" s="79" t="s">
        <v>1</v>
      </c>
      <c r="V1354" s="79" t="s">
        <v>2</v>
      </c>
      <c r="W1354" s="79"/>
      <c r="X1354" s="130"/>
      <c r="Y1354" s="130"/>
      <c r="Z1354" s="130"/>
      <c r="AA1354" s="130"/>
      <c r="WK1354" s="119"/>
      <c r="WL1354" s="119"/>
      <c r="WM1354" s="119"/>
      <c r="WN1354" s="119"/>
      <c r="WO1354" s="119"/>
      <c r="WP1354" s="119"/>
      <c r="WQ1354" s="119"/>
      <c r="WR1354" s="119"/>
      <c r="WS1354" s="119"/>
      <c r="WT1354" s="119"/>
      <c r="WU1354" s="119"/>
      <c r="WV1354" s="119"/>
      <c r="WW1354" s="119"/>
      <c r="WX1354" s="119"/>
      <c r="WY1354" s="119"/>
      <c r="WZ1354" s="119"/>
      <c r="XA1354" s="119"/>
      <c r="XB1354" s="119"/>
      <c r="XC1354" s="119"/>
      <c r="XD1354" s="119"/>
      <c r="XE1354" s="119"/>
      <c r="XF1354" s="119"/>
      <c r="XG1354" s="119"/>
      <c r="XH1354" s="119"/>
      <c r="XI1354" s="119"/>
      <c r="XJ1354" s="119"/>
      <c r="XK1354" s="119"/>
      <c r="XL1354" s="119"/>
      <c r="XM1354" s="119"/>
      <c r="XN1354" s="119"/>
      <c r="XO1354" s="119"/>
      <c r="XP1354" s="119"/>
      <c r="XQ1354" s="119"/>
      <c r="XR1354" s="119"/>
      <c r="XS1354" s="119"/>
      <c r="XT1354" s="119"/>
      <c r="XU1354" s="119"/>
      <c r="XV1354" s="119"/>
      <c r="XW1354" s="119"/>
      <c r="XX1354" s="119"/>
      <c r="XY1354" s="119"/>
      <c r="XZ1354" s="119"/>
      <c r="YA1354" s="119"/>
      <c r="YB1354" s="119"/>
      <c r="YC1354" s="119"/>
      <c r="YD1354" s="119"/>
      <c r="YE1354" s="119"/>
      <c r="YF1354" s="119"/>
      <c r="YG1354" s="119"/>
      <c r="YH1354" s="119"/>
      <c r="YI1354" s="119"/>
      <c r="YJ1354" s="119"/>
      <c r="YK1354" s="119"/>
      <c r="YL1354" s="119"/>
      <c r="YM1354" s="119"/>
      <c r="YN1354" s="119"/>
      <c r="YO1354" s="119"/>
      <c r="YP1354" s="119"/>
      <c r="YQ1354" s="119"/>
      <c r="YR1354" s="119"/>
      <c r="YS1354" s="119"/>
      <c r="YT1354" s="119"/>
      <c r="YU1354" s="119"/>
      <c r="YV1354" s="119"/>
      <c r="YW1354" s="119"/>
      <c r="YX1354" s="119"/>
      <c r="YY1354" s="119"/>
      <c r="YZ1354" s="119"/>
      <c r="ZA1354" s="119"/>
      <c r="ZB1354" s="119"/>
      <c r="ZC1354" s="119"/>
      <c r="ZD1354" s="119"/>
      <c r="ZE1354" s="119"/>
      <c r="ZF1354" s="119"/>
      <c r="ZG1354" s="119"/>
      <c r="ZH1354" s="119"/>
      <c r="ZI1354" s="119"/>
      <c r="ZJ1354" s="119"/>
      <c r="ZK1354" s="119"/>
      <c r="ZL1354" s="119"/>
      <c r="ZM1354" s="119"/>
      <c r="ZN1354" s="119"/>
      <c r="ZO1354" s="119"/>
      <c r="ZP1354" s="119"/>
      <c r="ZQ1354" s="119"/>
      <c r="ZR1354" s="119"/>
      <c r="ZS1354" s="119"/>
      <c r="ZT1354" s="119"/>
      <c r="ZU1354" s="119"/>
      <c r="ZV1354" s="119"/>
      <c r="ZW1354" s="119"/>
      <c r="ZX1354" s="119"/>
      <c r="ZY1354" s="119"/>
      <c r="ZZ1354" s="119"/>
      <c r="AAA1354" s="119"/>
      <c r="AAB1354" s="119"/>
      <c r="AAC1354" s="119"/>
      <c r="AAD1354" s="119"/>
      <c r="AAE1354" s="119"/>
      <c r="AAF1354" s="119"/>
      <c r="AAG1354" s="119"/>
      <c r="AAH1354" s="119"/>
      <c r="AAI1354" s="119"/>
      <c r="AAJ1354" s="119"/>
      <c r="AAK1354" s="119"/>
      <c r="AAL1354" s="119"/>
      <c r="AAM1354" s="119"/>
      <c r="AAN1354" s="119"/>
      <c r="AAO1354" s="119"/>
      <c r="AAP1354" s="119"/>
      <c r="AAQ1354" s="119"/>
      <c r="AAR1354" s="119"/>
      <c r="AAS1354" s="119"/>
      <c r="AAT1354" s="119"/>
      <c r="AAU1354" s="119"/>
      <c r="AAV1354" s="119"/>
      <c r="AAW1354" s="119"/>
      <c r="AAX1354" s="119"/>
      <c r="AAY1354" s="119"/>
      <c r="AAZ1354" s="119"/>
      <c r="ABA1354" s="119"/>
      <c r="ABB1354" s="119"/>
      <c r="ABC1354" s="119"/>
      <c r="ABD1354" s="119"/>
      <c r="ABE1354" s="119"/>
      <c r="ABF1354" s="119"/>
      <c r="ABG1354" s="119"/>
      <c r="ABH1354" s="119"/>
      <c r="ABI1354" s="119"/>
      <c r="ABJ1354" s="119"/>
      <c r="ABK1354" s="119"/>
      <c r="ABL1354" s="119"/>
      <c r="ABM1354" s="119"/>
      <c r="ABN1354" s="119"/>
      <c r="ABO1354" s="119"/>
      <c r="ABP1354" s="119"/>
      <c r="ABQ1354" s="119"/>
      <c r="ABR1354" s="119"/>
      <c r="ABS1354" s="119"/>
      <c r="ABT1354" s="119"/>
      <c r="ABU1354" s="119"/>
      <c r="ABV1354" s="119"/>
      <c r="ABW1354" s="119"/>
      <c r="ABX1354" s="119"/>
      <c r="ABY1354" s="119"/>
      <c r="ABZ1354" s="119"/>
      <c r="ACA1354" s="119"/>
      <c r="ACB1354" s="119"/>
      <c r="ACC1354" s="119"/>
      <c r="ACD1354" s="119"/>
      <c r="ACE1354" s="119"/>
      <c r="ACF1354" s="119"/>
      <c r="ACG1354" s="119"/>
      <c r="ACH1354" s="119"/>
      <c r="ACI1354" s="119"/>
      <c r="ACJ1354" s="119"/>
      <c r="ACK1354" s="119"/>
      <c r="ACL1354" s="119"/>
      <c r="ACM1354" s="119"/>
      <c r="ACN1354" s="119"/>
      <c r="ACO1354" s="119"/>
      <c r="ACP1354" s="119"/>
      <c r="ACQ1354" s="119"/>
      <c r="ACR1354" s="119"/>
      <c r="ACS1354" s="119"/>
      <c r="ACT1354" s="119"/>
      <c r="ACU1354" s="119"/>
      <c r="ACV1354" s="119"/>
      <c r="ACW1354" s="119"/>
      <c r="ACX1354" s="119"/>
      <c r="ACY1354" s="119"/>
      <c r="ACZ1354" s="119"/>
      <c r="ADA1354" s="119"/>
      <c r="ADB1354" s="119"/>
      <c r="ADC1354" s="119"/>
      <c r="ADD1354" s="119"/>
      <c r="ADE1354" s="119"/>
      <c r="ADF1354" s="119"/>
      <c r="ADG1354" s="119"/>
      <c r="ADH1354" s="119"/>
      <c r="ADI1354" s="119"/>
      <c r="ADJ1354" s="119"/>
      <c r="ADK1354" s="119"/>
      <c r="ADL1354" s="119"/>
      <c r="ADM1354" s="119"/>
      <c r="ADN1354" s="119"/>
      <c r="ADO1354" s="119"/>
      <c r="ADP1354" s="119"/>
      <c r="ADQ1354" s="119"/>
      <c r="ADR1354" s="119"/>
      <c r="ADS1354" s="119"/>
      <c r="ADT1354" s="119"/>
      <c r="ADU1354" s="119"/>
      <c r="ADV1354" s="119"/>
      <c r="ADW1354" s="119"/>
      <c r="ADX1354" s="119"/>
      <c r="ADY1354" s="119"/>
      <c r="ADZ1354" s="119"/>
      <c r="AEA1354" s="119"/>
      <c r="AEB1354" s="119"/>
      <c r="AEC1354" s="119"/>
      <c r="AED1354" s="119"/>
      <c r="AEE1354" s="119"/>
      <c r="AEF1354" s="119"/>
      <c r="AEG1354" s="119"/>
      <c r="AEH1354" s="119"/>
      <c r="AEI1354" s="119"/>
      <c r="AEJ1354" s="119"/>
      <c r="AEK1354" s="119"/>
      <c r="AEL1354" s="119"/>
      <c r="AEM1354" s="119"/>
      <c r="AEN1354" s="119"/>
      <c r="AEO1354" s="119"/>
      <c r="AEP1354" s="119"/>
      <c r="AEQ1354" s="119"/>
      <c r="AER1354" s="119"/>
      <c r="AES1354" s="119"/>
      <c r="AET1354" s="119"/>
      <c r="AEU1354" s="119"/>
      <c r="AEV1354" s="119"/>
      <c r="AEW1354" s="119"/>
      <c r="AEX1354" s="119"/>
      <c r="AEY1354" s="119"/>
      <c r="AEZ1354" s="119"/>
      <c r="AFA1354" s="119"/>
      <c r="AFB1354" s="119"/>
      <c r="AFC1354" s="119"/>
      <c r="AFD1354" s="119"/>
      <c r="AFE1354" s="119"/>
      <c r="AFF1354" s="119"/>
      <c r="AFG1354" s="119"/>
      <c r="AFH1354" s="119"/>
      <c r="AFI1354" s="119"/>
      <c r="AFJ1354" s="119"/>
      <c r="AFK1354" s="119"/>
      <c r="AFL1354" s="119"/>
      <c r="AFM1354" s="119"/>
      <c r="AFN1354" s="119"/>
      <c r="AFO1354" s="119"/>
      <c r="AFP1354" s="119"/>
      <c r="AFQ1354" s="119"/>
      <c r="AFR1354" s="119"/>
      <c r="AFS1354" s="119"/>
      <c r="AFT1354" s="119"/>
      <c r="AFU1354" s="119"/>
      <c r="AFV1354" s="119"/>
      <c r="AFW1354" s="119"/>
      <c r="AFX1354" s="119"/>
      <c r="AFY1354" s="119"/>
      <c r="AFZ1354" s="119"/>
      <c r="AGA1354" s="119"/>
      <c r="AGB1354" s="119"/>
      <c r="AGC1354" s="119"/>
      <c r="AGD1354" s="119"/>
      <c r="AGE1354" s="119"/>
      <c r="AGF1354" s="119"/>
      <c r="AGG1354" s="119"/>
      <c r="AGH1354" s="119"/>
      <c r="AGI1354" s="119"/>
      <c r="AGJ1354" s="119"/>
      <c r="AGK1354" s="119"/>
      <c r="AGL1354" s="119"/>
      <c r="AGM1354" s="119"/>
      <c r="AGN1354" s="119"/>
      <c r="AGO1354" s="119"/>
      <c r="AGP1354" s="119"/>
      <c r="AGQ1354" s="119"/>
      <c r="AGR1354" s="119"/>
      <c r="AGS1354" s="119"/>
      <c r="AGT1354" s="119"/>
      <c r="AGU1354" s="119"/>
      <c r="AGV1354" s="119"/>
      <c r="AGW1354" s="119"/>
      <c r="AGX1354" s="119"/>
      <c r="AGY1354" s="119"/>
      <c r="AGZ1354" s="119"/>
      <c r="AHA1354" s="119"/>
      <c r="AHB1354" s="119"/>
      <c r="AHC1354" s="119"/>
      <c r="AHD1354" s="119"/>
      <c r="AHE1354" s="119"/>
      <c r="AHF1354" s="119"/>
      <c r="AHG1354" s="119"/>
      <c r="AHH1354" s="119"/>
      <c r="AHI1354" s="119"/>
      <c r="AHJ1354" s="119"/>
      <c r="AHK1354" s="119"/>
      <c r="AHL1354" s="119"/>
      <c r="AHM1354" s="119"/>
      <c r="AHN1354" s="119"/>
      <c r="AHO1354" s="119"/>
      <c r="AHP1354" s="119"/>
      <c r="AHQ1354" s="119"/>
      <c r="AHR1354" s="119"/>
      <c r="AHS1354" s="119"/>
      <c r="AHT1354" s="119"/>
      <c r="AHU1354" s="119"/>
      <c r="AHV1354" s="119"/>
      <c r="AHW1354" s="119"/>
      <c r="AHX1354" s="119"/>
      <c r="AHY1354" s="119"/>
      <c r="AHZ1354" s="119"/>
      <c r="AIA1354" s="119"/>
      <c r="AIB1354" s="119"/>
      <c r="AIC1354" s="119"/>
      <c r="AID1354" s="119"/>
      <c r="AIE1354" s="119"/>
      <c r="AIF1354" s="119"/>
      <c r="AIG1354" s="119"/>
      <c r="AIH1354" s="119"/>
      <c r="AII1354" s="119"/>
      <c r="AIJ1354" s="119"/>
      <c r="AIK1354" s="119"/>
      <c r="AIL1354" s="119"/>
      <c r="AIM1354" s="119"/>
      <c r="AIN1354" s="119"/>
      <c r="AIO1354" s="119"/>
      <c r="AIP1354" s="119"/>
      <c r="AIQ1354" s="119"/>
      <c r="AIR1354" s="119"/>
      <c r="AIS1354" s="119"/>
      <c r="AIT1354" s="119"/>
      <c r="AIU1354" s="119"/>
      <c r="AIV1354" s="119"/>
      <c r="AIW1354" s="119"/>
      <c r="AIX1354" s="119"/>
      <c r="AIY1354" s="119"/>
      <c r="AIZ1354" s="119"/>
      <c r="AJA1354" s="119"/>
      <c r="AJB1354" s="119"/>
      <c r="AJC1354" s="119"/>
      <c r="AJD1354" s="119"/>
      <c r="AJE1354" s="119"/>
      <c r="AJF1354" s="119"/>
      <c r="AJG1354" s="119"/>
      <c r="AJH1354" s="119"/>
      <c r="AJI1354" s="119"/>
      <c r="AJJ1354" s="119"/>
      <c r="AJK1354" s="119"/>
      <c r="AJL1354" s="119"/>
      <c r="AJM1354" s="119"/>
      <c r="AJN1354" s="119"/>
      <c r="AJO1354" s="119"/>
      <c r="AJP1354" s="119"/>
      <c r="AJQ1354" s="119"/>
      <c r="AJR1354" s="119"/>
      <c r="AJS1354" s="119"/>
      <c r="AJT1354" s="119"/>
      <c r="AJU1354" s="119"/>
      <c r="AJV1354" s="119"/>
      <c r="AJW1354" s="119"/>
      <c r="AJX1354" s="119"/>
      <c r="AJY1354" s="119"/>
      <c r="AJZ1354" s="119"/>
      <c r="AKA1354" s="119"/>
      <c r="AKB1354" s="119"/>
      <c r="AKC1354" s="119"/>
      <c r="AKD1354" s="119"/>
      <c r="AKE1354" s="119"/>
      <c r="AKF1354" s="119"/>
      <c r="AKG1354" s="119"/>
      <c r="AKH1354" s="119"/>
      <c r="AKI1354" s="119"/>
      <c r="AKJ1354" s="119"/>
      <c r="AKK1354" s="119"/>
      <c r="AKL1354" s="119"/>
      <c r="AKM1354" s="119"/>
      <c r="AKN1354" s="119"/>
      <c r="AKO1354" s="119"/>
      <c r="AKP1354" s="119"/>
      <c r="AKQ1354" s="119"/>
      <c r="AKR1354" s="119"/>
      <c r="AKS1354" s="119"/>
      <c r="AKT1354" s="119"/>
      <c r="AKU1354" s="119"/>
      <c r="AKV1354" s="119"/>
      <c r="AKW1354" s="119"/>
      <c r="AKX1354" s="119"/>
      <c r="AKY1354" s="119"/>
      <c r="AKZ1354" s="119"/>
      <c r="ALA1354" s="119"/>
      <c r="ALB1354" s="119"/>
      <c r="ALC1354" s="119"/>
      <c r="ALD1354" s="119"/>
      <c r="ALE1354" s="119"/>
      <c r="ALF1354" s="119"/>
      <c r="ALG1354" s="119"/>
      <c r="ALH1354" s="119"/>
      <c r="ALI1354" s="119"/>
      <c r="ALJ1354" s="119"/>
      <c r="ALK1354" s="119"/>
      <c r="ALL1354" s="119"/>
      <c r="ALM1354" s="119"/>
      <c r="ALN1354" s="119"/>
      <c r="ALO1354" s="119"/>
      <c r="ALP1354" s="119"/>
      <c r="ALQ1354" s="119"/>
      <c r="ALR1354" s="119"/>
      <c r="ALS1354" s="119"/>
      <c r="ALT1354" s="119"/>
      <c r="ALU1354" s="119"/>
      <c r="ALV1354" s="119"/>
      <c r="ALW1354" s="119"/>
      <c r="ALX1354" s="119"/>
      <c r="ALY1354" s="119"/>
      <c r="ALZ1354" s="119"/>
      <c r="AMA1354" s="119"/>
      <c r="AMB1354" s="119"/>
      <c r="AMC1354" s="119"/>
      <c r="AMD1354" s="119"/>
      <c r="AME1354" s="119"/>
      <c r="AMF1354" s="119"/>
      <c r="AMG1354" s="119"/>
      <c r="AMH1354" s="119"/>
      <c r="AMI1354" s="119"/>
      <c r="AMJ1354" s="119"/>
    </row>
    <row r="1355" customFormat="false" ht="15" hidden="false" customHeight="false" outlineLevel="0" collapsed="false">
      <c r="A1355" s="120"/>
      <c r="B1355" s="120"/>
      <c r="C1355" s="49" t="n">
        <f aca="false">IF(F1355=F1354,C1354,IF(F1355=(F1354+10),C1354,(C1354+10)))</f>
        <v>2630</v>
      </c>
      <c r="D1355" s="56" t="s">
        <v>472</v>
      </c>
      <c r="E1355" s="51" t="n">
        <f aca="false">IF(C1354=C1355,IF(AND(L1355&lt;&gt;"M",L1355&lt;&gt;"m-up"),E1354+10,E1354),10)</f>
        <v>100</v>
      </c>
      <c r="F1355" s="79" t="n">
        <f aca="false">R1355+(Q1355*60)+(P1355*3600)</f>
        <v>51295</v>
      </c>
      <c r="G1355" s="79" t="str">
        <f aca="false">CONCATENATE(M1355,N1355,O1355)</f>
        <v>201826</v>
      </c>
      <c r="H1355" s="79" t="n">
        <v>11</v>
      </c>
      <c r="I1355" s="79"/>
      <c r="J1355" s="79"/>
      <c r="K1355" s="79"/>
      <c r="L1355" s="79" t="s">
        <v>0</v>
      </c>
      <c r="M1355" s="79" t="n">
        <v>2018</v>
      </c>
      <c r="N1355" s="79" t="n">
        <v>2</v>
      </c>
      <c r="O1355" s="79" t="n">
        <v>6</v>
      </c>
      <c r="P1355" s="79" t="n">
        <v>14</v>
      </c>
      <c r="Q1355" s="79" t="n">
        <v>14</v>
      </c>
      <c r="R1355" s="79" t="n">
        <v>55</v>
      </c>
      <c r="S1355" s="79" t="n">
        <v>382</v>
      </c>
      <c r="T1355" s="79" t="n">
        <v>3</v>
      </c>
      <c r="U1355" s="79" t="s">
        <v>1</v>
      </c>
      <c r="V1355" s="79" t="s">
        <v>2</v>
      </c>
      <c r="W1355" s="79"/>
      <c r="X1355" s="130" t="s">
        <v>138</v>
      </c>
      <c r="Y1355" s="130"/>
      <c r="Z1355" s="130"/>
      <c r="AA1355" s="130"/>
      <c r="WK1355" s="121"/>
      <c r="WL1355" s="121"/>
      <c r="WM1355" s="121"/>
      <c r="WN1355" s="121"/>
      <c r="WO1355" s="121"/>
      <c r="WP1355" s="121"/>
      <c r="WQ1355" s="121"/>
      <c r="WR1355" s="121"/>
      <c r="WS1355" s="121"/>
      <c r="WT1355" s="121"/>
      <c r="WU1355" s="121"/>
      <c r="WV1355" s="121"/>
      <c r="WW1355" s="121"/>
      <c r="WX1355" s="121"/>
      <c r="WY1355" s="121"/>
      <c r="WZ1355" s="121"/>
      <c r="XA1355" s="121"/>
      <c r="XB1355" s="121"/>
      <c r="XC1355" s="121"/>
      <c r="XD1355" s="121"/>
      <c r="XE1355" s="121"/>
      <c r="XF1355" s="121"/>
      <c r="XG1355" s="121"/>
      <c r="XH1355" s="121"/>
      <c r="XI1355" s="121"/>
      <c r="XJ1355" s="121"/>
      <c r="XK1355" s="121"/>
      <c r="XL1355" s="121"/>
      <c r="XM1355" s="121"/>
      <c r="XN1355" s="121"/>
      <c r="XO1355" s="121"/>
      <c r="XP1355" s="121"/>
      <c r="XQ1355" s="121"/>
      <c r="XR1355" s="121"/>
      <c r="XS1355" s="121"/>
      <c r="XT1355" s="121"/>
      <c r="XU1355" s="121"/>
      <c r="XV1355" s="121"/>
      <c r="XW1355" s="121"/>
      <c r="XX1355" s="121"/>
      <c r="XY1355" s="121"/>
      <c r="XZ1355" s="121"/>
      <c r="YA1355" s="121"/>
      <c r="YB1355" s="121"/>
      <c r="YC1355" s="121"/>
      <c r="YD1355" s="121"/>
      <c r="YE1355" s="121"/>
      <c r="YF1355" s="121"/>
      <c r="YG1355" s="121"/>
      <c r="YH1355" s="121"/>
      <c r="YI1355" s="121"/>
      <c r="YJ1355" s="121"/>
      <c r="YK1355" s="121"/>
      <c r="YL1355" s="121"/>
      <c r="YM1355" s="121"/>
      <c r="YN1355" s="121"/>
      <c r="YO1355" s="121"/>
      <c r="YP1355" s="121"/>
      <c r="YQ1355" s="121"/>
      <c r="YR1355" s="121"/>
      <c r="YS1355" s="121"/>
      <c r="YT1355" s="121"/>
      <c r="YU1355" s="121"/>
      <c r="YV1355" s="121"/>
      <c r="YW1355" s="121"/>
      <c r="YX1355" s="121"/>
      <c r="YY1355" s="121"/>
      <c r="YZ1355" s="121"/>
      <c r="ZA1355" s="121"/>
      <c r="ZB1355" s="121"/>
      <c r="ZC1355" s="121"/>
      <c r="ZD1355" s="121"/>
      <c r="ZE1355" s="121"/>
      <c r="ZF1355" s="121"/>
      <c r="ZG1355" s="121"/>
      <c r="ZH1355" s="121"/>
      <c r="ZI1355" s="121"/>
      <c r="ZJ1355" s="121"/>
      <c r="ZK1355" s="121"/>
      <c r="ZL1355" s="121"/>
      <c r="ZM1355" s="121"/>
      <c r="ZN1355" s="121"/>
      <c r="ZO1355" s="121"/>
      <c r="ZP1355" s="121"/>
      <c r="ZQ1355" s="121"/>
      <c r="ZR1355" s="121"/>
      <c r="ZS1355" s="121"/>
      <c r="ZT1355" s="121"/>
      <c r="ZU1355" s="121"/>
      <c r="ZV1355" s="121"/>
      <c r="ZW1355" s="121"/>
      <c r="ZX1355" s="121"/>
      <c r="ZY1355" s="121"/>
      <c r="ZZ1355" s="121"/>
      <c r="AAA1355" s="121"/>
      <c r="AAB1355" s="121"/>
      <c r="AAC1355" s="121"/>
      <c r="AAD1355" s="121"/>
      <c r="AAE1355" s="121"/>
      <c r="AAF1355" s="121"/>
      <c r="AAG1355" s="121"/>
      <c r="AAH1355" s="121"/>
      <c r="AAI1355" s="121"/>
      <c r="AAJ1355" s="121"/>
      <c r="AAK1355" s="121"/>
      <c r="AAL1355" s="121"/>
      <c r="AAM1355" s="121"/>
      <c r="AAN1355" s="121"/>
      <c r="AAO1355" s="121"/>
      <c r="AAP1355" s="121"/>
      <c r="AAQ1355" s="121"/>
      <c r="AAR1355" s="121"/>
      <c r="AAS1355" s="121"/>
      <c r="AAT1355" s="121"/>
      <c r="AAU1355" s="121"/>
      <c r="AAV1355" s="121"/>
      <c r="AAW1355" s="121"/>
      <c r="AAX1355" s="121"/>
      <c r="AAY1355" s="121"/>
      <c r="AAZ1355" s="121"/>
      <c r="ABA1355" s="121"/>
      <c r="ABB1355" s="121"/>
      <c r="ABC1355" s="121"/>
      <c r="ABD1355" s="121"/>
      <c r="ABE1355" s="121"/>
      <c r="ABF1355" s="121"/>
      <c r="ABG1355" s="121"/>
      <c r="ABH1355" s="121"/>
      <c r="ABI1355" s="121"/>
      <c r="ABJ1355" s="121"/>
      <c r="ABK1355" s="121"/>
      <c r="ABL1355" s="121"/>
      <c r="ABM1355" s="121"/>
      <c r="ABN1355" s="121"/>
      <c r="ABO1355" s="121"/>
      <c r="ABP1355" s="121"/>
      <c r="ABQ1355" s="121"/>
      <c r="ABR1355" s="121"/>
      <c r="ABS1355" s="121"/>
      <c r="ABT1355" s="121"/>
      <c r="ABU1355" s="121"/>
      <c r="ABV1355" s="121"/>
      <c r="ABW1355" s="121"/>
      <c r="ABX1355" s="121"/>
      <c r="ABY1355" s="121"/>
      <c r="ABZ1355" s="121"/>
      <c r="ACA1355" s="121"/>
      <c r="ACB1355" s="121"/>
      <c r="ACC1355" s="121"/>
      <c r="ACD1355" s="121"/>
      <c r="ACE1355" s="121"/>
      <c r="ACF1355" s="121"/>
      <c r="ACG1355" s="121"/>
      <c r="ACH1355" s="121"/>
      <c r="ACI1355" s="121"/>
      <c r="ACJ1355" s="121"/>
      <c r="ACK1355" s="121"/>
      <c r="ACL1355" s="121"/>
      <c r="ACM1355" s="121"/>
      <c r="ACN1355" s="121"/>
      <c r="ACO1355" s="121"/>
      <c r="ACP1355" s="121"/>
      <c r="ACQ1355" s="121"/>
      <c r="ACR1355" s="121"/>
      <c r="ACS1355" s="121"/>
      <c r="ACT1355" s="121"/>
      <c r="ACU1355" s="121"/>
      <c r="ACV1355" s="121"/>
      <c r="ACW1355" s="121"/>
      <c r="ACX1355" s="121"/>
      <c r="ACY1355" s="121"/>
      <c r="ACZ1355" s="121"/>
      <c r="ADA1355" s="121"/>
      <c r="ADB1355" s="121"/>
      <c r="ADC1355" s="121"/>
      <c r="ADD1355" s="121"/>
      <c r="ADE1355" s="121"/>
      <c r="ADF1355" s="121"/>
      <c r="ADG1355" s="121"/>
      <c r="ADH1355" s="121"/>
      <c r="ADI1355" s="121"/>
      <c r="ADJ1355" s="121"/>
      <c r="ADK1355" s="121"/>
      <c r="ADL1355" s="121"/>
      <c r="ADM1355" s="121"/>
      <c r="ADN1355" s="121"/>
      <c r="ADO1355" s="121"/>
      <c r="ADP1355" s="121"/>
      <c r="ADQ1355" s="121"/>
      <c r="ADR1355" s="121"/>
      <c r="ADS1355" s="121"/>
      <c r="ADT1355" s="121"/>
      <c r="ADU1355" s="121"/>
      <c r="ADV1355" s="121"/>
      <c r="ADW1355" s="121"/>
      <c r="ADX1355" s="121"/>
      <c r="ADY1355" s="121"/>
      <c r="ADZ1355" s="121"/>
      <c r="AEA1355" s="121"/>
      <c r="AEB1355" s="121"/>
      <c r="AEC1355" s="121"/>
      <c r="AED1355" s="121"/>
      <c r="AEE1355" s="121"/>
      <c r="AEF1355" s="121"/>
      <c r="AEG1355" s="121"/>
      <c r="AEH1355" s="121"/>
      <c r="AEI1355" s="121"/>
      <c r="AEJ1355" s="121"/>
      <c r="AEK1355" s="121"/>
      <c r="AEL1355" s="121"/>
      <c r="AEM1355" s="121"/>
      <c r="AEN1355" s="121"/>
      <c r="AEO1355" s="121"/>
      <c r="AEP1355" s="121"/>
      <c r="AEQ1355" s="121"/>
      <c r="AER1355" s="121"/>
      <c r="AES1355" s="121"/>
      <c r="AET1355" s="121"/>
      <c r="AEU1355" s="121"/>
      <c r="AEV1355" s="121"/>
      <c r="AEW1355" s="121"/>
      <c r="AEX1355" s="121"/>
      <c r="AEY1355" s="121"/>
      <c r="AEZ1355" s="121"/>
      <c r="AFA1355" s="121"/>
      <c r="AFB1355" s="121"/>
      <c r="AFC1355" s="121"/>
      <c r="AFD1355" s="121"/>
      <c r="AFE1355" s="121"/>
      <c r="AFF1355" s="121"/>
      <c r="AFG1355" s="121"/>
      <c r="AFH1355" s="121"/>
      <c r="AFI1355" s="121"/>
      <c r="AFJ1355" s="121"/>
      <c r="AFK1355" s="121"/>
      <c r="AFL1355" s="121"/>
      <c r="AFM1355" s="121"/>
      <c r="AFN1355" s="121"/>
      <c r="AFO1355" s="121"/>
      <c r="AFP1355" s="121"/>
      <c r="AFQ1355" s="121"/>
      <c r="AFR1355" s="121"/>
      <c r="AFS1355" s="121"/>
      <c r="AFT1355" s="121"/>
      <c r="AFU1355" s="121"/>
      <c r="AFV1355" s="121"/>
      <c r="AFW1355" s="121"/>
      <c r="AFX1355" s="121"/>
      <c r="AFY1355" s="121"/>
      <c r="AFZ1355" s="121"/>
      <c r="AGA1355" s="121"/>
      <c r="AGB1355" s="121"/>
      <c r="AGC1355" s="121"/>
      <c r="AGD1355" s="121"/>
      <c r="AGE1355" s="121"/>
      <c r="AGF1355" s="121"/>
      <c r="AGG1355" s="121"/>
      <c r="AGH1355" s="121"/>
      <c r="AGI1355" s="121"/>
      <c r="AGJ1355" s="121"/>
      <c r="AGK1355" s="121"/>
      <c r="AGL1355" s="121"/>
      <c r="AGM1355" s="121"/>
      <c r="AGN1355" s="121"/>
      <c r="AGO1355" s="121"/>
      <c r="AGP1355" s="121"/>
      <c r="AGQ1355" s="121"/>
      <c r="AGR1355" s="121"/>
      <c r="AGS1355" s="121"/>
      <c r="AGT1355" s="121"/>
      <c r="AGU1355" s="121"/>
      <c r="AGV1355" s="121"/>
      <c r="AGW1355" s="121"/>
      <c r="AGX1355" s="121"/>
      <c r="AGY1355" s="121"/>
      <c r="AGZ1355" s="121"/>
      <c r="AHA1355" s="121"/>
      <c r="AHB1355" s="121"/>
      <c r="AHC1355" s="121"/>
      <c r="AHD1355" s="121"/>
      <c r="AHE1355" s="121"/>
      <c r="AHF1355" s="121"/>
      <c r="AHG1355" s="121"/>
      <c r="AHH1355" s="121"/>
      <c r="AHI1355" s="121"/>
      <c r="AHJ1355" s="121"/>
      <c r="AHK1355" s="121"/>
      <c r="AHL1355" s="121"/>
      <c r="AHM1355" s="121"/>
      <c r="AHN1355" s="121"/>
      <c r="AHO1355" s="121"/>
      <c r="AHP1355" s="121"/>
      <c r="AHQ1355" s="121"/>
      <c r="AHR1355" s="121"/>
      <c r="AHS1355" s="121"/>
      <c r="AHT1355" s="121"/>
      <c r="AHU1355" s="121"/>
      <c r="AHV1355" s="121"/>
      <c r="AHW1355" s="121"/>
      <c r="AHX1355" s="121"/>
      <c r="AHY1355" s="121"/>
      <c r="AHZ1355" s="121"/>
      <c r="AIA1355" s="121"/>
      <c r="AIB1355" s="121"/>
      <c r="AIC1355" s="121"/>
      <c r="AID1355" s="121"/>
      <c r="AIE1355" s="121"/>
      <c r="AIF1355" s="121"/>
      <c r="AIG1355" s="121"/>
      <c r="AIH1355" s="121"/>
      <c r="AII1355" s="121"/>
      <c r="AIJ1355" s="121"/>
      <c r="AIK1355" s="121"/>
      <c r="AIL1355" s="121"/>
      <c r="AIM1355" s="121"/>
      <c r="AIN1355" s="121"/>
      <c r="AIO1355" s="121"/>
      <c r="AIP1355" s="121"/>
      <c r="AIQ1355" s="121"/>
      <c r="AIR1355" s="121"/>
      <c r="AIS1355" s="121"/>
      <c r="AIT1355" s="121"/>
      <c r="AIU1355" s="121"/>
      <c r="AIV1355" s="121"/>
      <c r="AIW1355" s="121"/>
      <c r="AIX1355" s="121"/>
      <c r="AIY1355" s="121"/>
      <c r="AIZ1355" s="121"/>
      <c r="AJA1355" s="121"/>
      <c r="AJB1355" s="121"/>
      <c r="AJC1355" s="121"/>
      <c r="AJD1355" s="121"/>
      <c r="AJE1355" s="121"/>
      <c r="AJF1355" s="121"/>
      <c r="AJG1355" s="121"/>
      <c r="AJH1355" s="121"/>
      <c r="AJI1355" s="121"/>
      <c r="AJJ1355" s="121"/>
      <c r="AJK1355" s="121"/>
      <c r="AJL1355" s="121"/>
      <c r="AJM1355" s="121"/>
      <c r="AJN1355" s="121"/>
      <c r="AJO1355" s="121"/>
      <c r="AJP1355" s="121"/>
      <c r="AJQ1355" s="121"/>
      <c r="AJR1355" s="121"/>
      <c r="AJS1355" s="121"/>
      <c r="AJT1355" s="121"/>
      <c r="AJU1355" s="121"/>
      <c r="AJV1355" s="121"/>
      <c r="AJW1355" s="121"/>
      <c r="AJX1355" s="121"/>
      <c r="AJY1355" s="121"/>
      <c r="AJZ1355" s="121"/>
      <c r="AKA1355" s="121"/>
      <c r="AKB1355" s="121"/>
      <c r="AKC1355" s="121"/>
      <c r="AKD1355" s="121"/>
      <c r="AKE1355" s="121"/>
      <c r="AKF1355" s="121"/>
      <c r="AKG1355" s="121"/>
      <c r="AKH1355" s="121"/>
      <c r="AKI1355" s="121"/>
      <c r="AKJ1355" s="121"/>
      <c r="AKK1355" s="121"/>
      <c r="AKL1355" s="121"/>
      <c r="AKM1355" s="121"/>
      <c r="AKN1355" s="121"/>
      <c r="AKO1355" s="121"/>
      <c r="AKP1355" s="121"/>
      <c r="AKQ1355" s="121"/>
      <c r="AKR1355" s="121"/>
      <c r="AKS1355" s="121"/>
      <c r="AKT1355" s="121"/>
      <c r="AKU1355" s="121"/>
      <c r="AKV1355" s="121"/>
      <c r="AKW1355" s="121"/>
      <c r="AKX1355" s="121"/>
      <c r="AKY1355" s="121"/>
      <c r="AKZ1355" s="121"/>
      <c r="ALA1355" s="121"/>
      <c r="ALB1355" s="121"/>
      <c r="ALC1355" s="121"/>
      <c r="ALD1355" s="121"/>
      <c r="ALE1355" s="121"/>
      <c r="ALF1355" s="121"/>
      <c r="ALG1355" s="121"/>
      <c r="ALH1355" s="121"/>
      <c r="ALI1355" s="121"/>
      <c r="ALJ1355" s="121"/>
      <c r="ALK1355" s="121"/>
      <c r="ALL1355" s="121"/>
      <c r="ALM1355" s="121"/>
      <c r="ALN1355" s="121"/>
      <c r="ALO1355" s="121"/>
      <c r="ALP1355" s="121"/>
      <c r="ALQ1355" s="121"/>
      <c r="ALR1355" s="121"/>
      <c r="ALS1355" s="121"/>
      <c r="ALT1355" s="121"/>
      <c r="ALU1355" s="121"/>
      <c r="ALV1355" s="121"/>
      <c r="ALW1355" s="121"/>
      <c r="ALX1355" s="121"/>
      <c r="ALY1355" s="121"/>
      <c r="ALZ1355" s="121"/>
      <c r="AMA1355" s="121"/>
      <c r="AMB1355" s="121"/>
      <c r="AMC1355" s="121"/>
      <c r="AMD1355" s="121"/>
      <c r="AME1355" s="121"/>
      <c r="AMF1355" s="121"/>
      <c r="AMG1355" s="121"/>
      <c r="AMH1355" s="121"/>
      <c r="AMI1355" s="121"/>
      <c r="AMJ1355" s="121"/>
    </row>
    <row r="1356" customFormat="false" ht="15" hidden="false" customHeight="false" outlineLevel="0" collapsed="false">
      <c r="A1356" s="118"/>
      <c r="B1356" s="118"/>
      <c r="C1356" s="49" t="n">
        <f aca="false">IF(F1356=F1355,C1355,IF(F1356=(F1355+10),C1355,(C1355+10)))</f>
        <v>2630</v>
      </c>
      <c r="D1356" s="56" t="s">
        <v>472</v>
      </c>
      <c r="E1356" s="51" t="n">
        <f aca="false">IF(C1355=C1356,IF(AND(L1356&lt;&gt;"M",L1356&lt;&gt;"m-up"),E1355+10,E1355),10)</f>
        <v>110</v>
      </c>
      <c r="F1356" s="79" t="n">
        <f aca="false">R1356+(Q1356*60)+(P1356*3600)</f>
        <v>51295</v>
      </c>
      <c r="G1356" s="79" t="str">
        <f aca="false">CONCATENATE(M1356,N1356,O1356)</f>
        <v>201826</v>
      </c>
      <c r="H1356" s="79" t="n">
        <v>14</v>
      </c>
      <c r="I1356" s="79"/>
      <c r="J1356" s="79"/>
      <c r="K1356" s="79"/>
      <c r="L1356" s="79" t="s">
        <v>0</v>
      </c>
      <c r="M1356" s="79" t="n">
        <v>2018</v>
      </c>
      <c r="N1356" s="79" t="n">
        <v>2</v>
      </c>
      <c r="O1356" s="79" t="n">
        <v>6</v>
      </c>
      <c r="P1356" s="79" t="n">
        <v>14</v>
      </c>
      <c r="Q1356" s="79" t="n">
        <v>14</v>
      </c>
      <c r="R1356" s="79" t="n">
        <v>55</v>
      </c>
      <c r="S1356" s="79" t="n">
        <v>423</v>
      </c>
      <c r="T1356" s="79" t="n">
        <v>3</v>
      </c>
      <c r="U1356" s="79" t="s">
        <v>1</v>
      </c>
      <c r="V1356" s="79" t="s">
        <v>2</v>
      </c>
      <c r="W1356" s="79"/>
      <c r="X1356" s="130"/>
      <c r="Y1356" s="130"/>
      <c r="Z1356" s="130"/>
      <c r="AA1356" s="130"/>
      <c r="WK1356" s="119"/>
      <c r="WL1356" s="119"/>
      <c r="WM1356" s="119"/>
      <c r="WN1356" s="119"/>
      <c r="WO1356" s="119"/>
      <c r="WP1356" s="119"/>
      <c r="WQ1356" s="119"/>
      <c r="WR1356" s="119"/>
      <c r="WS1356" s="119"/>
      <c r="WT1356" s="119"/>
      <c r="WU1356" s="119"/>
      <c r="WV1356" s="119"/>
      <c r="WW1356" s="119"/>
      <c r="WX1356" s="119"/>
      <c r="WY1356" s="119"/>
      <c r="WZ1356" s="119"/>
      <c r="XA1356" s="119"/>
      <c r="XB1356" s="119"/>
      <c r="XC1356" s="119"/>
      <c r="XD1356" s="119"/>
      <c r="XE1356" s="119"/>
      <c r="XF1356" s="119"/>
      <c r="XG1356" s="119"/>
      <c r="XH1356" s="119"/>
      <c r="XI1356" s="119"/>
      <c r="XJ1356" s="119"/>
      <c r="XK1356" s="119"/>
      <c r="XL1356" s="119"/>
      <c r="XM1356" s="119"/>
      <c r="XN1356" s="119"/>
      <c r="XO1356" s="119"/>
      <c r="XP1356" s="119"/>
      <c r="XQ1356" s="119"/>
      <c r="XR1356" s="119"/>
      <c r="XS1356" s="119"/>
      <c r="XT1356" s="119"/>
      <c r="XU1356" s="119"/>
      <c r="XV1356" s="119"/>
      <c r="XW1356" s="119"/>
      <c r="XX1356" s="119"/>
      <c r="XY1356" s="119"/>
      <c r="XZ1356" s="119"/>
      <c r="YA1356" s="119"/>
      <c r="YB1356" s="119"/>
      <c r="YC1356" s="119"/>
      <c r="YD1356" s="119"/>
      <c r="YE1356" s="119"/>
      <c r="YF1356" s="119"/>
      <c r="YG1356" s="119"/>
      <c r="YH1356" s="119"/>
      <c r="YI1356" s="119"/>
      <c r="YJ1356" s="119"/>
      <c r="YK1356" s="119"/>
      <c r="YL1356" s="119"/>
      <c r="YM1356" s="119"/>
      <c r="YN1356" s="119"/>
      <c r="YO1356" s="119"/>
      <c r="YP1356" s="119"/>
      <c r="YQ1356" s="119"/>
      <c r="YR1356" s="119"/>
      <c r="YS1356" s="119"/>
      <c r="YT1356" s="119"/>
      <c r="YU1356" s="119"/>
      <c r="YV1356" s="119"/>
      <c r="YW1356" s="119"/>
      <c r="YX1356" s="119"/>
      <c r="YY1356" s="119"/>
      <c r="YZ1356" s="119"/>
      <c r="ZA1356" s="119"/>
      <c r="ZB1356" s="119"/>
      <c r="ZC1356" s="119"/>
      <c r="ZD1356" s="119"/>
      <c r="ZE1356" s="119"/>
      <c r="ZF1356" s="119"/>
      <c r="ZG1356" s="119"/>
      <c r="ZH1356" s="119"/>
      <c r="ZI1356" s="119"/>
      <c r="ZJ1356" s="119"/>
      <c r="ZK1356" s="119"/>
      <c r="ZL1356" s="119"/>
      <c r="ZM1356" s="119"/>
      <c r="ZN1356" s="119"/>
      <c r="ZO1356" s="119"/>
      <c r="ZP1356" s="119"/>
      <c r="ZQ1356" s="119"/>
      <c r="ZR1356" s="119"/>
      <c r="ZS1356" s="119"/>
      <c r="ZT1356" s="119"/>
      <c r="ZU1356" s="119"/>
      <c r="ZV1356" s="119"/>
      <c r="ZW1356" s="119"/>
      <c r="ZX1356" s="119"/>
      <c r="ZY1356" s="119"/>
      <c r="ZZ1356" s="119"/>
      <c r="AAA1356" s="119"/>
      <c r="AAB1356" s="119"/>
      <c r="AAC1356" s="119"/>
      <c r="AAD1356" s="119"/>
      <c r="AAE1356" s="119"/>
      <c r="AAF1356" s="119"/>
      <c r="AAG1356" s="119"/>
      <c r="AAH1356" s="119"/>
      <c r="AAI1356" s="119"/>
      <c r="AAJ1356" s="119"/>
      <c r="AAK1356" s="119"/>
      <c r="AAL1356" s="119"/>
      <c r="AAM1356" s="119"/>
      <c r="AAN1356" s="119"/>
      <c r="AAO1356" s="119"/>
      <c r="AAP1356" s="119"/>
      <c r="AAQ1356" s="119"/>
      <c r="AAR1356" s="119"/>
      <c r="AAS1356" s="119"/>
      <c r="AAT1356" s="119"/>
      <c r="AAU1356" s="119"/>
      <c r="AAV1356" s="119"/>
      <c r="AAW1356" s="119"/>
      <c r="AAX1356" s="119"/>
      <c r="AAY1356" s="119"/>
      <c r="AAZ1356" s="119"/>
      <c r="ABA1356" s="119"/>
      <c r="ABB1356" s="119"/>
      <c r="ABC1356" s="119"/>
      <c r="ABD1356" s="119"/>
      <c r="ABE1356" s="119"/>
      <c r="ABF1356" s="119"/>
      <c r="ABG1356" s="119"/>
      <c r="ABH1356" s="119"/>
      <c r="ABI1356" s="119"/>
      <c r="ABJ1356" s="119"/>
      <c r="ABK1356" s="119"/>
      <c r="ABL1356" s="119"/>
      <c r="ABM1356" s="119"/>
      <c r="ABN1356" s="119"/>
      <c r="ABO1356" s="119"/>
      <c r="ABP1356" s="119"/>
      <c r="ABQ1356" s="119"/>
      <c r="ABR1356" s="119"/>
      <c r="ABS1356" s="119"/>
      <c r="ABT1356" s="119"/>
      <c r="ABU1356" s="119"/>
      <c r="ABV1356" s="119"/>
      <c r="ABW1356" s="119"/>
      <c r="ABX1356" s="119"/>
      <c r="ABY1356" s="119"/>
      <c r="ABZ1356" s="119"/>
      <c r="ACA1356" s="119"/>
      <c r="ACB1356" s="119"/>
      <c r="ACC1356" s="119"/>
      <c r="ACD1356" s="119"/>
      <c r="ACE1356" s="119"/>
      <c r="ACF1356" s="119"/>
      <c r="ACG1356" s="119"/>
      <c r="ACH1356" s="119"/>
      <c r="ACI1356" s="119"/>
      <c r="ACJ1356" s="119"/>
      <c r="ACK1356" s="119"/>
      <c r="ACL1356" s="119"/>
      <c r="ACM1356" s="119"/>
      <c r="ACN1356" s="119"/>
      <c r="ACO1356" s="119"/>
      <c r="ACP1356" s="119"/>
      <c r="ACQ1356" s="119"/>
      <c r="ACR1356" s="119"/>
      <c r="ACS1356" s="119"/>
      <c r="ACT1356" s="119"/>
      <c r="ACU1356" s="119"/>
      <c r="ACV1356" s="119"/>
      <c r="ACW1356" s="119"/>
      <c r="ACX1356" s="119"/>
      <c r="ACY1356" s="119"/>
      <c r="ACZ1356" s="119"/>
      <c r="ADA1356" s="119"/>
      <c r="ADB1356" s="119"/>
      <c r="ADC1356" s="119"/>
      <c r="ADD1356" s="119"/>
      <c r="ADE1356" s="119"/>
      <c r="ADF1356" s="119"/>
      <c r="ADG1356" s="119"/>
      <c r="ADH1356" s="119"/>
      <c r="ADI1356" s="119"/>
      <c r="ADJ1356" s="119"/>
      <c r="ADK1356" s="119"/>
      <c r="ADL1356" s="119"/>
      <c r="ADM1356" s="119"/>
      <c r="ADN1356" s="119"/>
      <c r="ADO1356" s="119"/>
      <c r="ADP1356" s="119"/>
      <c r="ADQ1356" s="119"/>
      <c r="ADR1356" s="119"/>
      <c r="ADS1356" s="119"/>
      <c r="ADT1356" s="119"/>
      <c r="ADU1356" s="119"/>
      <c r="ADV1356" s="119"/>
      <c r="ADW1356" s="119"/>
      <c r="ADX1356" s="119"/>
      <c r="ADY1356" s="119"/>
      <c r="ADZ1356" s="119"/>
      <c r="AEA1356" s="119"/>
      <c r="AEB1356" s="119"/>
      <c r="AEC1356" s="119"/>
      <c r="AED1356" s="119"/>
      <c r="AEE1356" s="119"/>
      <c r="AEF1356" s="119"/>
      <c r="AEG1356" s="119"/>
      <c r="AEH1356" s="119"/>
      <c r="AEI1356" s="119"/>
      <c r="AEJ1356" s="119"/>
      <c r="AEK1356" s="119"/>
      <c r="AEL1356" s="119"/>
      <c r="AEM1356" s="119"/>
      <c r="AEN1356" s="119"/>
      <c r="AEO1356" s="119"/>
      <c r="AEP1356" s="119"/>
      <c r="AEQ1356" s="119"/>
      <c r="AER1356" s="119"/>
      <c r="AES1356" s="119"/>
      <c r="AET1356" s="119"/>
      <c r="AEU1356" s="119"/>
      <c r="AEV1356" s="119"/>
      <c r="AEW1356" s="119"/>
      <c r="AEX1356" s="119"/>
      <c r="AEY1356" s="119"/>
      <c r="AEZ1356" s="119"/>
      <c r="AFA1356" s="119"/>
      <c r="AFB1356" s="119"/>
      <c r="AFC1356" s="119"/>
      <c r="AFD1356" s="119"/>
      <c r="AFE1356" s="119"/>
      <c r="AFF1356" s="119"/>
      <c r="AFG1356" s="119"/>
      <c r="AFH1356" s="119"/>
      <c r="AFI1356" s="119"/>
      <c r="AFJ1356" s="119"/>
      <c r="AFK1356" s="119"/>
      <c r="AFL1356" s="119"/>
      <c r="AFM1356" s="119"/>
      <c r="AFN1356" s="119"/>
      <c r="AFO1356" s="119"/>
      <c r="AFP1356" s="119"/>
      <c r="AFQ1356" s="119"/>
      <c r="AFR1356" s="119"/>
      <c r="AFS1356" s="119"/>
      <c r="AFT1356" s="119"/>
      <c r="AFU1356" s="119"/>
      <c r="AFV1356" s="119"/>
      <c r="AFW1356" s="119"/>
      <c r="AFX1356" s="119"/>
      <c r="AFY1356" s="119"/>
      <c r="AFZ1356" s="119"/>
      <c r="AGA1356" s="119"/>
      <c r="AGB1356" s="119"/>
      <c r="AGC1356" s="119"/>
      <c r="AGD1356" s="119"/>
      <c r="AGE1356" s="119"/>
      <c r="AGF1356" s="119"/>
      <c r="AGG1356" s="119"/>
      <c r="AGH1356" s="119"/>
      <c r="AGI1356" s="119"/>
      <c r="AGJ1356" s="119"/>
      <c r="AGK1356" s="119"/>
      <c r="AGL1356" s="119"/>
      <c r="AGM1356" s="119"/>
      <c r="AGN1356" s="119"/>
      <c r="AGO1356" s="119"/>
      <c r="AGP1356" s="119"/>
      <c r="AGQ1356" s="119"/>
      <c r="AGR1356" s="119"/>
      <c r="AGS1356" s="119"/>
      <c r="AGT1356" s="119"/>
      <c r="AGU1356" s="119"/>
      <c r="AGV1356" s="119"/>
      <c r="AGW1356" s="119"/>
      <c r="AGX1356" s="119"/>
      <c r="AGY1356" s="119"/>
      <c r="AGZ1356" s="119"/>
      <c r="AHA1356" s="119"/>
      <c r="AHB1356" s="119"/>
      <c r="AHC1356" s="119"/>
      <c r="AHD1356" s="119"/>
      <c r="AHE1356" s="119"/>
      <c r="AHF1356" s="119"/>
      <c r="AHG1356" s="119"/>
      <c r="AHH1356" s="119"/>
      <c r="AHI1356" s="119"/>
      <c r="AHJ1356" s="119"/>
      <c r="AHK1356" s="119"/>
      <c r="AHL1356" s="119"/>
      <c r="AHM1356" s="119"/>
      <c r="AHN1356" s="119"/>
      <c r="AHO1356" s="119"/>
      <c r="AHP1356" s="119"/>
      <c r="AHQ1356" s="119"/>
      <c r="AHR1356" s="119"/>
      <c r="AHS1356" s="119"/>
      <c r="AHT1356" s="119"/>
      <c r="AHU1356" s="119"/>
      <c r="AHV1356" s="119"/>
      <c r="AHW1356" s="119"/>
      <c r="AHX1356" s="119"/>
      <c r="AHY1356" s="119"/>
      <c r="AHZ1356" s="119"/>
      <c r="AIA1356" s="119"/>
      <c r="AIB1356" s="119"/>
      <c r="AIC1356" s="119"/>
      <c r="AID1356" s="119"/>
      <c r="AIE1356" s="119"/>
      <c r="AIF1356" s="119"/>
      <c r="AIG1356" s="119"/>
      <c r="AIH1356" s="119"/>
      <c r="AII1356" s="119"/>
      <c r="AIJ1356" s="119"/>
      <c r="AIK1356" s="119"/>
      <c r="AIL1356" s="119"/>
      <c r="AIM1356" s="119"/>
      <c r="AIN1356" s="119"/>
      <c r="AIO1356" s="119"/>
      <c r="AIP1356" s="119"/>
      <c r="AIQ1356" s="119"/>
      <c r="AIR1356" s="119"/>
      <c r="AIS1356" s="119"/>
      <c r="AIT1356" s="119"/>
      <c r="AIU1356" s="119"/>
      <c r="AIV1356" s="119"/>
      <c r="AIW1356" s="119"/>
      <c r="AIX1356" s="119"/>
      <c r="AIY1356" s="119"/>
      <c r="AIZ1356" s="119"/>
      <c r="AJA1356" s="119"/>
      <c r="AJB1356" s="119"/>
      <c r="AJC1356" s="119"/>
      <c r="AJD1356" s="119"/>
      <c r="AJE1356" s="119"/>
      <c r="AJF1356" s="119"/>
      <c r="AJG1356" s="119"/>
      <c r="AJH1356" s="119"/>
      <c r="AJI1356" s="119"/>
      <c r="AJJ1356" s="119"/>
      <c r="AJK1356" s="119"/>
      <c r="AJL1356" s="119"/>
      <c r="AJM1356" s="119"/>
      <c r="AJN1356" s="119"/>
      <c r="AJO1356" s="119"/>
      <c r="AJP1356" s="119"/>
      <c r="AJQ1356" s="119"/>
      <c r="AJR1356" s="119"/>
      <c r="AJS1356" s="119"/>
      <c r="AJT1356" s="119"/>
      <c r="AJU1356" s="119"/>
      <c r="AJV1356" s="119"/>
      <c r="AJW1356" s="119"/>
      <c r="AJX1356" s="119"/>
      <c r="AJY1356" s="119"/>
      <c r="AJZ1356" s="119"/>
      <c r="AKA1356" s="119"/>
      <c r="AKB1356" s="119"/>
      <c r="AKC1356" s="119"/>
      <c r="AKD1356" s="119"/>
      <c r="AKE1356" s="119"/>
      <c r="AKF1356" s="119"/>
      <c r="AKG1356" s="119"/>
      <c r="AKH1356" s="119"/>
      <c r="AKI1356" s="119"/>
      <c r="AKJ1356" s="119"/>
      <c r="AKK1356" s="119"/>
      <c r="AKL1356" s="119"/>
      <c r="AKM1356" s="119"/>
      <c r="AKN1356" s="119"/>
      <c r="AKO1356" s="119"/>
      <c r="AKP1356" s="119"/>
      <c r="AKQ1356" s="119"/>
      <c r="AKR1356" s="119"/>
      <c r="AKS1356" s="119"/>
      <c r="AKT1356" s="119"/>
      <c r="AKU1356" s="119"/>
      <c r="AKV1356" s="119"/>
      <c r="AKW1356" s="119"/>
      <c r="AKX1356" s="119"/>
      <c r="AKY1356" s="119"/>
      <c r="AKZ1356" s="119"/>
      <c r="ALA1356" s="119"/>
      <c r="ALB1356" s="119"/>
      <c r="ALC1356" s="119"/>
      <c r="ALD1356" s="119"/>
      <c r="ALE1356" s="119"/>
      <c r="ALF1356" s="119"/>
      <c r="ALG1356" s="119"/>
      <c r="ALH1356" s="119"/>
      <c r="ALI1356" s="119"/>
      <c r="ALJ1356" s="119"/>
      <c r="ALK1356" s="119"/>
      <c r="ALL1356" s="119"/>
      <c r="ALM1356" s="119"/>
      <c r="ALN1356" s="119"/>
      <c r="ALO1356" s="119"/>
      <c r="ALP1356" s="119"/>
      <c r="ALQ1356" s="119"/>
      <c r="ALR1356" s="119"/>
      <c r="ALS1356" s="119"/>
      <c r="ALT1356" s="119"/>
      <c r="ALU1356" s="119"/>
      <c r="ALV1356" s="119"/>
      <c r="ALW1356" s="119"/>
      <c r="ALX1356" s="119"/>
      <c r="ALY1356" s="119"/>
      <c r="ALZ1356" s="119"/>
      <c r="AMA1356" s="119"/>
      <c r="AMB1356" s="119"/>
      <c r="AMC1356" s="119"/>
      <c r="AMD1356" s="119"/>
      <c r="AME1356" s="119"/>
      <c r="AMF1356" s="119"/>
      <c r="AMG1356" s="119"/>
      <c r="AMH1356" s="119"/>
      <c r="AMI1356" s="119"/>
      <c r="AMJ1356" s="119"/>
    </row>
    <row r="1357" customFormat="false" ht="15" hidden="false" customHeight="false" outlineLevel="0" collapsed="false">
      <c r="A1357" s="118"/>
      <c r="B1357" s="118"/>
      <c r="C1357" s="49" t="n">
        <f aca="false">IF(F1357=F1356,C1356,IF(F1357=(F1356+10),C1356,(C1356+10)))</f>
        <v>2630</v>
      </c>
      <c r="D1357" s="56" t="s">
        <v>472</v>
      </c>
      <c r="E1357" s="51" t="n">
        <f aca="false">IF(C1356=C1357,IF(AND(L1357&lt;&gt;"M",L1357&lt;&gt;"m-up"),E1356+10,E1356),10)</f>
        <v>120</v>
      </c>
      <c r="F1357" s="79" t="n">
        <f aca="false">R1357+(Q1357*60)+(P1357*3600)</f>
        <v>51295</v>
      </c>
      <c r="G1357" s="79" t="str">
        <f aca="false">CONCATENATE(M1357,N1357,O1357)</f>
        <v>201826</v>
      </c>
      <c r="H1357" s="79" t="n">
        <v>10</v>
      </c>
      <c r="I1357" s="79"/>
      <c r="J1357" s="79"/>
      <c r="K1357" s="79"/>
      <c r="L1357" s="79" t="s">
        <v>0</v>
      </c>
      <c r="M1357" s="79" t="n">
        <v>2018</v>
      </c>
      <c r="N1357" s="79" t="n">
        <v>2</v>
      </c>
      <c r="O1357" s="79" t="n">
        <v>6</v>
      </c>
      <c r="P1357" s="79" t="n">
        <v>14</v>
      </c>
      <c r="Q1357" s="79" t="n">
        <v>14</v>
      </c>
      <c r="R1357" s="79" t="n">
        <v>55</v>
      </c>
      <c r="S1357" s="79" t="n">
        <v>532</v>
      </c>
      <c r="T1357" s="79" t="n">
        <v>3</v>
      </c>
      <c r="U1357" s="79" t="s">
        <v>1</v>
      </c>
      <c r="V1357" s="79" t="s">
        <v>2</v>
      </c>
      <c r="W1357" s="79"/>
      <c r="X1357" s="130"/>
      <c r="Y1357" s="130"/>
      <c r="Z1357" s="130"/>
      <c r="AA1357" s="130"/>
      <c r="WK1357" s="119"/>
      <c r="WL1357" s="119"/>
      <c r="WM1357" s="119"/>
      <c r="WN1357" s="119"/>
      <c r="WO1357" s="119"/>
      <c r="WP1357" s="119"/>
      <c r="WQ1357" s="119"/>
      <c r="WR1357" s="119"/>
      <c r="WS1357" s="119"/>
      <c r="WT1357" s="119"/>
      <c r="WU1357" s="119"/>
      <c r="WV1357" s="119"/>
      <c r="WW1357" s="119"/>
      <c r="WX1357" s="119"/>
      <c r="WY1357" s="119"/>
      <c r="WZ1357" s="119"/>
      <c r="XA1357" s="119"/>
      <c r="XB1357" s="119"/>
      <c r="XC1357" s="119"/>
      <c r="XD1357" s="119"/>
      <c r="XE1357" s="119"/>
      <c r="XF1357" s="119"/>
      <c r="XG1357" s="119"/>
      <c r="XH1357" s="119"/>
      <c r="XI1357" s="119"/>
      <c r="XJ1357" s="119"/>
      <c r="XK1357" s="119"/>
      <c r="XL1357" s="119"/>
      <c r="XM1357" s="119"/>
      <c r="XN1357" s="119"/>
      <c r="XO1357" s="119"/>
      <c r="XP1357" s="119"/>
      <c r="XQ1357" s="119"/>
      <c r="XR1357" s="119"/>
      <c r="XS1357" s="119"/>
      <c r="XT1357" s="119"/>
      <c r="XU1357" s="119"/>
      <c r="XV1357" s="119"/>
      <c r="XW1357" s="119"/>
      <c r="XX1357" s="119"/>
      <c r="XY1357" s="119"/>
      <c r="XZ1357" s="119"/>
      <c r="YA1357" s="119"/>
      <c r="YB1357" s="119"/>
      <c r="YC1357" s="119"/>
      <c r="YD1357" s="119"/>
      <c r="YE1357" s="119"/>
      <c r="YF1357" s="119"/>
      <c r="YG1357" s="119"/>
      <c r="YH1357" s="119"/>
      <c r="YI1357" s="119"/>
      <c r="YJ1357" s="119"/>
      <c r="YK1357" s="119"/>
      <c r="YL1357" s="119"/>
      <c r="YM1357" s="119"/>
      <c r="YN1357" s="119"/>
      <c r="YO1357" s="119"/>
      <c r="YP1357" s="119"/>
      <c r="YQ1357" s="119"/>
      <c r="YR1357" s="119"/>
      <c r="YS1357" s="119"/>
      <c r="YT1357" s="119"/>
      <c r="YU1357" s="119"/>
      <c r="YV1357" s="119"/>
      <c r="YW1357" s="119"/>
      <c r="YX1357" s="119"/>
      <c r="YY1357" s="119"/>
      <c r="YZ1357" s="119"/>
      <c r="ZA1357" s="119"/>
      <c r="ZB1357" s="119"/>
      <c r="ZC1357" s="119"/>
      <c r="ZD1357" s="119"/>
      <c r="ZE1357" s="119"/>
      <c r="ZF1357" s="119"/>
      <c r="ZG1357" s="119"/>
      <c r="ZH1357" s="119"/>
      <c r="ZI1357" s="119"/>
      <c r="ZJ1357" s="119"/>
      <c r="ZK1357" s="119"/>
      <c r="ZL1357" s="119"/>
      <c r="ZM1357" s="119"/>
      <c r="ZN1357" s="119"/>
      <c r="ZO1357" s="119"/>
      <c r="ZP1357" s="119"/>
      <c r="ZQ1357" s="119"/>
      <c r="ZR1357" s="119"/>
      <c r="ZS1357" s="119"/>
      <c r="ZT1357" s="119"/>
      <c r="ZU1357" s="119"/>
      <c r="ZV1357" s="119"/>
      <c r="ZW1357" s="119"/>
      <c r="ZX1357" s="119"/>
      <c r="ZY1357" s="119"/>
      <c r="ZZ1357" s="119"/>
      <c r="AAA1357" s="119"/>
      <c r="AAB1357" s="119"/>
      <c r="AAC1357" s="119"/>
      <c r="AAD1357" s="119"/>
      <c r="AAE1357" s="119"/>
      <c r="AAF1357" s="119"/>
      <c r="AAG1357" s="119"/>
      <c r="AAH1357" s="119"/>
      <c r="AAI1357" s="119"/>
      <c r="AAJ1357" s="119"/>
      <c r="AAK1357" s="119"/>
      <c r="AAL1357" s="119"/>
      <c r="AAM1357" s="119"/>
      <c r="AAN1357" s="119"/>
      <c r="AAO1357" s="119"/>
      <c r="AAP1357" s="119"/>
      <c r="AAQ1357" s="119"/>
      <c r="AAR1357" s="119"/>
      <c r="AAS1357" s="119"/>
      <c r="AAT1357" s="119"/>
      <c r="AAU1357" s="119"/>
      <c r="AAV1357" s="119"/>
      <c r="AAW1357" s="119"/>
      <c r="AAX1357" s="119"/>
      <c r="AAY1357" s="119"/>
      <c r="AAZ1357" s="119"/>
      <c r="ABA1357" s="119"/>
      <c r="ABB1357" s="119"/>
      <c r="ABC1357" s="119"/>
      <c r="ABD1357" s="119"/>
      <c r="ABE1357" s="119"/>
      <c r="ABF1357" s="119"/>
      <c r="ABG1357" s="119"/>
      <c r="ABH1357" s="119"/>
      <c r="ABI1357" s="119"/>
      <c r="ABJ1357" s="119"/>
      <c r="ABK1357" s="119"/>
      <c r="ABL1357" s="119"/>
      <c r="ABM1357" s="119"/>
      <c r="ABN1357" s="119"/>
      <c r="ABO1357" s="119"/>
      <c r="ABP1357" s="119"/>
      <c r="ABQ1357" s="119"/>
      <c r="ABR1357" s="119"/>
      <c r="ABS1357" s="119"/>
      <c r="ABT1357" s="119"/>
      <c r="ABU1357" s="119"/>
      <c r="ABV1357" s="119"/>
      <c r="ABW1357" s="119"/>
      <c r="ABX1357" s="119"/>
      <c r="ABY1357" s="119"/>
      <c r="ABZ1357" s="119"/>
      <c r="ACA1357" s="119"/>
      <c r="ACB1357" s="119"/>
      <c r="ACC1357" s="119"/>
      <c r="ACD1357" s="119"/>
      <c r="ACE1357" s="119"/>
      <c r="ACF1357" s="119"/>
      <c r="ACG1357" s="119"/>
      <c r="ACH1357" s="119"/>
      <c r="ACI1357" s="119"/>
      <c r="ACJ1357" s="119"/>
      <c r="ACK1357" s="119"/>
      <c r="ACL1357" s="119"/>
      <c r="ACM1357" s="119"/>
      <c r="ACN1357" s="119"/>
      <c r="ACO1357" s="119"/>
      <c r="ACP1357" s="119"/>
      <c r="ACQ1357" s="119"/>
      <c r="ACR1357" s="119"/>
      <c r="ACS1357" s="119"/>
      <c r="ACT1357" s="119"/>
      <c r="ACU1357" s="119"/>
      <c r="ACV1357" s="119"/>
      <c r="ACW1357" s="119"/>
      <c r="ACX1357" s="119"/>
      <c r="ACY1357" s="119"/>
      <c r="ACZ1357" s="119"/>
      <c r="ADA1357" s="119"/>
      <c r="ADB1357" s="119"/>
      <c r="ADC1357" s="119"/>
      <c r="ADD1357" s="119"/>
      <c r="ADE1357" s="119"/>
      <c r="ADF1357" s="119"/>
      <c r="ADG1357" s="119"/>
      <c r="ADH1357" s="119"/>
      <c r="ADI1357" s="119"/>
      <c r="ADJ1357" s="119"/>
      <c r="ADK1357" s="119"/>
      <c r="ADL1357" s="119"/>
      <c r="ADM1357" s="119"/>
      <c r="ADN1357" s="119"/>
      <c r="ADO1357" s="119"/>
      <c r="ADP1357" s="119"/>
      <c r="ADQ1357" s="119"/>
      <c r="ADR1357" s="119"/>
      <c r="ADS1357" s="119"/>
      <c r="ADT1357" s="119"/>
      <c r="ADU1357" s="119"/>
      <c r="ADV1357" s="119"/>
      <c r="ADW1357" s="119"/>
      <c r="ADX1357" s="119"/>
      <c r="ADY1357" s="119"/>
      <c r="ADZ1357" s="119"/>
      <c r="AEA1357" s="119"/>
      <c r="AEB1357" s="119"/>
      <c r="AEC1357" s="119"/>
      <c r="AED1357" s="119"/>
      <c r="AEE1357" s="119"/>
      <c r="AEF1357" s="119"/>
      <c r="AEG1357" s="119"/>
      <c r="AEH1357" s="119"/>
      <c r="AEI1357" s="119"/>
      <c r="AEJ1357" s="119"/>
      <c r="AEK1357" s="119"/>
      <c r="AEL1357" s="119"/>
      <c r="AEM1357" s="119"/>
      <c r="AEN1357" s="119"/>
      <c r="AEO1357" s="119"/>
      <c r="AEP1357" s="119"/>
      <c r="AEQ1357" s="119"/>
      <c r="AER1357" s="119"/>
      <c r="AES1357" s="119"/>
      <c r="AET1357" s="119"/>
      <c r="AEU1357" s="119"/>
      <c r="AEV1357" s="119"/>
      <c r="AEW1357" s="119"/>
      <c r="AEX1357" s="119"/>
      <c r="AEY1357" s="119"/>
      <c r="AEZ1357" s="119"/>
      <c r="AFA1357" s="119"/>
      <c r="AFB1357" s="119"/>
      <c r="AFC1357" s="119"/>
      <c r="AFD1357" s="119"/>
      <c r="AFE1357" s="119"/>
      <c r="AFF1357" s="119"/>
      <c r="AFG1357" s="119"/>
      <c r="AFH1357" s="119"/>
      <c r="AFI1357" s="119"/>
      <c r="AFJ1357" s="119"/>
      <c r="AFK1357" s="119"/>
      <c r="AFL1357" s="119"/>
      <c r="AFM1357" s="119"/>
      <c r="AFN1357" s="119"/>
      <c r="AFO1357" s="119"/>
      <c r="AFP1357" s="119"/>
      <c r="AFQ1357" s="119"/>
      <c r="AFR1357" s="119"/>
      <c r="AFS1357" s="119"/>
      <c r="AFT1357" s="119"/>
      <c r="AFU1357" s="119"/>
      <c r="AFV1357" s="119"/>
      <c r="AFW1357" s="119"/>
      <c r="AFX1357" s="119"/>
      <c r="AFY1357" s="119"/>
      <c r="AFZ1357" s="119"/>
      <c r="AGA1357" s="119"/>
      <c r="AGB1357" s="119"/>
      <c r="AGC1357" s="119"/>
      <c r="AGD1357" s="119"/>
      <c r="AGE1357" s="119"/>
      <c r="AGF1357" s="119"/>
      <c r="AGG1357" s="119"/>
      <c r="AGH1357" s="119"/>
      <c r="AGI1357" s="119"/>
      <c r="AGJ1357" s="119"/>
      <c r="AGK1357" s="119"/>
      <c r="AGL1357" s="119"/>
      <c r="AGM1357" s="119"/>
      <c r="AGN1357" s="119"/>
      <c r="AGO1357" s="119"/>
      <c r="AGP1357" s="119"/>
      <c r="AGQ1357" s="119"/>
      <c r="AGR1357" s="119"/>
      <c r="AGS1357" s="119"/>
      <c r="AGT1357" s="119"/>
      <c r="AGU1357" s="119"/>
      <c r="AGV1357" s="119"/>
      <c r="AGW1357" s="119"/>
      <c r="AGX1357" s="119"/>
      <c r="AGY1357" s="119"/>
      <c r="AGZ1357" s="119"/>
      <c r="AHA1357" s="119"/>
      <c r="AHB1357" s="119"/>
      <c r="AHC1357" s="119"/>
      <c r="AHD1357" s="119"/>
      <c r="AHE1357" s="119"/>
      <c r="AHF1357" s="119"/>
      <c r="AHG1357" s="119"/>
      <c r="AHH1357" s="119"/>
      <c r="AHI1357" s="119"/>
      <c r="AHJ1357" s="119"/>
      <c r="AHK1357" s="119"/>
      <c r="AHL1357" s="119"/>
      <c r="AHM1357" s="119"/>
      <c r="AHN1357" s="119"/>
      <c r="AHO1357" s="119"/>
      <c r="AHP1357" s="119"/>
      <c r="AHQ1357" s="119"/>
      <c r="AHR1357" s="119"/>
      <c r="AHS1357" s="119"/>
      <c r="AHT1357" s="119"/>
      <c r="AHU1357" s="119"/>
      <c r="AHV1357" s="119"/>
      <c r="AHW1357" s="119"/>
      <c r="AHX1357" s="119"/>
      <c r="AHY1357" s="119"/>
      <c r="AHZ1357" s="119"/>
      <c r="AIA1357" s="119"/>
      <c r="AIB1357" s="119"/>
      <c r="AIC1357" s="119"/>
      <c r="AID1357" s="119"/>
      <c r="AIE1357" s="119"/>
      <c r="AIF1357" s="119"/>
      <c r="AIG1357" s="119"/>
      <c r="AIH1357" s="119"/>
      <c r="AII1357" s="119"/>
      <c r="AIJ1357" s="119"/>
      <c r="AIK1357" s="119"/>
      <c r="AIL1357" s="119"/>
      <c r="AIM1357" s="119"/>
      <c r="AIN1357" s="119"/>
      <c r="AIO1357" s="119"/>
      <c r="AIP1357" s="119"/>
      <c r="AIQ1357" s="119"/>
      <c r="AIR1357" s="119"/>
      <c r="AIS1357" s="119"/>
      <c r="AIT1357" s="119"/>
      <c r="AIU1357" s="119"/>
      <c r="AIV1357" s="119"/>
      <c r="AIW1357" s="119"/>
      <c r="AIX1357" s="119"/>
      <c r="AIY1357" s="119"/>
      <c r="AIZ1357" s="119"/>
      <c r="AJA1357" s="119"/>
      <c r="AJB1357" s="119"/>
      <c r="AJC1357" s="119"/>
      <c r="AJD1357" s="119"/>
      <c r="AJE1357" s="119"/>
      <c r="AJF1357" s="119"/>
      <c r="AJG1357" s="119"/>
      <c r="AJH1357" s="119"/>
      <c r="AJI1357" s="119"/>
      <c r="AJJ1357" s="119"/>
      <c r="AJK1357" s="119"/>
      <c r="AJL1357" s="119"/>
      <c r="AJM1357" s="119"/>
      <c r="AJN1357" s="119"/>
      <c r="AJO1357" s="119"/>
      <c r="AJP1357" s="119"/>
      <c r="AJQ1357" s="119"/>
      <c r="AJR1357" s="119"/>
      <c r="AJS1357" s="119"/>
      <c r="AJT1357" s="119"/>
      <c r="AJU1357" s="119"/>
      <c r="AJV1357" s="119"/>
      <c r="AJW1357" s="119"/>
      <c r="AJX1357" s="119"/>
      <c r="AJY1357" s="119"/>
      <c r="AJZ1357" s="119"/>
      <c r="AKA1357" s="119"/>
      <c r="AKB1357" s="119"/>
      <c r="AKC1357" s="119"/>
      <c r="AKD1357" s="119"/>
      <c r="AKE1357" s="119"/>
      <c r="AKF1357" s="119"/>
      <c r="AKG1357" s="119"/>
      <c r="AKH1357" s="119"/>
      <c r="AKI1357" s="119"/>
      <c r="AKJ1357" s="119"/>
      <c r="AKK1357" s="119"/>
      <c r="AKL1357" s="119"/>
      <c r="AKM1357" s="119"/>
      <c r="AKN1357" s="119"/>
      <c r="AKO1357" s="119"/>
      <c r="AKP1357" s="119"/>
      <c r="AKQ1357" s="119"/>
      <c r="AKR1357" s="119"/>
      <c r="AKS1357" s="119"/>
      <c r="AKT1357" s="119"/>
      <c r="AKU1357" s="119"/>
      <c r="AKV1357" s="119"/>
      <c r="AKW1357" s="119"/>
      <c r="AKX1357" s="119"/>
      <c r="AKY1357" s="119"/>
      <c r="AKZ1357" s="119"/>
      <c r="ALA1357" s="119"/>
      <c r="ALB1357" s="119"/>
      <c r="ALC1357" s="119"/>
      <c r="ALD1357" s="119"/>
      <c r="ALE1357" s="119"/>
      <c r="ALF1357" s="119"/>
      <c r="ALG1357" s="119"/>
      <c r="ALH1357" s="119"/>
      <c r="ALI1357" s="119"/>
      <c r="ALJ1357" s="119"/>
      <c r="ALK1357" s="119"/>
      <c r="ALL1357" s="119"/>
      <c r="ALM1357" s="119"/>
      <c r="ALN1357" s="119"/>
      <c r="ALO1357" s="119"/>
      <c r="ALP1357" s="119"/>
      <c r="ALQ1357" s="119"/>
      <c r="ALR1357" s="119"/>
      <c r="ALS1357" s="119"/>
      <c r="ALT1357" s="119"/>
      <c r="ALU1357" s="119"/>
      <c r="ALV1357" s="119"/>
      <c r="ALW1357" s="119"/>
      <c r="ALX1357" s="119"/>
      <c r="ALY1357" s="119"/>
      <c r="ALZ1357" s="119"/>
      <c r="AMA1357" s="119"/>
      <c r="AMB1357" s="119"/>
      <c r="AMC1357" s="119"/>
      <c r="AMD1357" s="119"/>
      <c r="AME1357" s="119"/>
      <c r="AMF1357" s="119"/>
      <c r="AMG1357" s="119"/>
      <c r="AMH1357" s="119"/>
      <c r="AMI1357" s="119"/>
      <c r="AMJ1357" s="119"/>
    </row>
    <row r="1358" customFormat="false" ht="15" hidden="false" customHeight="false" outlineLevel="0" collapsed="false">
      <c r="A1358" s="118"/>
      <c r="B1358" s="118"/>
      <c r="C1358" s="49" t="n">
        <f aca="false">IF(F1358=F1357,C1357,IF(F1358=(F1357+10),C1357,(C1357+10)))</f>
        <v>2630</v>
      </c>
      <c r="D1358" s="56" t="s">
        <v>472</v>
      </c>
      <c r="E1358" s="51" t="n">
        <f aca="false">IF(C1357=C1358,IF(AND(L1358&lt;&gt;"M",L1358&lt;&gt;"m-up"),E1357+10,E1357),10)</f>
        <v>130</v>
      </c>
      <c r="F1358" s="79" t="n">
        <f aca="false">R1358+(Q1358*60)+(P1358*3600)</f>
        <v>51295</v>
      </c>
      <c r="G1358" s="79" t="str">
        <f aca="false">CONCATENATE(M1358,N1358,O1358)</f>
        <v>201826</v>
      </c>
      <c r="H1358" s="79" t="n">
        <v>4</v>
      </c>
      <c r="I1358" s="79"/>
      <c r="J1358" s="79"/>
      <c r="K1358" s="79"/>
      <c r="L1358" s="79" t="s">
        <v>0</v>
      </c>
      <c r="M1358" s="79" t="n">
        <v>2018</v>
      </c>
      <c r="N1358" s="79" t="n">
        <v>2</v>
      </c>
      <c r="O1358" s="79" t="n">
        <v>6</v>
      </c>
      <c r="P1358" s="79" t="n">
        <v>14</v>
      </c>
      <c r="Q1358" s="79" t="n">
        <v>14</v>
      </c>
      <c r="R1358" s="79" t="n">
        <v>55</v>
      </c>
      <c r="S1358" s="79" t="n">
        <v>560</v>
      </c>
      <c r="T1358" s="79" t="n">
        <v>3</v>
      </c>
      <c r="U1358" s="79" t="s">
        <v>1</v>
      </c>
      <c r="V1358" s="79" t="s">
        <v>2</v>
      </c>
      <c r="W1358" s="79"/>
      <c r="X1358" s="130"/>
      <c r="Y1358" s="130"/>
      <c r="Z1358" s="130"/>
      <c r="AA1358" s="130"/>
      <c r="WK1358" s="119"/>
      <c r="WL1358" s="119"/>
      <c r="WM1358" s="119"/>
      <c r="WN1358" s="119"/>
      <c r="WO1358" s="119"/>
      <c r="WP1358" s="119"/>
      <c r="WQ1358" s="119"/>
      <c r="WR1358" s="119"/>
      <c r="WS1358" s="119"/>
      <c r="WT1358" s="119"/>
      <c r="WU1358" s="119"/>
      <c r="WV1358" s="119"/>
      <c r="WW1358" s="119"/>
      <c r="WX1358" s="119"/>
      <c r="WY1358" s="119"/>
      <c r="WZ1358" s="119"/>
      <c r="XA1358" s="119"/>
      <c r="XB1358" s="119"/>
      <c r="XC1358" s="119"/>
      <c r="XD1358" s="119"/>
      <c r="XE1358" s="119"/>
      <c r="XF1358" s="119"/>
      <c r="XG1358" s="119"/>
      <c r="XH1358" s="119"/>
      <c r="XI1358" s="119"/>
      <c r="XJ1358" s="119"/>
      <c r="XK1358" s="119"/>
      <c r="XL1358" s="119"/>
      <c r="XM1358" s="119"/>
      <c r="XN1358" s="119"/>
      <c r="XO1358" s="119"/>
      <c r="XP1358" s="119"/>
      <c r="XQ1358" s="119"/>
      <c r="XR1358" s="119"/>
      <c r="XS1358" s="119"/>
      <c r="XT1358" s="119"/>
      <c r="XU1358" s="119"/>
      <c r="XV1358" s="119"/>
      <c r="XW1358" s="119"/>
      <c r="XX1358" s="119"/>
      <c r="XY1358" s="119"/>
      <c r="XZ1358" s="119"/>
      <c r="YA1358" s="119"/>
      <c r="YB1358" s="119"/>
      <c r="YC1358" s="119"/>
      <c r="YD1358" s="119"/>
      <c r="YE1358" s="119"/>
      <c r="YF1358" s="119"/>
      <c r="YG1358" s="119"/>
      <c r="YH1358" s="119"/>
      <c r="YI1358" s="119"/>
      <c r="YJ1358" s="119"/>
      <c r="YK1358" s="119"/>
      <c r="YL1358" s="119"/>
      <c r="YM1358" s="119"/>
      <c r="YN1358" s="119"/>
      <c r="YO1358" s="119"/>
      <c r="YP1358" s="119"/>
      <c r="YQ1358" s="119"/>
      <c r="YR1358" s="119"/>
      <c r="YS1358" s="119"/>
      <c r="YT1358" s="119"/>
      <c r="YU1358" s="119"/>
      <c r="YV1358" s="119"/>
      <c r="YW1358" s="119"/>
      <c r="YX1358" s="119"/>
      <c r="YY1358" s="119"/>
      <c r="YZ1358" s="119"/>
      <c r="ZA1358" s="119"/>
      <c r="ZB1358" s="119"/>
      <c r="ZC1358" s="119"/>
      <c r="ZD1358" s="119"/>
      <c r="ZE1358" s="119"/>
      <c r="ZF1358" s="119"/>
      <c r="ZG1358" s="119"/>
      <c r="ZH1358" s="119"/>
      <c r="ZI1358" s="119"/>
      <c r="ZJ1358" s="119"/>
      <c r="ZK1358" s="119"/>
      <c r="ZL1358" s="119"/>
      <c r="ZM1358" s="119"/>
      <c r="ZN1358" s="119"/>
      <c r="ZO1358" s="119"/>
      <c r="ZP1358" s="119"/>
      <c r="ZQ1358" s="119"/>
      <c r="ZR1358" s="119"/>
      <c r="ZS1358" s="119"/>
      <c r="ZT1358" s="119"/>
      <c r="ZU1358" s="119"/>
      <c r="ZV1358" s="119"/>
      <c r="ZW1358" s="119"/>
      <c r="ZX1358" s="119"/>
      <c r="ZY1358" s="119"/>
      <c r="ZZ1358" s="119"/>
      <c r="AAA1358" s="119"/>
      <c r="AAB1358" s="119"/>
      <c r="AAC1358" s="119"/>
      <c r="AAD1358" s="119"/>
      <c r="AAE1358" s="119"/>
      <c r="AAF1358" s="119"/>
      <c r="AAG1358" s="119"/>
      <c r="AAH1358" s="119"/>
      <c r="AAI1358" s="119"/>
      <c r="AAJ1358" s="119"/>
      <c r="AAK1358" s="119"/>
      <c r="AAL1358" s="119"/>
      <c r="AAM1358" s="119"/>
      <c r="AAN1358" s="119"/>
      <c r="AAO1358" s="119"/>
      <c r="AAP1358" s="119"/>
      <c r="AAQ1358" s="119"/>
      <c r="AAR1358" s="119"/>
      <c r="AAS1358" s="119"/>
      <c r="AAT1358" s="119"/>
      <c r="AAU1358" s="119"/>
      <c r="AAV1358" s="119"/>
      <c r="AAW1358" s="119"/>
      <c r="AAX1358" s="119"/>
      <c r="AAY1358" s="119"/>
      <c r="AAZ1358" s="119"/>
      <c r="ABA1358" s="119"/>
      <c r="ABB1358" s="119"/>
      <c r="ABC1358" s="119"/>
      <c r="ABD1358" s="119"/>
      <c r="ABE1358" s="119"/>
      <c r="ABF1358" s="119"/>
      <c r="ABG1358" s="119"/>
      <c r="ABH1358" s="119"/>
      <c r="ABI1358" s="119"/>
      <c r="ABJ1358" s="119"/>
      <c r="ABK1358" s="119"/>
      <c r="ABL1358" s="119"/>
      <c r="ABM1358" s="119"/>
      <c r="ABN1358" s="119"/>
      <c r="ABO1358" s="119"/>
      <c r="ABP1358" s="119"/>
      <c r="ABQ1358" s="119"/>
      <c r="ABR1358" s="119"/>
      <c r="ABS1358" s="119"/>
      <c r="ABT1358" s="119"/>
      <c r="ABU1358" s="119"/>
      <c r="ABV1358" s="119"/>
      <c r="ABW1358" s="119"/>
      <c r="ABX1358" s="119"/>
      <c r="ABY1358" s="119"/>
      <c r="ABZ1358" s="119"/>
      <c r="ACA1358" s="119"/>
      <c r="ACB1358" s="119"/>
      <c r="ACC1358" s="119"/>
      <c r="ACD1358" s="119"/>
      <c r="ACE1358" s="119"/>
      <c r="ACF1358" s="119"/>
      <c r="ACG1358" s="119"/>
      <c r="ACH1358" s="119"/>
      <c r="ACI1358" s="119"/>
      <c r="ACJ1358" s="119"/>
      <c r="ACK1358" s="119"/>
      <c r="ACL1358" s="119"/>
      <c r="ACM1358" s="119"/>
      <c r="ACN1358" s="119"/>
      <c r="ACO1358" s="119"/>
      <c r="ACP1358" s="119"/>
      <c r="ACQ1358" s="119"/>
      <c r="ACR1358" s="119"/>
      <c r="ACS1358" s="119"/>
      <c r="ACT1358" s="119"/>
      <c r="ACU1358" s="119"/>
      <c r="ACV1358" s="119"/>
      <c r="ACW1358" s="119"/>
      <c r="ACX1358" s="119"/>
      <c r="ACY1358" s="119"/>
      <c r="ACZ1358" s="119"/>
      <c r="ADA1358" s="119"/>
      <c r="ADB1358" s="119"/>
      <c r="ADC1358" s="119"/>
      <c r="ADD1358" s="119"/>
      <c r="ADE1358" s="119"/>
      <c r="ADF1358" s="119"/>
      <c r="ADG1358" s="119"/>
      <c r="ADH1358" s="119"/>
      <c r="ADI1358" s="119"/>
      <c r="ADJ1358" s="119"/>
      <c r="ADK1358" s="119"/>
      <c r="ADL1358" s="119"/>
      <c r="ADM1358" s="119"/>
      <c r="ADN1358" s="119"/>
      <c r="ADO1358" s="119"/>
      <c r="ADP1358" s="119"/>
      <c r="ADQ1358" s="119"/>
      <c r="ADR1358" s="119"/>
      <c r="ADS1358" s="119"/>
      <c r="ADT1358" s="119"/>
      <c r="ADU1358" s="119"/>
      <c r="ADV1358" s="119"/>
      <c r="ADW1358" s="119"/>
      <c r="ADX1358" s="119"/>
      <c r="ADY1358" s="119"/>
      <c r="ADZ1358" s="119"/>
      <c r="AEA1358" s="119"/>
      <c r="AEB1358" s="119"/>
      <c r="AEC1358" s="119"/>
      <c r="AED1358" s="119"/>
      <c r="AEE1358" s="119"/>
      <c r="AEF1358" s="119"/>
      <c r="AEG1358" s="119"/>
      <c r="AEH1358" s="119"/>
      <c r="AEI1358" s="119"/>
      <c r="AEJ1358" s="119"/>
      <c r="AEK1358" s="119"/>
      <c r="AEL1358" s="119"/>
      <c r="AEM1358" s="119"/>
      <c r="AEN1358" s="119"/>
      <c r="AEO1358" s="119"/>
      <c r="AEP1358" s="119"/>
      <c r="AEQ1358" s="119"/>
      <c r="AER1358" s="119"/>
      <c r="AES1358" s="119"/>
      <c r="AET1358" s="119"/>
      <c r="AEU1358" s="119"/>
      <c r="AEV1358" s="119"/>
      <c r="AEW1358" s="119"/>
      <c r="AEX1358" s="119"/>
      <c r="AEY1358" s="119"/>
      <c r="AEZ1358" s="119"/>
      <c r="AFA1358" s="119"/>
      <c r="AFB1358" s="119"/>
      <c r="AFC1358" s="119"/>
      <c r="AFD1358" s="119"/>
      <c r="AFE1358" s="119"/>
      <c r="AFF1358" s="119"/>
      <c r="AFG1358" s="119"/>
      <c r="AFH1358" s="119"/>
      <c r="AFI1358" s="119"/>
      <c r="AFJ1358" s="119"/>
      <c r="AFK1358" s="119"/>
      <c r="AFL1358" s="119"/>
      <c r="AFM1358" s="119"/>
      <c r="AFN1358" s="119"/>
      <c r="AFO1358" s="119"/>
      <c r="AFP1358" s="119"/>
      <c r="AFQ1358" s="119"/>
      <c r="AFR1358" s="119"/>
      <c r="AFS1358" s="119"/>
      <c r="AFT1358" s="119"/>
      <c r="AFU1358" s="119"/>
      <c r="AFV1358" s="119"/>
      <c r="AFW1358" s="119"/>
      <c r="AFX1358" s="119"/>
      <c r="AFY1358" s="119"/>
      <c r="AFZ1358" s="119"/>
      <c r="AGA1358" s="119"/>
      <c r="AGB1358" s="119"/>
      <c r="AGC1358" s="119"/>
      <c r="AGD1358" s="119"/>
      <c r="AGE1358" s="119"/>
      <c r="AGF1358" s="119"/>
      <c r="AGG1358" s="119"/>
      <c r="AGH1358" s="119"/>
      <c r="AGI1358" s="119"/>
      <c r="AGJ1358" s="119"/>
      <c r="AGK1358" s="119"/>
      <c r="AGL1358" s="119"/>
      <c r="AGM1358" s="119"/>
      <c r="AGN1358" s="119"/>
      <c r="AGO1358" s="119"/>
      <c r="AGP1358" s="119"/>
      <c r="AGQ1358" s="119"/>
      <c r="AGR1358" s="119"/>
      <c r="AGS1358" s="119"/>
      <c r="AGT1358" s="119"/>
      <c r="AGU1358" s="119"/>
      <c r="AGV1358" s="119"/>
      <c r="AGW1358" s="119"/>
      <c r="AGX1358" s="119"/>
      <c r="AGY1358" s="119"/>
      <c r="AGZ1358" s="119"/>
      <c r="AHA1358" s="119"/>
      <c r="AHB1358" s="119"/>
      <c r="AHC1358" s="119"/>
      <c r="AHD1358" s="119"/>
      <c r="AHE1358" s="119"/>
      <c r="AHF1358" s="119"/>
      <c r="AHG1358" s="119"/>
      <c r="AHH1358" s="119"/>
      <c r="AHI1358" s="119"/>
      <c r="AHJ1358" s="119"/>
      <c r="AHK1358" s="119"/>
      <c r="AHL1358" s="119"/>
      <c r="AHM1358" s="119"/>
      <c r="AHN1358" s="119"/>
      <c r="AHO1358" s="119"/>
      <c r="AHP1358" s="119"/>
      <c r="AHQ1358" s="119"/>
      <c r="AHR1358" s="119"/>
      <c r="AHS1358" s="119"/>
      <c r="AHT1358" s="119"/>
      <c r="AHU1358" s="119"/>
      <c r="AHV1358" s="119"/>
      <c r="AHW1358" s="119"/>
      <c r="AHX1358" s="119"/>
      <c r="AHY1358" s="119"/>
      <c r="AHZ1358" s="119"/>
      <c r="AIA1358" s="119"/>
      <c r="AIB1358" s="119"/>
      <c r="AIC1358" s="119"/>
      <c r="AID1358" s="119"/>
      <c r="AIE1358" s="119"/>
      <c r="AIF1358" s="119"/>
      <c r="AIG1358" s="119"/>
      <c r="AIH1358" s="119"/>
      <c r="AII1358" s="119"/>
      <c r="AIJ1358" s="119"/>
      <c r="AIK1358" s="119"/>
      <c r="AIL1358" s="119"/>
      <c r="AIM1358" s="119"/>
      <c r="AIN1358" s="119"/>
      <c r="AIO1358" s="119"/>
      <c r="AIP1358" s="119"/>
      <c r="AIQ1358" s="119"/>
      <c r="AIR1358" s="119"/>
      <c r="AIS1358" s="119"/>
      <c r="AIT1358" s="119"/>
      <c r="AIU1358" s="119"/>
      <c r="AIV1358" s="119"/>
      <c r="AIW1358" s="119"/>
      <c r="AIX1358" s="119"/>
      <c r="AIY1358" s="119"/>
      <c r="AIZ1358" s="119"/>
      <c r="AJA1358" s="119"/>
      <c r="AJB1358" s="119"/>
      <c r="AJC1358" s="119"/>
      <c r="AJD1358" s="119"/>
      <c r="AJE1358" s="119"/>
      <c r="AJF1358" s="119"/>
      <c r="AJG1358" s="119"/>
      <c r="AJH1358" s="119"/>
      <c r="AJI1358" s="119"/>
      <c r="AJJ1358" s="119"/>
      <c r="AJK1358" s="119"/>
      <c r="AJL1358" s="119"/>
      <c r="AJM1358" s="119"/>
      <c r="AJN1358" s="119"/>
      <c r="AJO1358" s="119"/>
      <c r="AJP1358" s="119"/>
      <c r="AJQ1358" s="119"/>
      <c r="AJR1358" s="119"/>
      <c r="AJS1358" s="119"/>
      <c r="AJT1358" s="119"/>
      <c r="AJU1358" s="119"/>
      <c r="AJV1358" s="119"/>
      <c r="AJW1358" s="119"/>
      <c r="AJX1358" s="119"/>
      <c r="AJY1358" s="119"/>
      <c r="AJZ1358" s="119"/>
      <c r="AKA1358" s="119"/>
      <c r="AKB1358" s="119"/>
      <c r="AKC1358" s="119"/>
      <c r="AKD1358" s="119"/>
      <c r="AKE1358" s="119"/>
      <c r="AKF1358" s="119"/>
      <c r="AKG1358" s="119"/>
      <c r="AKH1358" s="119"/>
      <c r="AKI1358" s="119"/>
      <c r="AKJ1358" s="119"/>
      <c r="AKK1358" s="119"/>
      <c r="AKL1358" s="119"/>
      <c r="AKM1358" s="119"/>
      <c r="AKN1358" s="119"/>
      <c r="AKO1358" s="119"/>
      <c r="AKP1358" s="119"/>
      <c r="AKQ1358" s="119"/>
      <c r="AKR1358" s="119"/>
      <c r="AKS1358" s="119"/>
      <c r="AKT1358" s="119"/>
      <c r="AKU1358" s="119"/>
      <c r="AKV1358" s="119"/>
      <c r="AKW1358" s="119"/>
      <c r="AKX1358" s="119"/>
      <c r="AKY1358" s="119"/>
      <c r="AKZ1358" s="119"/>
      <c r="ALA1358" s="119"/>
      <c r="ALB1358" s="119"/>
      <c r="ALC1358" s="119"/>
      <c r="ALD1358" s="119"/>
      <c r="ALE1358" s="119"/>
      <c r="ALF1358" s="119"/>
      <c r="ALG1358" s="119"/>
      <c r="ALH1358" s="119"/>
      <c r="ALI1358" s="119"/>
      <c r="ALJ1358" s="119"/>
      <c r="ALK1358" s="119"/>
      <c r="ALL1358" s="119"/>
      <c r="ALM1358" s="119"/>
      <c r="ALN1358" s="119"/>
      <c r="ALO1358" s="119"/>
      <c r="ALP1358" s="119"/>
      <c r="ALQ1358" s="119"/>
      <c r="ALR1358" s="119"/>
      <c r="ALS1358" s="119"/>
      <c r="ALT1358" s="119"/>
      <c r="ALU1358" s="119"/>
      <c r="ALV1358" s="119"/>
      <c r="ALW1358" s="119"/>
      <c r="ALX1358" s="119"/>
      <c r="ALY1358" s="119"/>
      <c r="ALZ1358" s="119"/>
      <c r="AMA1358" s="119"/>
      <c r="AMB1358" s="119"/>
      <c r="AMC1358" s="119"/>
      <c r="AMD1358" s="119"/>
      <c r="AME1358" s="119"/>
      <c r="AMF1358" s="119"/>
      <c r="AMG1358" s="119"/>
      <c r="AMH1358" s="119"/>
      <c r="AMI1358" s="119"/>
      <c r="AMJ1358" s="119"/>
    </row>
    <row r="1359" customFormat="false" ht="15" hidden="false" customHeight="false" outlineLevel="0" collapsed="false">
      <c r="A1359" s="69"/>
      <c r="B1359" s="69"/>
      <c r="C1359" s="49" t="n">
        <f aca="false">IF(F1359=F1358,C1358,IF(F1359=(F1358+10),C1358,(C1358+10)))</f>
        <v>2640</v>
      </c>
      <c r="D1359" s="70" t="s">
        <v>473</v>
      </c>
      <c r="E1359" s="51" t="n">
        <f aca="false">IF(C1358=C1359,IF(AND(L1359&lt;&gt;"M",L1359&lt;&gt;"m-up"),E1358+10,E1358),10)</f>
        <v>10</v>
      </c>
      <c r="F1359" s="71" t="n">
        <f aca="false">R1359+(Q1359*60)+(P1359*3600)</f>
        <v>51846</v>
      </c>
      <c r="G1359" s="71" t="str">
        <f aca="false">CONCATENATE(M1359,N1359,O1359)</f>
        <v>201826</v>
      </c>
      <c r="H1359" s="71" t="n">
        <v>0</v>
      </c>
      <c r="I1359" s="71"/>
      <c r="J1359" s="71"/>
      <c r="K1359" s="71"/>
      <c r="L1359" s="71" t="s">
        <v>270</v>
      </c>
      <c r="M1359" s="71" t="n">
        <v>2018</v>
      </c>
      <c r="N1359" s="71" t="n">
        <v>2</v>
      </c>
      <c r="O1359" s="71" t="n">
        <v>6</v>
      </c>
      <c r="P1359" s="71" t="n">
        <v>14</v>
      </c>
      <c r="Q1359" s="71" t="n">
        <v>24</v>
      </c>
      <c r="R1359" s="71" t="n">
        <v>6</v>
      </c>
      <c r="S1359" s="71" t="n">
        <v>932</v>
      </c>
      <c r="T1359" s="71" t="n">
        <v>1</v>
      </c>
      <c r="U1359" s="71" t="s">
        <v>1</v>
      </c>
      <c r="V1359" s="71" t="s">
        <v>2</v>
      </c>
      <c r="W1359" s="71"/>
      <c r="X1359" s="72"/>
      <c r="WK1359" s="72"/>
      <c r="WL1359" s="72"/>
      <c r="WM1359" s="72"/>
      <c r="WN1359" s="72"/>
      <c r="WO1359" s="72"/>
      <c r="WP1359" s="72"/>
      <c r="WQ1359" s="72"/>
      <c r="WR1359" s="72"/>
      <c r="WS1359" s="72"/>
      <c r="WT1359" s="72"/>
      <c r="WU1359" s="72"/>
      <c r="WV1359" s="72"/>
      <c r="WW1359" s="72"/>
      <c r="WX1359" s="72"/>
      <c r="WY1359" s="72"/>
      <c r="WZ1359" s="72"/>
      <c r="XA1359" s="72"/>
      <c r="XB1359" s="72"/>
      <c r="XC1359" s="72"/>
      <c r="XD1359" s="72"/>
      <c r="XE1359" s="72"/>
      <c r="XF1359" s="72"/>
      <c r="XG1359" s="72"/>
      <c r="XH1359" s="72"/>
      <c r="XI1359" s="72"/>
      <c r="XJ1359" s="72"/>
      <c r="XK1359" s="72"/>
      <c r="XL1359" s="72"/>
      <c r="XM1359" s="72"/>
      <c r="XN1359" s="72"/>
      <c r="XO1359" s="72"/>
      <c r="XP1359" s="72"/>
      <c r="XQ1359" s="72"/>
      <c r="XR1359" s="72"/>
      <c r="XS1359" s="72"/>
      <c r="XT1359" s="72"/>
      <c r="XU1359" s="72"/>
      <c r="XV1359" s="72"/>
      <c r="XW1359" s="72"/>
      <c r="XX1359" s="72"/>
      <c r="XY1359" s="72"/>
      <c r="XZ1359" s="72"/>
      <c r="YA1359" s="72"/>
      <c r="YB1359" s="72"/>
      <c r="YC1359" s="72"/>
      <c r="YD1359" s="72"/>
      <c r="YE1359" s="72"/>
      <c r="YF1359" s="72"/>
      <c r="YG1359" s="72"/>
      <c r="YH1359" s="72"/>
      <c r="YI1359" s="72"/>
      <c r="YJ1359" s="72"/>
      <c r="YK1359" s="72"/>
      <c r="YL1359" s="72"/>
      <c r="YM1359" s="72"/>
      <c r="YN1359" s="72"/>
      <c r="YO1359" s="72"/>
      <c r="YP1359" s="72"/>
      <c r="YQ1359" s="72"/>
      <c r="YR1359" s="72"/>
      <c r="YS1359" s="72"/>
      <c r="YT1359" s="72"/>
      <c r="YU1359" s="72"/>
      <c r="YV1359" s="72"/>
      <c r="YW1359" s="72"/>
      <c r="YX1359" s="72"/>
      <c r="YY1359" s="72"/>
      <c r="YZ1359" s="72"/>
      <c r="ZA1359" s="72"/>
      <c r="ZB1359" s="72"/>
      <c r="ZC1359" s="72"/>
      <c r="ZD1359" s="72"/>
      <c r="ZE1359" s="72"/>
      <c r="ZF1359" s="72"/>
      <c r="ZG1359" s="72"/>
      <c r="ZH1359" s="72"/>
      <c r="ZI1359" s="72"/>
      <c r="ZJ1359" s="72"/>
      <c r="ZK1359" s="72"/>
      <c r="ZL1359" s="72"/>
      <c r="ZM1359" s="72"/>
      <c r="ZN1359" s="72"/>
      <c r="ZO1359" s="72"/>
      <c r="ZP1359" s="72"/>
      <c r="ZQ1359" s="72"/>
      <c r="ZR1359" s="72"/>
      <c r="ZS1359" s="72"/>
      <c r="ZT1359" s="72"/>
      <c r="ZU1359" s="72"/>
      <c r="ZV1359" s="72"/>
      <c r="ZW1359" s="72"/>
      <c r="ZX1359" s="72"/>
      <c r="ZY1359" s="72"/>
      <c r="ZZ1359" s="72"/>
      <c r="AAA1359" s="72"/>
      <c r="AAB1359" s="72"/>
      <c r="AAC1359" s="72"/>
      <c r="AAD1359" s="72"/>
      <c r="AAE1359" s="72"/>
      <c r="AAF1359" s="72"/>
      <c r="AAG1359" s="72"/>
      <c r="AAH1359" s="72"/>
      <c r="AAI1359" s="72"/>
      <c r="AAJ1359" s="72"/>
      <c r="AAK1359" s="72"/>
      <c r="AAL1359" s="72"/>
      <c r="AAM1359" s="72"/>
      <c r="AAN1359" s="72"/>
      <c r="AAO1359" s="72"/>
      <c r="AAP1359" s="72"/>
      <c r="AAQ1359" s="72"/>
      <c r="AAR1359" s="72"/>
      <c r="AAS1359" s="72"/>
      <c r="AAT1359" s="72"/>
      <c r="AAU1359" s="72"/>
      <c r="AAV1359" s="72"/>
      <c r="AAW1359" s="72"/>
      <c r="AAX1359" s="72"/>
      <c r="AAY1359" s="72"/>
      <c r="AAZ1359" s="72"/>
      <c r="ABA1359" s="72"/>
      <c r="ABB1359" s="72"/>
      <c r="ABC1359" s="72"/>
      <c r="ABD1359" s="72"/>
      <c r="ABE1359" s="72"/>
      <c r="ABF1359" s="72"/>
      <c r="ABG1359" s="72"/>
      <c r="ABH1359" s="72"/>
      <c r="ABI1359" s="72"/>
      <c r="ABJ1359" s="72"/>
      <c r="ABK1359" s="72"/>
      <c r="ABL1359" s="72"/>
      <c r="ABM1359" s="72"/>
      <c r="ABN1359" s="72"/>
      <c r="ABO1359" s="72"/>
      <c r="ABP1359" s="72"/>
      <c r="ABQ1359" s="72"/>
      <c r="ABR1359" s="72"/>
      <c r="ABS1359" s="72"/>
      <c r="ABT1359" s="72"/>
      <c r="ABU1359" s="72"/>
      <c r="ABV1359" s="72"/>
      <c r="ABW1359" s="72"/>
      <c r="ABX1359" s="72"/>
      <c r="ABY1359" s="72"/>
      <c r="ABZ1359" s="72"/>
      <c r="ACA1359" s="72"/>
      <c r="ACB1359" s="72"/>
      <c r="ACC1359" s="72"/>
      <c r="ACD1359" s="72"/>
      <c r="ACE1359" s="72"/>
      <c r="ACF1359" s="72"/>
      <c r="ACG1359" s="72"/>
      <c r="ACH1359" s="72"/>
      <c r="ACI1359" s="72"/>
      <c r="ACJ1359" s="72"/>
      <c r="ACK1359" s="72"/>
      <c r="ACL1359" s="72"/>
      <c r="ACM1359" s="72"/>
      <c r="ACN1359" s="72"/>
      <c r="ACO1359" s="72"/>
      <c r="ACP1359" s="72"/>
      <c r="ACQ1359" s="72"/>
      <c r="ACR1359" s="72"/>
      <c r="ACS1359" s="72"/>
      <c r="ACT1359" s="72"/>
      <c r="ACU1359" s="72"/>
      <c r="ACV1359" s="72"/>
      <c r="ACW1359" s="72"/>
      <c r="ACX1359" s="72"/>
      <c r="ACY1359" s="72"/>
      <c r="ACZ1359" s="72"/>
      <c r="ADA1359" s="72"/>
      <c r="ADB1359" s="72"/>
      <c r="ADC1359" s="72"/>
      <c r="ADD1359" s="72"/>
      <c r="ADE1359" s="72"/>
      <c r="ADF1359" s="72"/>
      <c r="ADG1359" s="72"/>
      <c r="ADH1359" s="72"/>
      <c r="ADI1359" s="72"/>
      <c r="ADJ1359" s="72"/>
      <c r="ADK1359" s="72"/>
      <c r="ADL1359" s="72"/>
      <c r="ADM1359" s="72"/>
      <c r="ADN1359" s="72"/>
      <c r="ADO1359" s="72"/>
      <c r="ADP1359" s="72"/>
      <c r="ADQ1359" s="72"/>
      <c r="ADR1359" s="72"/>
      <c r="ADS1359" s="72"/>
      <c r="ADT1359" s="72"/>
      <c r="ADU1359" s="72"/>
      <c r="ADV1359" s="72"/>
      <c r="ADW1359" s="72"/>
      <c r="ADX1359" s="72"/>
      <c r="ADY1359" s="72"/>
      <c r="ADZ1359" s="72"/>
      <c r="AEA1359" s="72"/>
      <c r="AEB1359" s="72"/>
      <c r="AEC1359" s="72"/>
      <c r="AED1359" s="72"/>
      <c r="AEE1359" s="72"/>
      <c r="AEF1359" s="72"/>
      <c r="AEG1359" s="72"/>
      <c r="AEH1359" s="72"/>
      <c r="AEI1359" s="72"/>
      <c r="AEJ1359" s="72"/>
      <c r="AEK1359" s="72"/>
      <c r="AEL1359" s="72"/>
      <c r="AEM1359" s="72"/>
      <c r="AEN1359" s="72"/>
      <c r="AEO1359" s="72"/>
      <c r="AEP1359" s="72"/>
      <c r="AEQ1359" s="72"/>
      <c r="AER1359" s="72"/>
      <c r="AES1359" s="72"/>
      <c r="AET1359" s="72"/>
      <c r="AEU1359" s="72"/>
      <c r="AEV1359" s="72"/>
      <c r="AEW1359" s="72"/>
      <c r="AEX1359" s="72"/>
      <c r="AEY1359" s="72"/>
      <c r="AEZ1359" s="72"/>
      <c r="AFA1359" s="72"/>
      <c r="AFB1359" s="72"/>
      <c r="AFC1359" s="72"/>
      <c r="AFD1359" s="72"/>
      <c r="AFE1359" s="72"/>
      <c r="AFF1359" s="72"/>
      <c r="AFG1359" s="72"/>
      <c r="AFH1359" s="72"/>
      <c r="AFI1359" s="72"/>
      <c r="AFJ1359" s="72"/>
      <c r="AFK1359" s="72"/>
      <c r="AFL1359" s="72"/>
      <c r="AFM1359" s="72"/>
      <c r="AFN1359" s="72"/>
      <c r="AFO1359" s="72"/>
      <c r="AFP1359" s="72"/>
      <c r="AFQ1359" s="72"/>
      <c r="AFR1359" s="72"/>
      <c r="AFS1359" s="72"/>
      <c r="AFT1359" s="72"/>
      <c r="AFU1359" s="72"/>
      <c r="AFV1359" s="72"/>
      <c r="AFW1359" s="72"/>
      <c r="AFX1359" s="72"/>
      <c r="AFY1359" s="72"/>
      <c r="AFZ1359" s="72"/>
      <c r="AGA1359" s="72"/>
      <c r="AGB1359" s="72"/>
      <c r="AGC1359" s="72"/>
      <c r="AGD1359" s="72"/>
      <c r="AGE1359" s="72"/>
      <c r="AGF1359" s="72"/>
      <c r="AGG1359" s="72"/>
      <c r="AGH1359" s="72"/>
      <c r="AGI1359" s="72"/>
      <c r="AGJ1359" s="72"/>
      <c r="AGK1359" s="72"/>
      <c r="AGL1359" s="72"/>
      <c r="AGM1359" s="72"/>
      <c r="AGN1359" s="72"/>
      <c r="AGO1359" s="72"/>
      <c r="AGP1359" s="72"/>
      <c r="AGQ1359" s="72"/>
      <c r="AGR1359" s="72"/>
      <c r="AGS1359" s="72"/>
      <c r="AGT1359" s="72"/>
      <c r="AGU1359" s="72"/>
      <c r="AGV1359" s="72"/>
      <c r="AGW1359" s="72"/>
      <c r="AGX1359" s="72"/>
      <c r="AGY1359" s="72"/>
      <c r="AGZ1359" s="72"/>
      <c r="AHA1359" s="72"/>
      <c r="AHB1359" s="72"/>
      <c r="AHC1359" s="72"/>
      <c r="AHD1359" s="72"/>
      <c r="AHE1359" s="72"/>
      <c r="AHF1359" s="72"/>
      <c r="AHG1359" s="72"/>
      <c r="AHH1359" s="72"/>
      <c r="AHI1359" s="72"/>
      <c r="AHJ1359" s="72"/>
      <c r="AHK1359" s="72"/>
      <c r="AHL1359" s="72"/>
      <c r="AHM1359" s="72"/>
      <c r="AHN1359" s="72"/>
      <c r="AHO1359" s="72"/>
      <c r="AHP1359" s="72"/>
      <c r="AHQ1359" s="72"/>
      <c r="AHR1359" s="72"/>
      <c r="AHS1359" s="72"/>
      <c r="AHT1359" s="72"/>
      <c r="AHU1359" s="72"/>
      <c r="AHV1359" s="72"/>
      <c r="AHW1359" s="72"/>
      <c r="AHX1359" s="72"/>
      <c r="AHY1359" s="72"/>
      <c r="AHZ1359" s="72"/>
      <c r="AIA1359" s="72"/>
      <c r="AIB1359" s="72"/>
      <c r="AIC1359" s="72"/>
      <c r="AID1359" s="72"/>
      <c r="AIE1359" s="72"/>
      <c r="AIF1359" s="72"/>
      <c r="AIG1359" s="72"/>
      <c r="AIH1359" s="72"/>
      <c r="AII1359" s="72"/>
      <c r="AIJ1359" s="72"/>
      <c r="AIK1359" s="72"/>
      <c r="AIL1359" s="72"/>
      <c r="AIM1359" s="72"/>
      <c r="AIN1359" s="72"/>
      <c r="AIO1359" s="72"/>
      <c r="AIP1359" s="72"/>
      <c r="AIQ1359" s="72"/>
      <c r="AIR1359" s="72"/>
      <c r="AIS1359" s="72"/>
      <c r="AIT1359" s="72"/>
      <c r="AIU1359" s="72"/>
      <c r="AIV1359" s="72"/>
      <c r="AIW1359" s="72"/>
      <c r="AIX1359" s="72"/>
      <c r="AIY1359" s="72"/>
      <c r="AIZ1359" s="72"/>
      <c r="AJA1359" s="72"/>
      <c r="AJB1359" s="72"/>
      <c r="AJC1359" s="72"/>
      <c r="AJD1359" s="72"/>
      <c r="AJE1359" s="72"/>
      <c r="AJF1359" s="72"/>
      <c r="AJG1359" s="72"/>
      <c r="AJH1359" s="72"/>
      <c r="AJI1359" s="72"/>
      <c r="AJJ1359" s="72"/>
      <c r="AJK1359" s="72"/>
      <c r="AJL1359" s="72"/>
      <c r="AJM1359" s="72"/>
      <c r="AJN1359" s="72"/>
      <c r="AJO1359" s="72"/>
      <c r="AJP1359" s="72"/>
      <c r="AJQ1359" s="72"/>
      <c r="AJR1359" s="72"/>
      <c r="AJS1359" s="72"/>
      <c r="AJT1359" s="72"/>
      <c r="AJU1359" s="72"/>
      <c r="AJV1359" s="72"/>
      <c r="AJW1359" s="72"/>
      <c r="AJX1359" s="72"/>
      <c r="AJY1359" s="72"/>
      <c r="AJZ1359" s="72"/>
      <c r="AKA1359" s="72"/>
      <c r="AKB1359" s="72"/>
      <c r="AKC1359" s="72"/>
      <c r="AKD1359" s="72"/>
      <c r="AKE1359" s="72"/>
      <c r="AKF1359" s="72"/>
      <c r="AKG1359" s="72"/>
      <c r="AKH1359" s="72"/>
      <c r="AKI1359" s="72"/>
      <c r="AKJ1359" s="72"/>
      <c r="AKK1359" s="72"/>
      <c r="AKL1359" s="72"/>
      <c r="AKM1359" s="72"/>
      <c r="AKN1359" s="72"/>
      <c r="AKO1359" s="72"/>
      <c r="AKP1359" s="72"/>
      <c r="AKQ1359" s="72"/>
      <c r="AKR1359" s="72"/>
      <c r="AKS1359" s="72"/>
      <c r="AKT1359" s="72"/>
      <c r="AKU1359" s="72"/>
      <c r="AKV1359" s="72"/>
      <c r="AKW1359" s="72"/>
      <c r="AKX1359" s="72"/>
      <c r="AKY1359" s="72"/>
      <c r="AKZ1359" s="72"/>
      <c r="ALA1359" s="72"/>
      <c r="ALB1359" s="72"/>
      <c r="ALC1359" s="72"/>
      <c r="ALD1359" s="72"/>
      <c r="ALE1359" s="72"/>
      <c r="ALF1359" s="72"/>
      <c r="ALG1359" s="72"/>
      <c r="ALH1359" s="72"/>
      <c r="ALI1359" s="72"/>
      <c r="ALJ1359" s="72"/>
      <c r="ALK1359" s="72"/>
      <c r="ALL1359" s="72"/>
      <c r="ALM1359" s="72"/>
      <c r="ALN1359" s="72"/>
      <c r="ALO1359" s="72"/>
      <c r="ALP1359" s="72"/>
      <c r="ALQ1359" s="72"/>
      <c r="ALR1359" s="72"/>
      <c r="ALS1359" s="72"/>
      <c r="ALT1359" s="72"/>
      <c r="ALU1359" s="72"/>
      <c r="ALV1359" s="72"/>
      <c r="ALW1359" s="72"/>
      <c r="ALX1359" s="72"/>
      <c r="ALY1359" s="72"/>
      <c r="ALZ1359" s="72"/>
      <c r="AMA1359" s="72"/>
      <c r="AMB1359" s="72"/>
      <c r="AMC1359" s="72"/>
      <c r="AMD1359" s="72"/>
      <c r="AME1359" s="72"/>
      <c r="AMF1359" s="72"/>
      <c r="AMG1359" s="72"/>
      <c r="AMH1359" s="72"/>
      <c r="AMI1359" s="72"/>
      <c r="AMJ1359" s="72"/>
    </row>
    <row r="1360" customFormat="false" ht="15" hidden="false" customHeight="false" outlineLevel="0" collapsed="false">
      <c r="C1360" s="49" t="n">
        <f aca="false">IF(F1360=F1359,C1359,IF(F1360=(F1359+10),C1359,(C1359+10)))</f>
        <v>2640</v>
      </c>
      <c r="D1360" s="38" t="s">
        <v>473</v>
      </c>
      <c r="E1360" s="51" t="n">
        <f aca="false">IF(C1359=C1360,IF(AND(L1360&lt;&gt;"M",L1360&lt;&gt;"m-up"),E1359+10,E1359),10)</f>
        <v>20</v>
      </c>
      <c r="F1360" s="39" t="n">
        <f aca="false">R1360+(Q1360*60)+(P1360*3600)</f>
        <v>51846</v>
      </c>
      <c r="G1360" s="39" t="str">
        <f aca="false">CONCATENATE(M1360,N1360,O1360)</f>
        <v>201826</v>
      </c>
      <c r="H1360" s="39" t="n">
        <v>2</v>
      </c>
      <c r="L1360" s="39" t="s">
        <v>0</v>
      </c>
      <c r="M1360" s="39" t="n">
        <v>2018</v>
      </c>
      <c r="N1360" s="39" t="n">
        <v>2</v>
      </c>
      <c r="O1360" s="39" t="n">
        <v>6</v>
      </c>
      <c r="P1360" s="39" t="n">
        <v>14</v>
      </c>
      <c r="Q1360" s="39" t="n">
        <v>24</v>
      </c>
      <c r="R1360" s="39" t="n">
        <v>6</v>
      </c>
      <c r="S1360" s="39" t="n">
        <v>955</v>
      </c>
      <c r="T1360" s="39" t="n">
        <v>1</v>
      </c>
      <c r="U1360" s="39" t="s">
        <v>1</v>
      </c>
      <c r="V1360" s="39" t="s">
        <v>2</v>
      </c>
    </row>
    <row r="1361" customFormat="false" ht="15" hidden="false" customHeight="false" outlineLevel="0" collapsed="false">
      <c r="C1361" s="49" t="n">
        <f aca="false">IF(F1361=F1360,C1360,IF(F1361=(F1360+10),C1360,(C1360+10)))</f>
        <v>2640</v>
      </c>
      <c r="D1361" s="38" t="s">
        <v>473</v>
      </c>
      <c r="E1361" s="51" t="n">
        <f aca="false">IF(C1360=C1361,IF(AND(L1361&lt;&gt;"M",L1361&lt;&gt;"m-up"),E1360+10,E1360),10)</f>
        <v>30</v>
      </c>
      <c r="F1361" s="39" t="n">
        <f aca="false">R1361+(Q1361*60)+(P1361*3600)</f>
        <v>51846</v>
      </c>
      <c r="G1361" s="39" t="str">
        <f aca="false">CONCATENATE(M1361,N1361,O1361)</f>
        <v>201826</v>
      </c>
      <c r="H1361" s="39" t="n">
        <v>3</v>
      </c>
      <c r="L1361" s="39" t="s">
        <v>0</v>
      </c>
      <c r="M1361" s="39" t="n">
        <v>2018</v>
      </c>
      <c r="N1361" s="39" t="n">
        <v>2</v>
      </c>
      <c r="O1361" s="39" t="n">
        <v>6</v>
      </c>
      <c r="P1361" s="39" t="n">
        <v>14</v>
      </c>
      <c r="Q1361" s="39" t="n">
        <v>24</v>
      </c>
      <c r="R1361" s="39" t="n">
        <v>6</v>
      </c>
      <c r="S1361" s="39" t="n">
        <v>993</v>
      </c>
      <c r="T1361" s="39" t="n">
        <v>2</v>
      </c>
      <c r="U1361" s="39" t="s">
        <v>1</v>
      </c>
      <c r="V1361" s="39" t="s">
        <v>2</v>
      </c>
    </row>
    <row r="1362" customFormat="false" ht="15" hidden="false" customHeight="false" outlineLevel="0" collapsed="false">
      <c r="C1362" s="49" t="n">
        <f aca="false">IF(F1362=F1361,C1361,IF(F1362=(F1361+10),C1361,(C1361+10)))</f>
        <v>2650</v>
      </c>
      <c r="D1362" s="38" t="s">
        <v>473</v>
      </c>
      <c r="E1362" s="51" t="n">
        <f aca="false">IF(C1361=C1362,IF(AND(L1362&lt;&gt;"M",L1362&lt;&gt;"m-up"),E1361+10,E1361),10)</f>
        <v>10</v>
      </c>
      <c r="F1362" s="39" t="n">
        <f aca="false">R1362+(Q1362*60)+(P1362*3600)</f>
        <v>51847</v>
      </c>
      <c r="G1362" s="39" t="str">
        <f aca="false">CONCATENATE(M1362,N1362,O1362)</f>
        <v>201826</v>
      </c>
      <c r="H1362" s="39" t="n">
        <v>5</v>
      </c>
      <c r="L1362" s="39" t="s">
        <v>0</v>
      </c>
      <c r="M1362" s="39" t="n">
        <v>2018</v>
      </c>
      <c r="N1362" s="39" t="n">
        <v>2</v>
      </c>
      <c r="O1362" s="39" t="n">
        <v>6</v>
      </c>
      <c r="P1362" s="39" t="n">
        <v>14</v>
      </c>
      <c r="Q1362" s="39" t="n">
        <v>24</v>
      </c>
      <c r="R1362" s="39" t="n">
        <v>7</v>
      </c>
      <c r="S1362" s="39" t="n">
        <v>11</v>
      </c>
      <c r="T1362" s="39" t="n">
        <v>2</v>
      </c>
      <c r="U1362" s="39" t="s">
        <v>1</v>
      </c>
      <c r="V1362" s="39" t="s">
        <v>2</v>
      </c>
    </row>
    <row r="1363" customFormat="false" ht="15" hidden="false" customHeight="false" outlineLevel="0" collapsed="false">
      <c r="C1363" s="49" t="n">
        <f aca="false">IF(F1363=F1362,C1362,IF(F1363=(F1362+10),C1362,(C1362+10)))</f>
        <v>2650</v>
      </c>
      <c r="D1363" s="38" t="s">
        <v>473</v>
      </c>
      <c r="E1363" s="51" t="n">
        <f aca="false">IF(C1362=C1363,IF(AND(L1363&lt;&gt;"M",L1363&lt;&gt;"m-up"),E1362+10,E1362),10)</f>
        <v>20</v>
      </c>
      <c r="F1363" s="39" t="n">
        <f aca="false">R1363+(Q1363*60)+(P1363*3600)</f>
        <v>51847</v>
      </c>
      <c r="G1363" s="39" t="str">
        <f aca="false">CONCATENATE(M1363,N1363,O1363)</f>
        <v>201826</v>
      </c>
      <c r="H1363" s="39" t="n">
        <v>5</v>
      </c>
      <c r="L1363" s="39" t="s">
        <v>0</v>
      </c>
      <c r="M1363" s="39" t="n">
        <v>2018</v>
      </c>
      <c r="N1363" s="39" t="n">
        <v>2</v>
      </c>
      <c r="O1363" s="39" t="n">
        <v>6</v>
      </c>
      <c r="P1363" s="39" t="n">
        <v>14</v>
      </c>
      <c r="Q1363" s="39" t="n">
        <v>24</v>
      </c>
      <c r="R1363" s="39" t="n">
        <v>7</v>
      </c>
      <c r="S1363" s="39" t="n">
        <v>71</v>
      </c>
      <c r="T1363" s="39" t="n">
        <v>3</v>
      </c>
      <c r="U1363" s="39" t="s">
        <v>1</v>
      </c>
      <c r="V1363" s="39" t="s">
        <v>2</v>
      </c>
    </row>
    <row r="1364" customFormat="false" ht="15" hidden="false" customHeight="false" outlineLevel="0" collapsed="false">
      <c r="C1364" s="49" t="n">
        <f aca="false">IF(F1364=F1363,C1363,IF(F1364=(F1363+10),C1363,(C1363+10)))</f>
        <v>2650</v>
      </c>
      <c r="D1364" s="38" t="s">
        <v>473</v>
      </c>
      <c r="E1364" s="51" t="n">
        <f aca="false">IF(C1363=C1364,IF(AND(L1364&lt;&gt;"M",L1364&lt;&gt;"m-up"),E1363+10,E1363),10)</f>
        <v>30</v>
      </c>
      <c r="F1364" s="39" t="n">
        <f aca="false">R1364+(Q1364*60)+(P1364*3600)</f>
        <v>51847</v>
      </c>
      <c r="G1364" s="39" t="str">
        <f aca="false">CONCATENATE(M1364,N1364,O1364)</f>
        <v>201826</v>
      </c>
      <c r="H1364" s="39" t="n">
        <v>5</v>
      </c>
      <c r="L1364" s="39" t="s">
        <v>0</v>
      </c>
      <c r="M1364" s="39" t="n">
        <v>2018</v>
      </c>
      <c r="N1364" s="39" t="n">
        <v>2</v>
      </c>
      <c r="O1364" s="39" t="n">
        <v>6</v>
      </c>
      <c r="P1364" s="39" t="n">
        <v>14</v>
      </c>
      <c r="Q1364" s="39" t="n">
        <v>24</v>
      </c>
      <c r="R1364" s="39" t="n">
        <v>7</v>
      </c>
      <c r="S1364" s="39" t="n">
        <v>138</v>
      </c>
      <c r="T1364" s="39" t="n">
        <v>3</v>
      </c>
      <c r="U1364" s="39" t="s">
        <v>1</v>
      </c>
      <c r="V1364" s="39" t="s">
        <v>2</v>
      </c>
    </row>
    <row r="1365" customFormat="false" ht="15" hidden="false" customHeight="false" outlineLevel="0" collapsed="false">
      <c r="C1365" s="49" t="n">
        <f aca="false">IF(F1365=F1364,C1364,IF(F1365=(F1364+10),C1364,(C1364+10)))</f>
        <v>2650</v>
      </c>
      <c r="D1365" s="38" t="s">
        <v>473</v>
      </c>
      <c r="E1365" s="51" t="n">
        <f aca="false">IF(C1364=C1365,IF(AND(L1365&lt;&gt;"M",L1365&lt;&gt;"m-up"),E1364+10,E1364),10)</f>
        <v>30</v>
      </c>
      <c r="F1365" s="39" t="n">
        <f aca="false">R1365+(Q1365*60)+(P1365*3600)</f>
        <v>51847</v>
      </c>
      <c r="G1365" s="39" t="str">
        <f aca="false">CONCATENATE(M1365,N1365,O1365)</f>
        <v>201826</v>
      </c>
      <c r="H1365" s="39" t="n">
        <v>0</v>
      </c>
      <c r="L1365" s="39" t="s">
        <v>4</v>
      </c>
      <c r="M1365" s="39" t="n">
        <v>2018</v>
      </c>
      <c r="N1365" s="39" t="n">
        <v>2</v>
      </c>
      <c r="O1365" s="39" t="n">
        <v>6</v>
      </c>
      <c r="P1365" s="39" t="n">
        <v>14</v>
      </c>
      <c r="Q1365" s="39" t="n">
        <v>24</v>
      </c>
      <c r="R1365" s="39" t="n">
        <v>7</v>
      </c>
      <c r="S1365" s="39" t="n">
        <v>140</v>
      </c>
      <c r="T1365" s="39" t="n">
        <v>3</v>
      </c>
      <c r="U1365" s="39" t="s">
        <v>1</v>
      </c>
      <c r="V1365" s="39" t="s">
        <v>2</v>
      </c>
    </row>
    <row r="1366" customFormat="false" ht="15" hidden="false" customHeight="false" outlineLevel="0" collapsed="false">
      <c r="C1366" s="49" t="n">
        <f aca="false">IF(F1366=F1365,C1365,IF(F1366=(F1365+10),C1365,(C1365+10)))</f>
        <v>2650</v>
      </c>
      <c r="D1366" s="38" t="s">
        <v>473</v>
      </c>
      <c r="E1366" s="51" t="n">
        <f aca="false">IF(C1365=C1366,IF(AND(L1366&lt;&gt;"M",L1366&lt;&gt;"m-up"),E1365+10,E1365),10)</f>
        <v>40</v>
      </c>
      <c r="F1366" s="39" t="n">
        <f aca="false">R1366+(Q1366*60)+(P1366*3600)</f>
        <v>51847</v>
      </c>
      <c r="G1366" s="39" t="str">
        <f aca="false">CONCATENATE(M1366,N1366,O1366)</f>
        <v>201826</v>
      </c>
      <c r="H1366" s="39" t="n">
        <v>8</v>
      </c>
      <c r="L1366" s="39" t="s">
        <v>0</v>
      </c>
      <c r="M1366" s="39" t="n">
        <v>2018</v>
      </c>
      <c r="N1366" s="39" t="n">
        <v>2</v>
      </c>
      <c r="O1366" s="39" t="n">
        <v>6</v>
      </c>
      <c r="P1366" s="39" t="n">
        <v>14</v>
      </c>
      <c r="Q1366" s="39" t="n">
        <v>24</v>
      </c>
      <c r="R1366" s="39" t="n">
        <v>7</v>
      </c>
      <c r="S1366" s="39" t="n">
        <v>183</v>
      </c>
      <c r="T1366" s="39" t="n">
        <v>3</v>
      </c>
      <c r="U1366" s="39" t="s">
        <v>1</v>
      </c>
      <c r="V1366" s="39" t="s">
        <v>2</v>
      </c>
    </row>
    <row r="1367" customFormat="false" ht="15" hidden="false" customHeight="false" outlineLevel="0" collapsed="false">
      <c r="C1367" s="49" t="n">
        <f aca="false">IF(F1367=F1366,C1366,IF(F1367=(F1366+10),C1366,(C1366+10)))</f>
        <v>2650</v>
      </c>
      <c r="D1367" s="38" t="s">
        <v>473</v>
      </c>
      <c r="E1367" s="51" t="n">
        <f aca="false">IF(C1366=C1367,IF(AND(L1367&lt;&gt;"M",L1367&lt;&gt;"m-up"),E1366+10,E1366),10)</f>
        <v>40</v>
      </c>
      <c r="F1367" s="39" t="n">
        <f aca="false">R1367+(Q1367*60)+(P1367*3600)</f>
        <v>51847</v>
      </c>
      <c r="G1367" s="39" t="str">
        <f aca="false">CONCATENATE(M1367,N1367,O1367)</f>
        <v>201826</v>
      </c>
      <c r="H1367" s="39" t="n">
        <v>0</v>
      </c>
      <c r="L1367" s="39" t="s">
        <v>4</v>
      </c>
      <c r="M1367" s="39" t="n">
        <v>2018</v>
      </c>
      <c r="N1367" s="39" t="n">
        <v>2</v>
      </c>
      <c r="O1367" s="39" t="n">
        <v>6</v>
      </c>
      <c r="P1367" s="39" t="n">
        <v>14</v>
      </c>
      <c r="Q1367" s="39" t="n">
        <v>24</v>
      </c>
      <c r="R1367" s="39" t="n">
        <v>7</v>
      </c>
      <c r="S1367" s="39" t="n">
        <v>188</v>
      </c>
      <c r="T1367" s="39" t="n">
        <v>3</v>
      </c>
      <c r="U1367" s="39" t="s">
        <v>1</v>
      </c>
      <c r="V1367" s="39" t="s">
        <v>2</v>
      </c>
    </row>
    <row r="1368" customFormat="false" ht="15" hidden="false" customHeight="false" outlineLevel="0" collapsed="false">
      <c r="C1368" s="49" t="n">
        <f aca="false">IF(F1368=F1367,C1367,IF(F1368=(F1367+10),C1367,(C1367+10)))</f>
        <v>2650</v>
      </c>
      <c r="D1368" s="38" t="s">
        <v>473</v>
      </c>
      <c r="E1368" s="51" t="n">
        <f aca="false">IF(C1367=C1368,IF(AND(L1368&lt;&gt;"M",L1368&lt;&gt;"m-up"),E1367+10,E1367),10)</f>
        <v>50</v>
      </c>
      <c r="F1368" s="39" t="n">
        <f aca="false">R1368+(Q1368*60)+(P1368*3600)</f>
        <v>51847</v>
      </c>
      <c r="G1368" s="39" t="str">
        <f aca="false">CONCATENATE(M1368,N1368,O1368)</f>
        <v>201826</v>
      </c>
      <c r="H1368" s="39" t="n">
        <v>2</v>
      </c>
      <c r="L1368" s="39" t="s">
        <v>0</v>
      </c>
      <c r="M1368" s="39" t="n">
        <v>2018</v>
      </c>
      <c r="N1368" s="39" t="n">
        <v>2</v>
      </c>
      <c r="O1368" s="39" t="n">
        <v>6</v>
      </c>
      <c r="P1368" s="39" t="n">
        <v>14</v>
      </c>
      <c r="Q1368" s="39" t="n">
        <v>24</v>
      </c>
      <c r="R1368" s="39" t="n">
        <v>7</v>
      </c>
      <c r="S1368" s="39" t="n">
        <v>240</v>
      </c>
      <c r="T1368" s="39" t="n">
        <v>3</v>
      </c>
      <c r="U1368" s="39" t="s">
        <v>1</v>
      </c>
      <c r="V1368" s="39" t="s">
        <v>2</v>
      </c>
    </row>
    <row r="1369" customFormat="false" ht="15" hidden="false" customHeight="false" outlineLevel="0" collapsed="false">
      <c r="C1369" s="49" t="n">
        <f aca="false">IF(F1369=F1368,C1368,IF(F1369=(F1368+10),C1368,(C1368+10)))</f>
        <v>2650</v>
      </c>
      <c r="D1369" s="38" t="s">
        <v>473</v>
      </c>
      <c r="E1369" s="51" t="n">
        <f aca="false">IF(C1368=C1369,IF(AND(L1369&lt;&gt;"M",L1369&lt;&gt;"m-up"),E1368+10,E1368),10)</f>
        <v>60</v>
      </c>
      <c r="F1369" s="39" t="n">
        <f aca="false">R1369+(Q1369*60)+(P1369*3600)</f>
        <v>51847</v>
      </c>
      <c r="G1369" s="39" t="str">
        <f aca="false">CONCATENATE(M1369,N1369,O1369)</f>
        <v>201826</v>
      </c>
      <c r="H1369" s="39" t="n">
        <v>2</v>
      </c>
      <c r="L1369" s="39" t="s">
        <v>0</v>
      </c>
      <c r="M1369" s="39" t="n">
        <v>2018</v>
      </c>
      <c r="N1369" s="39" t="n">
        <v>2</v>
      </c>
      <c r="O1369" s="39" t="n">
        <v>6</v>
      </c>
      <c r="P1369" s="39" t="n">
        <v>14</v>
      </c>
      <c r="Q1369" s="39" t="n">
        <v>24</v>
      </c>
      <c r="R1369" s="39" t="n">
        <v>7</v>
      </c>
      <c r="S1369" s="39" t="n">
        <v>248</v>
      </c>
      <c r="T1369" s="39" t="n">
        <v>3</v>
      </c>
      <c r="U1369" s="39" t="s">
        <v>1</v>
      </c>
      <c r="V1369" s="39" t="s">
        <v>2</v>
      </c>
    </row>
    <row r="1370" customFormat="false" ht="15" hidden="false" customHeight="false" outlineLevel="0" collapsed="false">
      <c r="C1370" s="49" t="n">
        <f aca="false">IF(F1370=F1369,C1369,IF(F1370=(F1369+10),C1369,(C1369+10)))</f>
        <v>2650</v>
      </c>
      <c r="D1370" s="38" t="s">
        <v>473</v>
      </c>
      <c r="E1370" s="51" t="n">
        <f aca="false">IF(C1369=C1370,IF(AND(L1370&lt;&gt;"M",L1370&lt;&gt;"m-up"),E1369+10,E1369),10)</f>
        <v>70</v>
      </c>
      <c r="F1370" s="39" t="n">
        <f aca="false">R1370+(Q1370*60)+(P1370*3600)</f>
        <v>51847</v>
      </c>
      <c r="G1370" s="39" t="str">
        <f aca="false">CONCATENATE(M1370,N1370,O1370)</f>
        <v>201826</v>
      </c>
      <c r="H1370" s="39" t="n">
        <v>2</v>
      </c>
      <c r="L1370" s="39" t="s">
        <v>0</v>
      </c>
      <c r="M1370" s="39" t="n">
        <v>2018</v>
      </c>
      <c r="N1370" s="39" t="n">
        <v>2</v>
      </c>
      <c r="O1370" s="39" t="n">
        <v>6</v>
      </c>
      <c r="P1370" s="39" t="n">
        <v>14</v>
      </c>
      <c r="Q1370" s="39" t="n">
        <v>24</v>
      </c>
      <c r="R1370" s="39" t="n">
        <v>7</v>
      </c>
      <c r="S1370" s="39" t="n">
        <v>282</v>
      </c>
      <c r="T1370" s="39" t="n">
        <v>3</v>
      </c>
      <c r="U1370" s="39" t="s">
        <v>1</v>
      </c>
      <c r="V1370" s="39" t="s">
        <v>2</v>
      </c>
    </row>
    <row r="1371" customFormat="false" ht="15" hidden="false" customHeight="false" outlineLevel="0" collapsed="false">
      <c r="A1371" s="69"/>
      <c r="B1371" s="69"/>
      <c r="C1371" s="49" t="n">
        <f aca="false">IF(F1371=F1370,C1370,IF(F1371=(F1370+10),C1370,(C1370+10)))</f>
        <v>2660</v>
      </c>
      <c r="D1371" s="70"/>
      <c r="E1371" s="51" t="n">
        <f aca="false">IF(C1370=C1371,IF(AND(L1371&lt;&gt;"M",L1371&lt;&gt;"m-up"),E1370+10,E1370),10)</f>
        <v>10</v>
      </c>
      <c r="F1371" s="71" t="n">
        <f aca="false">R1371+(Q1371*60)+(P1371*3600)</f>
        <v>51885</v>
      </c>
      <c r="G1371" s="71" t="str">
        <f aca="false">CONCATENATE(M1371,N1371,O1371)</f>
        <v>201826</v>
      </c>
      <c r="H1371" s="71" t="n">
        <v>7</v>
      </c>
      <c r="I1371" s="71"/>
      <c r="J1371" s="71"/>
      <c r="K1371" s="71"/>
      <c r="L1371" s="71" t="s">
        <v>0</v>
      </c>
      <c r="M1371" s="71" t="n">
        <v>2018</v>
      </c>
      <c r="N1371" s="71" t="n">
        <v>2</v>
      </c>
      <c r="O1371" s="71" t="n">
        <v>6</v>
      </c>
      <c r="P1371" s="71" t="n">
        <v>14</v>
      </c>
      <c r="Q1371" s="71" t="n">
        <v>24</v>
      </c>
      <c r="R1371" s="71" t="n">
        <v>45</v>
      </c>
      <c r="S1371" s="71" t="n">
        <v>62</v>
      </c>
      <c r="T1371" s="71" t="n">
        <v>1</v>
      </c>
      <c r="U1371" s="71" t="s">
        <v>1</v>
      </c>
      <c r="V1371" s="71" t="s">
        <v>2</v>
      </c>
      <c r="W1371" s="71"/>
      <c r="X1371" s="72"/>
      <c r="WK1371" s="72"/>
      <c r="WL1371" s="72"/>
      <c r="WM1371" s="72"/>
      <c r="WN1371" s="72"/>
      <c r="WO1371" s="72"/>
      <c r="WP1371" s="72"/>
      <c r="WQ1371" s="72"/>
      <c r="WR1371" s="72"/>
      <c r="WS1371" s="72"/>
      <c r="WT1371" s="72"/>
      <c r="WU1371" s="72"/>
      <c r="WV1371" s="72"/>
      <c r="WW1371" s="72"/>
      <c r="WX1371" s="72"/>
      <c r="WY1371" s="72"/>
      <c r="WZ1371" s="72"/>
      <c r="XA1371" s="72"/>
      <c r="XB1371" s="72"/>
      <c r="XC1371" s="72"/>
      <c r="XD1371" s="72"/>
      <c r="XE1371" s="72"/>
      <c r="XF1371" s="72"/>
      <c r="XG1371" s="72"/>
      <c r="XH1371" s="72"/>
      <c r="XI1371" s="72"/>
      <c r="XJ1371" s="72"/>
      <c r="XK1371" s="72"/>
      <c r="XL1371" s="72"/>
      <c r="XM1371" s="72"/>
      <c r="XN1371" s="72"/>
      <c r="XO1371" s="72"/>
      <c r="XP1371" s="72"/>
      <c r="XQ1371" s="72"/>
      <c r="XR1371" s="72"/>
      <c r="XS1371" s="72"/>
      <c r="XT1371" s="72"/>
      <c r="XU1371" s="72"/>
      <c r="XV1371" s="72"/>
      <c r="XW1371" s="72"/>
      <c r="XX1371" s="72"/>
      <c r="XY1371" s="72"/>
      <c r="XZ1371" s="72"/>
      <c r="YA1371" s="72"/>
      <c r="YB1371" s="72"/>
      <c r="YC1371" s="72"/>
      <c r="YD1371" s="72"/>
      <c r="YE1371" s="72"/>
      <c r="YF1371" s="72"/>
      <c r="YG1371" s="72"/>
      <c r="YH1371" s="72"/>
      <c r="YI1371" s="72"/>
      <c r="YJ1371" s="72"/>
      <c r="YK1371" s="72"/>
      <c r="YL1371" s="72"/>
      <c r="YM1371" s="72"/>
      <c r="YN1371" s="72"/>
      <c r="YO1371" s="72"/>
      <c r="YP1371" s="72"/>
      <c r="YQ1371" s="72"/>
      <c r="YR1371" s="72"/>
      <c r="YS1371" s="72"/>
      <c r="YT1371" s="72"/>
      <c r="YU1371" s="72"/>
      <c r="YV1371" s="72"/>
      <c r="YW1371" s="72"/>
      <c r="YX1371" s="72"/>
      <c r="YY1371" s="72"/>
      <c r="YZ1371" s="72"/>
      <c r="ZA1371" s="72"/>
      <c r="ZB1371" s="72"/>
      <c r="ZC1371" s="72"/>
      <c r="ZD1371" s="72"/>
      <c r="ZE1371" s="72"/>
      <c r="ZF1371" s="72"/>
      <c r="ZG1371" s="72"/>
      <c r="ZH1371" s="72"/>
      <c r="ZI1371" s="72"/>
      <c r="ZJ1371" s="72"/>
      <c r="ZK1371" s="72"/>
      <c r="ZL1371" s="72"/>
      <c r="ZM1371" s="72"/>
      <c r="ZN1371" s="72"/>
      <c r="ZO1371" s="72"/>
      <c r="ZP1371" s="72"/>
      <c r="ZQ1371" s="72"/>
      <c r="ZR1371" s="72"/>
      <c r="ZS1371" s="72"/>
      <c r="ZT1371" s="72"/>
      <c r="ZU1371" s="72"/>
      <c r="ZV1371" s="72"/>
      <c r="ZW1371" s="72"/>
      <c r="ZX1371" s="72"/>
      <c r="ZY1371" s="72"/>
      <c r="ZZ1371" s="72"/>
      <c r="AAA1371" s="72"/>
      <c r="AAB1371" s="72"/>
      <c r="AAC1371" s="72"/>
      <c r="AAD1371" s="72"/>
      <c r="AAE1371" s="72"/>
      <c r="AAF1371" s="72"/>
      <c r="AAG1371" s="72"/>
      <c r="AAH1371" s="72"/>
      <c r="AAI1371" s="72"/>
      <c r="AAJ1371" s="72"/>
      <c r="AAK1371" s="72"/>
      <c r="AAL1371" s="72"/>
      <c r="AAM1371" s="72"/>
      <c r="AAN1371" s="72"/>
      <c r="AAO1371" s="72"/>
      <c r="AAP1371" s="72"/>
      <c r="AAQ1371" s="72"/>
      <c r="AAR1371" s="72"/>
      <c r="AAS1371" s="72"/>
      <c r="AAT1371" s="72"/>
      <c r="AAU1371" s="72"/>
      <c r="AAV1371" s="72"/>
      <c r="AAW1371" s="72"/>
      <c r="AAX1371" s="72"/>
      <c r="AAY1371" s="72"/>
      <c r="AAZ1371" s="72"/>
      <c r="ABA1371" s="72"/>
      <c r="ABB1371" s="72"/>
      <c r="ABC1371" s="72"/>
      <c r="ABD1371" s="72"/>
      <c r="ABE1371" s="72"/>
      <c r="ABF1371" s="72"/>
      <c r="ABG1371" s="72"/>
      <c r="ABH1371" s="72"/>
      <c r="ABI1371" s="72"/>
      <c r="ABJ1371" s="72"/>
      <c r="ABK1371" s="72"/>
      <c r="ABL1371" s="72"/>
      <c r="ABM1371" s="72"/>
      <c r="ABN1371" s="72"/>
      <c r="ABO1371" s="72"/>
      <c r="ABP1371" s="72"/>
      <c r="ABQ1371" s="72"/>
      <c r="ABR1371" s="72"/>
      <c r="ABS1371" s="72"/>
      <c r="ABT1371" s="72"/>
      <c r="ABU1371" s="72"/>
      <c r="ABV1371" s="72"/>
      <c r="ABW1371" s="72"/>
      <c r="ABX1371" s="72"/>
      <c r="ABY1371" s="72"/>
      <c r="ABZ1371" s="72"/>
      <c r="ACA1371" s="72"/>
      <c r="ACB1371" s="72"/>
      <c r="ACC1371" s="72"/>
      <c r="ACD1371" s="72"/>
      <c r="ACE1371" s="72"/>
      <c r="ACF1371" s="72"/>
      <c r="ACG1371" s="72"/>
      <c r="ACH1371" s="72"/>
      <c r="ACI1371" s="72"/>
      <c r="ACJ1371" s="72"/>
      <c r="ACK1371" s="72"/>
      <c r="ACL1371" s="72"/>
      <c r="ACM1371" s="72"/>
      <c r="ACN1371" s="72"/>
      <c r="ACO1371" s="72"/>
      <c r="ACP1371" s="72"/>
      <c r="ACQ1371" s="72"/>
      <c r="ACR1371" s="72"/>
      <c r="ACS1371" s="72"/>
      <c r="ACT1371" s="72"/>
      <c r="ACU1371" s="72"/>
      <c r="ACV1371" s="72"/>
      <c r="ACW1371" s="72"/>
      <c r="ACX1371" s="72"/>
      <c r="ACY1371" s="72"/>
      <c r="ACZ1371" s="72"/>
      <c r="ADA1371" s="72"/>
      <c r="ADB1371" s="72"/>
      <c r="ADC1371" s="72"/>
      <c r="ADD1371" s="72"/>
      <c r="ADE1371" s="72"/>
      <c r="ADF1371" s="72"/>
      <c r="ADG1371" s="72"/>
      <c r="ADH1371" s="72"/>
      <c r="ADI1371" s="72"/>
      <c r="ADJ1371" s="72"/>
      <c r="ADK1371" s="72"/>
      <c r="ADL1371" s="72"/>
      <c r="ADM1371" s="72"/>
      <c r="ADN1371" s="72"/>
      <c r="ADO1371" s="72"/>
      <c r="ADP1371" s="72"/>
      <c r="ADQ1371" s="72"/>
      <c r="ADR1371" s="72"/>
      <c r="ADS1371" s="72"/>
      <c r="ADT1371" s="72"/>
      <c r="ADU1371" s="72"/>
      <c r="ADV1371" s="72"/>
      <c r="ADW1371" s="72"/>
      <c r="ADX1371" s="72"/>
      <c r="ADY1371" s="72"/>
      <c r="ADZ1371" s="72"/>
      <c r="AEA1371" s="72"/>
      <c r="AEB1371" s="72"/>
      <c r="AEC1371" s="72"/>
      <c r="AED1371" s="72"/>
      <c r="AEE1371" s="72"/>
      <c r="AEF1371" s="72"/>
      <c r="AEG1371" s="72"/>
      <c r="AEH1371" s="72"/>
      <c r="AEI1371" s="72"/>
      <c r="AEJ1371" s="72"/>
      <c r="AEK1371" s="72"/>
      <c r="AEL1371" s="72"/>
      <c r="AEM1371" s="72"/>
      <c r="AEN1371" s="72"/>
      <c r="AEO1371" s="72"/>
      <c r="AEP1371" s="72"/>
      <c r="AEQ1371" s="72"/>
      <c r="AER1371" s="72"/>
      <c r="AES1371" s="72"/>
      <c r="AET1371" s="72"/>
      <c r="AEU1371" s="72"/>
      <c r="AEV1371" s="72"/>
      <c r="AEW1371" s="72"/>
      <c r="AEX1371" s="72"/>
      <c r="AEY1371" s="72"/>
      <c r="AEZ1371" s="72"/>
      <c r="AFA1371" s="72"/>
      <c r="AFB1371" s="72"/>
      <c r="AFC1371" s="72"/>
      <c r="AFD1371" s="72"/>
      <c r="AFE1371" s="72"/>
      <c r="AFF1371" s="72"/>
      <c r="AFG1371" s="72"/>
      <c r="AFH1371" s="72"/>
      <c r="AFI1371" s="72"/>
      <c r="AFJ1371" s="72"/>
      <c r="AFK1371" s="72"/>
      <c r="AFL1371" s="72"/>
      <c r="AFM1371" s="72"/>
      <c r="AFN1371" s="72"/>
      <c r="AFO1371" s="72"/>
      <c r="AFP1371" s="72"/>
      <c r="AFQ1371" s="72"/>
      <c r="AFR1371" s="72"/>
      <c r="AFS1371" s="72"/>
      <c r="AFT1371" s="72"/>
      <c r="AFU1371" s="72"/>
      <c r="AFV1371" s="72"/>
      <c r="AFW1371" s="72"/>
      <c r="AFX1371" s="72"/>
      <c r="AFY1371" s="72"/>
      <c r="AFZ1371" s="72"/>
      <c r="AGA1371" s="72"/>
      <c r="AGB1371" s="72"/>
      <c r="AGC1371" s="72"/>
      <c r="AGD1371" s="72"/>
      <c r="AGE1371" s="72"/>
      <c r="AGF1371" s="72"/>
      <c r="AGG1371" s="72"/>
      <c r="AGH1371" s="72"/>
      <c r="AGI1371" s="72"/>
      <c r="AGJ1371" s="72"/>
      <c r="AGK1371" s="72"/>
      <c r="AGL1371" s="72"/>
      <c r="AGM1371" s="72"/>
      <c r="AGN1371" s="72"/>
      <c r="AGO1371" s="72"/>
      <c r="AGP1371" s="72"/>
      <c r="AGQ1371" s="72"/>
      <c r="AGR1371" s="72"/>
      <c r="AGS1371" s="72"/>
      <c r="AGT1371" s="72"/>
      <c r="AGU1371" s="72"/>
      <c r="AGV1371" s="72"/>
      <c r="AGW1371" s="72"/>
      <c r="AGX1371" s="72"/>
      <c r="AGY1371" s="72"/>
      <c r="AGZ1371" s="72"/>
      <c r="AHA1371" s="72"/>
      <c r="AHB1371" s="72"/>
      <c r="AHC1371" s="72"/>
      <c r="AHD1371" s="72"/>
      <c r="AHE1371" s="72"/>
      <c r="AHF1371" s="72"/>
      <c r="AHG1371" s="72"/>
      <c r="AHH1371" s="72"/>
      <c r="AHI1371" s="72"/>
      <c r="AHJ1371" s="72"/>
      <c r="AHK1371" s="72"/>
      <c r="AHL1371" s="72"/>
      <c r="AHM1371" s="72"/>
      <c r="AHN1371" s="72"/>
      <c r="AHO1371" s="72"/>
      <c r="AHP1371" s="72"/>
      <c r="AHQ1371" s="72"/>
      <c r="AHR1371" s="72"/>
      <c r="AHS1371" s="72"/>
      <c r="AHT1371" s="72"/>
      <c r="AHU1371" s="72"/>
      <c r="AHV1371" s="72"/>
      <c r="AHW1371" s="72"/>
      <c r="AHX1371" s="72"/>
      <c r="AHY1371" s="72"/>
      <c r="AHZ1371" s="72"/>
      <c r="AIA1371" s="72"/>
      <c r="AIB1371" s="72"/>
      <c r="AIC1371" s="72"/>
      <c r="AID1371" s="72"/>
      <c r="AIE1371" s="72"/>
      <c r="AIF1371" s="72"/>
      <c r="AIG1371" s="72"/>
      <c r="AIH1371" s="72"/>
      <c r="AII1371" s="72"/>
      <c r="AIJ1371" s="72"/>
      <c r="AIK1371" s="72"/>
      <c r="AIL1371" s="72"/>
      <c r="AIM1371" s="72"/>
      <c r="AIN1371" s="72"/>
      <c r="AIO1371" s="72"/>
      <c r="AIP1371" s="72"/>
      <c r="AIQ1371" s="72"/>
      <c r="AIR1371" s="72"/>
      <c r="AIS1371" s="72"/>
      <c r="AIT1371" s="72"/>
      <c r="AIU1371" s="72"/>
      <c r="AIV1371" s="72"/>
      <c r="AIW1371" s="72"/>
      <c r="AIX1371" s="72"/>
      <c r="AIY1371" s="72"/>
      <c r="AIZ1371" s="72"/>
      <c r="AJA1371" s="72"/>
      <c r="AJB1371" s="72"/>
      <c r="AJC1371" s="72"/>
      <c r="AJD1371" s="72"/>
      <c r="AJE1371" s="72"/>
      <c r="AJF1371" s="72"/>
      <c r="AJG1371" s="72"/>
      <c r="AJH1371" s="72"/>
      <c r="AJI1371" s="72"/>
      <c r="AJJ1371" s="72"/>
      <c r="AJK1371" s="72"/>
      <c r="AJL1371" s="72"/>
      <c r="AJM1371" s="72"/>
      <c r="AJN1371" s="72"/>
      <c r="AJO1371" s="72"/>
      <c r="AJP1371" s="72"/>
      <c r="AJQ1371" s="72"/>
      <c r="AJR1371" s="72"/>
      <c r="AJS1371" s="72"/>
      <c r="AJT1371" s="72"/>
      <c r="AJU1371" s="72"/>
      <c r="AJV1371" s="72"/>
      <c r="AJW1371" s="72"/>
      <c r="AJX1371" s="72"/>
      <c r="AJY1371" s="72"/>
      <c r="AJZ1371" s="72"/>
      <c r="AKA1371" s="72"/>
      <c r="AKB1371" s="72"/>
      <c r="AKC1371" s="72"/>
      <c r="AKD1371" s="72"/>
      <c r="AKE1371" s="72"/>
      <c r="AKF1371" s="72"/>
      <c r="AKG1371" s="72"/>
      <c r="AKH1371" s="72"/>
      <c r="AKI1371" s="72"/>
      <c r="AKJ1371" s="72"/>
      <c r="AKK1371" s="72"/>
      <c r="AKL1371" s="72"/>
      <c r="AKM1371" s="72"/>
      <c r="AKN1371" s="72"/>
      <c r="AKO1371" s="72"/>
      <c r="AKP1371" s="72"/>
      <c r="AKQ1371" s="72"/>
      <c r="AKR1371" s="72"/>
      <c r="AKS1371" s="72"/>
      <c r="AKT1371" s="72"/>
      <c r="AKU1371" s="72"/>
      <c r="AKV1371" s="72"/>
      <c r="AKW1371" s="72"/>
      <c r="AKX1371" s="72"/>
      <c r="AKY1371" s="72"/>
      <c r="AKZ1371" s="72"/>
      <c r="ALA1371" s="72"/>
      <c r="ALB1371" s="72"/>
      <c r="ALC1371" s="72"/>
      <c r="ALD1371" s="72"/>
      <c r="ALE1371" s="72"/>
      <c r="ALF1371" s="72"/>
      <c r="ALG1371" s="72"/>
      <c r="ALH1371" s="72"/>
      <c r="ALI1371" s="72"/>
      <c r="ALJ1371" s="72"/>
      <c r="ALK1371" s="72"/>
      <c r="ALL1371" s="72"/>
      <c r="ALM1371" s="72"/>
      <c r="ALN1371" s="72"/>
      <c r="ALO1371" s="72"/>
      <c r="ALP1371" s="72"/>
      <c r="ALQ1371" s="72"/>
      <c r="ALR1371" s="72"/>
      <c r="ALS1371" s="72"/>
      <c r="ALT1371" s="72"/>
      <c r="ALU1371" s="72"/>
      <c r="ALV1371" s="72"/>
      <c r="ALW1371" s="72"/>
      <c r="ALX1371" s="72"/>
      <c r="ALY1371" s="72"/>
      <c r="ALZ1371" s="72"/>
      <c r="AMA1371" s="72"/>
      <c r="AMB1371" s="72"/>
      <c r="AMC1371" s="72"/>
      <c r="AMD1371" s="72"/>
      <c r="AME1371" s="72"/>
      <c r="AMF1371" s="72"/>
      <c r="AMG1371" s="72"/>
      <c r="AMH1371" s="72"/>
      <c r="AMI1371" s="72"/>
      <c r="AMJ1371" s="72"/>
    </row>
    <row r="1372" customFormat="false" ht="15" hidden="false" customHeight="false" outlineLevel="0" collapsed="false">
      <c r="C1372" s="49" t="n">
        <f aca="false">IF(F1372=F1371,C1371,IF(F1372=(F1371+10),C1371,(C1371+10)))</f>
        <v>2660</v>
      </c>
      <c r="E1372" s="51" t="n">
        <f aca="false">IF(C1371=C1372,IF(AND(L1372&lt;&gt;"M",L1372&lt;&gt;"m-up"),E1371+10,E1371),10)</f>
        <v>20</v>
      </c>
      <c r="F1372" s="39" t="n">
        <f aca="false">R1372+(Q1372*60)+(P1372*3600)</f>
        <v>51885</v>
      </c>
      <c r="G1372" s="39" t="str">
        <f aca="false">CONCATENATE(M1372,N1372,O1372)</f>
        <v>201826</v>
      </c>
      <c r="H1372" s="39" t="n">
        <v>356</v>
      </c>
      <c r="L1372" s="39" t="s">
        <v>0</v>
      </c>
      <c r="M1372" s="39" t="n">
        <v>2018</v>
      </c>
      <c r="N1372" s="39" t="n">
        <v>2</v>
      </c>
      <c r="O1372" s="39" t="n">
        <v>6</v>
      </c>
      <c r="P1372" s="39" t="n">
        <v>14</v>
      </c>
      <c r="Q1372" s="39" t="n">
        <v>24</v>
      </c>
      <c r="R1372" s="39" t="n">
        <v>45</v>
      </c>
      <c r="S1372" s="39" t="n">
        <v>83</v>
      </c>
      <c r="T1372" s="39" t="n">
        <v>1</v>
      </c>
      <c r="U1372" s="39" t="s">
        <v>1</v>
      </c>
      <c r="V1372" s="39" t="s">
        <v>2</v>
      </c>
      <c r="X1372" s="40" t="s">
        <v>474</v>
      </c>
    </row>
    <row r="1373" customFormat="false" ht="15" hidden="false" customHeight="false" outlineLevel="0" collapsed="false">
      <c r="A1373" s="118"/>
      <c r="B1373" s="118"/>
      <c r="C1373" s="49" t="n">
        <f aca="false">IF(F1373=F1372,C1372,IF(F1373=(F1372+10),C1372,(C1372+10)))</f>
        <v>2670</v>
      </c>
      <c r="D1373" s="74" t="s">
        <v>475</v>
      </c>
      <c r="E1373" s="51" t="n">
        <f aca="false">IF(C1372=C1373,IF(AND(L1373&lt;&gt;"M",L1373&lt;&gt;"m-up"),E1372+10,E1372),10)</f>
        <v>10</v>
      </c>
      <c r="F1373" s="81" t="n">
        <f aca="false">R1373+(Q1373*60)+(P1373*3600)</f>
        <v>52086</v>
      </c>
      <c r="G1373" s="81" t="str">
        <f aca="false">CONCATENATE(M1373,N1373,O1373)</f>
        <v>201826</v>
      </c>
      <c r="H1373" s="81" t="n">
        <v>10</v>
      </c>
      <c r="I1373" s="81"/>
      <c r="J1373" s="81"/>
      <c r="K1373" s="81"/>
      <c r="L1373" s="81" t="s">
        <v>0</v>
      </c>
      <c r="M1373" s="81" t="n">
        <v>2018</v>
      </c>
      <c r="N1373" s="81" t="n">
        <v>2</v>
      </c>
      <c r="O1373" s="81" t="n">
        <v>6</v>
      </c>
      <c r="P1373" s="81" t="n">
        <v>14</v>
      </c>
      <c r="Q1373" s="81" t="n">
        <v>28</v>
      </c>
      <c r="R1373" s="81" t="n">
        <v>6</v>
      </c>
      <c r="S1373" s="81" t="n">
        <v>620</v>
      </c>
      <c r="T1373" s="81" t="n">
        <v>1</v>
      </c>
      <c r="U1373" s="81" t="s">
        <v>1</v>
      </c>
      <c r="V1373" s="81" t="s">
        <v>2</v>
      </c>
      <c r="W1373" s="81"/>
      <c r="X1373" s="129" t="s">
        <v>139</v>
      </c>
      <c r="Y1373" s="130"/>
      <c r="Z1373" s="130"/>
      <c r="AA1373" s="130"/>
      <c r="WK1373" s="119"/>
      <c r="WL1373" s="119"/>
      <c r="WM1373" s="119"/>
      <c r="WN1373" s="119"/>
      <c r="WO1373" s="119"/>
      <c r="WP1373" s="119"/>
      <c r="WQ1373" s="119"/>
      <c r="WR1373" s="119"/>
      <c r="WS1373" s="119"/>
      <c r="WT1373" s="119"/>
      <c r="WU1373" s="119"/>
      <c r="WV1373" s="119"/>
      <c r="WW1373" s="119"/>
      <c r="WX1373" s="119"/>
      <c r="WY1373" s="119"/>
      <c r="WZ1373" s="119"/>
      <c r="XA1373" s="119"/>
      <c r="XB1373" s="119"/>
      <c r="XC1373" s="119"/>
      <c r="XD1373" s="119"/>
      <c r="XE1373" s="119"/>
      <c r="XF1373" s="119"/>
      <c r="XG1373" s="119"/>
      <c r="XH1373" s="119"/>
      <c r="XI1373" s="119"/>
      <c r="XJ1373" s="119"/>
      <c r="XK1373" s="119"/>
      <c r="XL1373" s="119"/>
      <c r="XM1373" s="119"/>
      <c r="XN1373" s="119"/>
      <c r="XO1373" s="119"/>
      <c r="XP1373" s="119"/>
      <c r="XQ1373" s="119"/>
      <c r="XR1373" s="119"/>
      <c r="XS1373" s="119"/>
      <c r="XT1373" s="119"/>
      <c r="XU1373" s="119"/>
      <c r="XV1373" s="119"/>
      <c r="XW1373" s="119"/>
      <c r="XX1373" s="119"/>
      <c r="XY1373" s="119"/>
      <c r="XZ1373" s="119"/>
      <c r="YA1373" s="119"/>
      <c r="YB1373" s="119"/>
      <c r="YC1373" s="119"/>
      <c r="YD1373" s="119"/>
      <c r="YE1373" s="119"/>
      <c r="YF1373" s="119"/>
      <c r="YG1373" s="119"/>
      <c r="YH1373" s="119"/>
      <c r="YI1373" s="119"/>
      <c r="YJ1373" s="119"/>
      <c r="YK1373" s="119"/>
      <c r="YL1373" s="119"/>
      <c r="YM1373" s="119"/>
      <c r="YN1373" s="119"/>
      <c r="YO1373" s="119"/>
      <c r="YP1373" s="119"/>
      <c r="YQ1373" s="119"/>
      <c r="YR1373" s="119"/>
      <c r="YS1373" s="119"/>
      <c r="YT1373" s="119"/>
      <c r="YU1373" s="119"/>
      <c r="YV1373" s="119"/>
      <c r="YW1373" s="119"/>
      <c r="YX1373" s="119"/>
      <c r="YY1373" s="119"/>
      <c r="YZ1373" s="119"/>
      <c r="ZA1373" s="119"/>
      <c r="ZB1373" s="119"/>
      <c r="ZC1373" s="119"/>
      <c r="ZD1373" s="119"/>
      <c r="ZE1373" s="119"/>
      <c r="ZF1373" s="119"/>
      <c r="ZG1373" s="119"/>
      <c r="ZH1373" s="119"/>
      <c r="ZI1373" s="119"/>
      <c r="ZJ1373" s="119"/>
      <c r="ZK1373" s="119"/>
      <c r="ZL1373" s="119"/>
      <c r="ZM1373" s="119"/>
      <c r="ZN1373" s="119"/>
      <c r="ZO1373" s="119"/>
      <c r="ZP1373" s="119"/>
      <c r="ZQ1373" s="119"/>
      <c r="ZR1373" s="119"/>
      <c r="ZS1373" s="119"/>
      <c r="ZT1373" s="119"/>
      <c r="ZU1373" s="119"/>
      <c r="ZV1373" s="119"/>
      <c r="ZW1373" s="119"/>
      <c r="ZX1373" s="119"/>
      <c r="ZY1373" s="119"/>
      <c r="ZZ1373" s="119"/>
      <c r="AAA1373" s="119"/>
      <c r="AAB1373" s="119"/>
      <c r="AAC1373" s="119"/>
      <c r="AAD1373" s="119"/>
      <c r="AAE1373" s="119"/>
      <c r="AAF1373" s="119"/>
      <c r="AAG1373" s="119"/>
      <c r="AAH1373" s="119"/>
      <c r="AAI1373" s="119"/>
      <c r="AAJ1373" s="119"/>
      <c r="AAK1373" s="119"/>
      <c r="AAL1373" s="119"/>
      <c r="AAM1373" s="119"/>
      <c r="AAN1373" s="119"/>
      <c r="AAO1373" s="119"/>
      <c r="AAP1373" s="119"/>
      <c r="AAQ1373" s="119"/>
      <c r="AAR1373" s="119"/>
      <c r="AAS1373" s="119"/>
      <c r="AAT1373" s="119"/>
      <c r="AAU1373" s="119"/>
      <c r="AAV1373" s="119"/>
      <c r="AAW1373" s="119"/>
      <c r="AAX1373" s="119"/>
      <c r="AAY1373" s="119"/>
      <c r="AAZ1373" s="119"/>
      <c r="ABA1373" s="119"/>
      <c r="ABB1373" s="119"/>
      <c r="ABC1373" s="119"/>
      <c r="ABD1373" s="119"/>
      <c r="ABE1373" s="119"/>
      <c r="ABF1373" s="119"/>
      <c r="ABG1373" s="119"/>
      <c r="ABH1373" s="119"/>
      <c r="ABI1373" s="119"/>
      <c r="ABJ1373" s="119"/>
      <c r="ABK1373" s="119"/>
      <c r="ABL1373" s="119"/>
      <c r="ABM1373" s="119"/>
      <c r="ABN1373" s="119"/>
      <c r="ABO1373" s="119"/>
      <c r="ABP1373" s="119"/>
      <c r="ABQ1373" s="119"/>
      <c r="ABR1373" s="119"/>
      <c r="ABS1373" s="119"/>
      <c r="ABT1373" s="119"/>
      <c r="ABU1373" s="119"/>
      <c r="ABV1373" s="119"/>
      <c r="ABW1373" s="119"/>
      <c r="ABX1373" s="119"/>
      <c r="ABY1373" s="119"/>
      <c r="ABZ1373" s="119"/>
      <c r="ACA1373" s="119"/>
      <c r="ACB1373" s="119"/>
      <c r="ACC1373" s="119"/>
      <c r="ACD1373" s="119"/>
      <c r="ACE1373" s="119"/>
      <c r="ACF1373" s="119"/>
      <c r="ACG1373" s="119"/>
      <c r="ACH1373" s="119"/>
      <c r="ACI1373" s="119"/>
      <c r="ACJ1373" s="119"/>
      <c r="ACK1373" s="119"/>
      <c r="ACL1373" s="119"/>
      <c r="ACM1373" s="119"/>
      <c r="ACN1373" s="119"/>
      <c r="ACO1373" s="119"/>
      <c r="ACP1373" s="119"/>
      <c r="ACQ1373" s="119"/>
      <c r="ACR1373" s="119"/>
      <c r="ACS1373" s="119"/>
      <c r="ACT1373" s="119"/>
      <c r="ACU1373" s="119"/>
      <c r="ACV1373" s="119"/>
      <c r="ACW1373" s="119"/>
      <c r="ACX1373" s="119"/>
      <c r="ACY1373" s="119"/>
      <c r="ACZ1373" s="119"/>
      <c r="ADA1373" s="119"/>
      <c r="ADB1373" s="119"/>
      <c r="ADC1373" s="119"/>
      <c r="ADD1373" s="119"/>
      <c r="ADE1373" s="119"/>
      <c r="ADF1373" s="119"/>
      <c r="ADG1373" s="119"/>
      <c r="ADH1373" s="119"/>
      <c r="ADI1373" s="119"/>
      <c r="ADJ1373" s="119"/>
      <c r="ADK1373" s="119"/>
      <c r="ADL1373" s="119"/>
      <c r="ADM1373" s="119"/>
      <c r="ADN1373" s="119"/>
      <c r="ADO1373" s="119"/>
      <c r="ADP1373" s="119"/>
      <c r="ADQ1373" s="119"/>
      <c r="ADR1373" s="119"/>
      <c r="ADS1373" s="119"/>
      <c r="ADT1373" s="119"/>
      <c r="ADU1373" s="119"/>
      <c r="ADV1373" s="119"/>
      <c r="ADW1373" s="119"/>
      <c r="ADX1373" s="119"/>
      <c r="ADY1373" s="119"/>
      <c r="ADZ1373" s="119"/>
      <c r="AEA1373" s="119"/>
      <c r="AEB1373" s="119"/>
      <c r="AEC1373" s="119"/>
      <c r="AED1373" s="119"/>
      <c r="AEE1373" s="119"/>
      <c r="AEF1373" s="119"/>
      <c r="AEG1373" s="119"/>
      <c r="AEH1373" s="119"/>
      <c r="AEI1373" s="119"/>
      <c r="AEJ1373" s="119"/>
      <c r="AEK1373" s="119"/>
      <c r="AEL1373" s="119"/>
      <c r="AEM1373" s="119"/>
      <c r="AEN1373" s="119"/>
      <c r="AEO1373" s="119"/>
      <c r="AEP1373" s="119"/>
      <c r="AEQ1373" s="119"/>
      <c r="AER1373" s="119"/>
      <c r="AES1373" s="119"/>
      <c r="AET1373" s="119"/>
      <c r="AEU1373" s="119"/>
      <c r="AEV1373" s="119"/>
      <c r="AEW1373" s="119"/>
      <c r="AEX1373" s="119"/>
      <c r="AEY1373" s="119"/>
      <c r="AEZ1373" s="119"/>
      <c r="AFA1373" s="119"/>
      <c r="AFB1373" s="119"/>
      <c r="AFC1373" s="119"/>
      <c r="AFD1373" s="119"/>
      <c r="AFE1373" s="119"/>
      <c r="AFF1373" s="119"/>
      <c r="AFG1373" s="119"/>
      <c r="AFH1373" s="119"/>
      <c r="AFI1373" s="119"/>
      <c r="AFJ1373" s="119"/>
      <c r="AFK1373" s="119"/>
      <c r="AFL1373" s="119"/>
      <c r="AFM1373" s="119"/>
      <c r="AFN1373" s="119"/>
      <c r="AFO1373" s="119"/>
      <c r="AFP1373" s="119"/>
      <c r="AFQ1373" s="119"/>
      <c r="AFR1373" s="119"/>
      <c r="AFS1373" s="119"/>
      <c r="AFT1373" s="119"/>
      <c r="AFU1373" s="119"/>
      <c r="AFV1373" s="119"/>
      <c r="AFW1373" s="119"/>
      <c r="AFX1373" s="119"/>
      <c r="AFY1373" s="119"/>
      <c r="AFZ1373" s="119"/>
      <c r="AGA1373" s="119"/>
      <c r="AGB1373" s="119"/>
      <c r="AGC1373" s="119"/>
      <c r="AGD1373" s="119"/>
      <c r="AGE1373" s="119"/>
      <c r="AGF1373" s="119"/>
      <c r="AGG1373" s="119"/>
      <c r="AGH1373" s="119"/>
      <c r="AGI1373" s="119"/>
      <c r="AGJ1373" s="119"/>
      <c r="AGK1373" s="119"/>
      <c r="AGL1373" s="119"/>
      <c r="AGM1373" s="119"/>
      <c r="AGN1373" s="119"/>
      <c r="AGO1373" s="119"/>
      <c r="AGP1373" s="119"/>
      <c r="AGQ1373" s="119"/>
      <c r="AGR1373" s="119"/>
      <c r="AGS1373" s="119"/>
      <c r="AGT1373" s="119"/>
      <c r="AGU1373" s="119"/>
      <c r="AGV1373" s="119"/>
      <c r="AGW1373" s="119"/>
      <c r="AGX1373" s="119"/>
      <c r="AGY1373" s="119"/>
      <c r="AGZ1373" s="119"/>
      <c r="AHA1373" s="119"/>
      <c r="AHB1373" s="119"/>
      <c r="AHC1373" s="119"/>
      <c r="AHD1373" s="119"/>
      <c r="AHE1373" s="119"/>
      <c r="AHF1373" s="119"/>
      <c r="AHG1373" s="119"/>
      <c r="AHH1373" s="119"/>
      <c r="AHI1373" s="119"/>
      <c r="AHJ1373" s="119"/>
      <c r="AHK1373" s="119"/>
      <c r="AHL1373" s="119"/>
      <c r="AHM1373" s="119"/>
      <c r="AHN1373" s="119"/>
      <c r="AHO1373" s="119"/>
      <c r="AHP1373" s="119"/>
      <c r="AHQ1373" s="119"/>
      <c r="AHR1373" s="119"/>
      <c r="AHS1373" s="119"/>
      <c r="AHT1373" s="119"/>
      <c r="AHU1373" s="119"/>
      <c r="AHV1373" s="119"/>
      <c r="AHW1373" s="119"/>
      <c r="AHX1373" s="119"/>
      <c r="AHY1373" s="119"/>
      <c r="AHZ1373" s="119"/>
      <c r="AIA1373" s="119"/>
      <c r="AIB1373" s="119"/>
      <c r="AIC1373" s="119"/>
      <c r="AID1373" s="119"/>
      <c r="AIE1373" s="119"/>
      <c r="AIF1373" s="119"/>
      <c r="AIG1373" s="119"/>
      <c r="AIH1373" s="119"/>
      <c r="AII1373" s="119"/>
      <c r="AIJ1373" s="119"/>
      <c r="AIK1373" s="119"/>
      <c r="AIL1373" s="119"/>
      <c r="AIM1373" s="119"/>
      <c r="AIN1373" s="119"/>
      <c r="AIO1373" s="119"/>
      <c r="AIP1373" s="119"/>
      <c r="AIQ1373" s="119"/>
      <c r="AIR1373" s="119"/>
      <c r="AIS1373" s="119"/>
      <c r="AIT1373" s="119"/>
      <c r="AIU1373" s="119"/>
      <c r="AIV1373" s="119"/>
      <c r="AIW1373" s="119"/>
      <c r="AIX1373" s="119"/>
      <c r="AIY1373" s="119"/>
      <c r="AIZ1373" s="119"/>
      <c r="AJA1373" s="119"/>
      <c r="AJB1373" s="119"/>
      <c r="AJC1373" s="119"/>
      <c r="AJD1373" s="119"/>
      <c r="AJE1373" s="119"/>
      <c r="AJF1373" s="119"/>
      <c r="AJG1373" s="119"/>
      <c r="AJH1373" s="119"/>
      <c r="AJI1373" s="119"/>
      <c r="AJJ1373" s="119"/>
      <c r="AJK1373" s="119"/>
      <c r="AJL1373" s="119"/>
      <c r="AJM1373" s="119"/>
      <c r="AJN1373" s="119"/>
      <c r="AJO1373" s="119"/>
      <c r="AJP1373" s="119"/>
      <c r="AJQ1373" s="119"/>
      <c r="AJR1373" s="119"/>
      <c r="AJS1373" s="119"/>
      <c r="AJT1373" s="119"/>
      <c r="AJU1373" s="119"/>
      <c r="AJV1373" s="119"/>
      <c r="AJW1373" s="119"/>
      <c r="AJX1373" s="119"/>
      <c r="AJY1373" s="119"/>
      <c r="AJZ1373" s="119"/>
      <c r="AKA1373" s="119"/>
      <c r="AKB1373" s="119"/>
      <c r="AKC1373" s="119"/>
      <c r="AKD1373" s="119"/>
      <c r="AKE1373" s="119"/>
      <c r="AKF1373" s="119"/>
      <c r="AKG1373" s="119"/>
      <c r="AKH1373" s="119"/>
      <c r="AKI1373" s="119"/>
      <c r="AKJ1373" s="119"/>
      <c r="AKK1373" s="119"/>
      <c r="AKL1373" s="119"/>
      <c r="AKM1373" s="119"/>
      <c r="AKN1373" s="119"/>
      <c r="AKO1373" s="119"/>
      <c r="AKP1373" s="119"/>
      <c r="AKQ1373" s="119"/>
      <c r="AKR1373" s="119"/>
      <c r="AKS1373" s="119"/>
      <c r="AKT1373" s="119"/>
      <c r="AKU1373" s="119"/>
      <c r="AKV1373" s="119"/>
      <c r="AKW1373" s="119"/>
      <c r="AKX1373" s="119"/>
      <c r="AKY1373" s="119"/>
      <c r="AKZ1373" s="119"/>
      <c r="ALA1373" s="119"/>
      <c r="ALB1373" s="119"/>
      <c r="ALC1373" s="119"/>
      <c r="ALD1373" s="119"/>
      <c r="ALE1373" s="119"/>
      <c r="ALF1373" s="119"/>
      <c r="ALG1373" s="119"/>
      <c r="ALH1373" s="119"/>
      <c r="ALI1373" s="119"/>
      <c r="ALJ1373" s="119"/>
      <c r="ALK1373" s="119"/>
      <c r="ALL1373" s="119"/>
      <c r="ALM1373" s="119"/>
      <c r="ALN1373" s="119"/>
      <c r="ALO1373" s="119"/>
      <c r="ALP1373" s="119"/>
      <c r="ALQ1373" s="119"/>
      <c r="ALR1373" s="119"/>
      <c r="ALS1373" s="119"/>
      <c r="ALT1373" s="119"/>
      <c r="ALU1373" s="119"/>
      <c r="ALV1373" s="119"/>
      <c r="ALW1373" s="119"/>
      <c r="ALX1373" s="119"/>
      <c r="ALY1373" s="119"/>
      <c r="ALZ1373" s="119"/>
      <c r="AMA1373" s="119"/>
      <c r="AMB1373" s="119"/>
      <c r="AMC1373" s="119"/>
      <c r="AMD1373" s="119"/>
      <c r="AME1373" s="119"/>
      <c r="AMF1373" s="119"/>
      <c r="AMG1373" s="119"/>
      <c r="AMH1373" s="119"/>
      <c r="AMI1373" s="119"/>
      <c r="AMJ1373" s="119"/>
    </row>
    <row r="1374" customFormat="false" ht="15" hidden="false" customHeight="false" outlineLevel="0" collapsed="false">
      <c r="A1374" s="118"/>
      <c r="B1374" s="118"/>
      <c r="C1374" s="49" t="n">
        <f aca="false">IF(F1374=F1373,C1373,IF(F1374=(F1373+10),C1373,(C1373+10)))</f>
        <v>2680</v>
      </c>
      <c r="D1374" s="58" t="s">
        <v>476</v>
      </c>
      <c r="E1374" s="51" t="n">
        <f aca="false">IF(C1373=C1374,IF(AND(L1374&lt;&gt;"M",L1374&lt;&gt;"m-up"),E1373+10,E1373),10)</f>
        <v>10</v>
      </c>
      <c r="F1374" s="81" t="n">
        <f aca="false">R1374+(Q1374*60)+(P1374*3600)</f>
        <v>52204</v>
      </c>
      <c r="G1374" s="81" t="str">
        <f aca="false">CONCATENATE(M1374,N1374,O1374)</f>
        <v>201826</v>
      </c>
      <c r="H1374" s="81" t="n">
        <v>5</v>
      </c>
      <c r="I1374" s="81"/>
      <c r="J1374" s="81"/>
      <c r="K1374" s="81"/>
      <c r="L1374" s="81" t="s">
        <v>0</v>
      </c>
      <c r="M1374" s="81" t="n">
        <v>2018</v>
      </c>
      <c r="N1374" s="81" t="n">
        <v>2</v>
      </c>
      <c r="O1374" s="81" t="n">
        <v>6</v>
      </c>
      <c r="P1374" s="81" t="n">
        <v>14</v>
      </c>
      <c r="Q1374" s="81" t="n">
        <v>30</v>
      </c>
      <c r="R1374" s="81" t="n">
        <v>4</v>
      </c>
      <c r="S1374" s="81" t="n">
        <v>792</v>
      </c>
      <c r="T1374" s="81" t="n">
        <v>1</v>
      </c>
      <c r="U1374" s="81" t="s">
        <v>1</v>
      </c>
      <c r="V1374" s="81" t="s">
        <v>2</v>
      </c>
      <c r="W1374" s="81"/>
      <c r="X1374" s="129" t="s">
        <v>140</v>
      </c>
      <c r="Y1374" s="130"/>
      <c r="Z1374" s="130"/>
      <c r="AA1374" s="130"/>
      <c r="WK1374" s="119"/>
      <c r="WL1374" s="119"/>
      <c r="WM1374" s="119"/>
      <c r="WN1374" s="119"/>
      <c r="WO1374" s="119"/>
      <c r="WP1374" s="119"/>
      <c r="WQ1374" s="119"/>
      <c r="WR1374" s="119"/>
      <c r="WS1374" s="119"/>
      <c r="WT1374" s="119"/>
      <c r="WU1374" s="119"/>
      <c r="WV1374" s="119"/>
      <c r="WW1374" s="119"/>
      <c r="WX1374" s="119"/>
      <c r="WY1374" s="119"/>
      <c r="WZ1374" s="119"/>
      <c r="XA1374" s="119"/>
      <c r="XB1374" s="119"/>
      <c r="XC1374" s="119"/>
      <c r="XD1374" s="119"/>
      <c r="XE1374" s="119"/>
      <c r="XF1374" s="119"/>
      <c r="XG1374" s="119"/>
      <c r="XH1374" s="119"/>
      <c r="XI1374" s="119"/>
      <c r="XJ1374" s="119"/>
      <c r="XK1374" s="119"/>
      <c r="XL1374" s="119"/>
      <c r="XM1374" s="119"/>
      <c r="XN1374" s="119"/>
      <c r="XO1374" s="119"/>
      <c r="XP1374" s="119"/>
      <c r="XQ1374" s="119"/>
      <c r="XR1374" s="119"/>
      <c r="XS1374" s="119"/>
      <c r="XT1374" s="119"/>
      <c r="XU1374" s="119"/>
      <c r="XV1374" s="119"/>
      <c r="XW1374" s="119"/>
      <c r="XX1374" s="119"/>
      <c r="XY1374" s="119"/>
      <c r="XZ1374" s="119"/>
      <c r="YA1374" s="119"/>
      <c r="YB1374" s="119"/>
      <c r="YC1374" s="119"/>
      <c r="YD1374" s="119"/>
      <c r="YE1374" s="119"/>
      <c r="YF1374" s="119"/>
      <c r="YG1374" s="119"/>
      <c r="YH1374" s="119"/>
      <c r="YI1374" s="119"/>
      <c r="YJ1374" s="119"/>
      <c r="YK1374" s="119"/>
      <c r="YL1374" s="119"/>
      <c r="YM1374" s="119"/>
      <c r="YN1374" s="119"/>
      <c r="YO1374" s="119"/>
      <c r="YP1374" s="119"/>
      <c r="YQ1374" s="119"/>
      <c r="YR1374" s="119"/>
      <c r="YS1374" s="119"/>
      <c r="YT1374" s="119"/>
      <c r="YU1374" s="119"/>
      <c r="YV1374" s="119"/>
      <c r="YW1374" s="119"/>
      <c r="YX1374" s="119"/>
      <c r="YY1374" s="119"/>
      <c r="YZ1374" s="119"/>
      <c r="ZA1374" s="119"/>
      <c r="ZB1374" s="119"/>
      <c r="ZC1374" s="119"/>
      <c r="ZD1374" s="119"/>
      <c r="ZE1374" s="119"/>
      <c r="ZF1374" s="119"/>
      <c r="ZG1374" s="119"/>
      <c r="ZH1374" s="119"/>
      <c r="ZI1374" s="119"/>
      <c r="ZJ1374" s="119"/>
      <c r="ZK1374" s="119"/>
      <c r="ZL1374" s="119"/>
      <c r="ZM1374" s="119"/>
      <c r="ZN1374" s="119"/>
      <c r="ZO1374" s="119"/>
      <c r="ZP1374" s="119"/>
      <c r="ZQ1374" s="119"/>
      <c r="ZR1374" s="119"/>
      <c r="ZS1374" s="119"/>
      <c r="ZT1374" s="119"/>
      <c r="ZU1374" s="119"/>
      <c r="ZV1374" s="119"/>
      <c r="ZW1374" s="119"/>
      <c r="ZX1374" s="119"/>
      <c r="ZY1374" s="119"/>
      <c r="ZZ1374" s="119"/>
      <c r="AAA1374" s="119"/>
      <c r="AAB1374" s="119"/>
      <c r="AAC1374" s="119"/>
      <c r="AAD1374" s="119"/>
      <c r="AAE1374" s="119"/>
      <c r="AAF1374" s="119"/>
      <c r="AAG1374" s="119"/>
      <c r="AAH1374" s="119"/>
      <c r="AAI1374" s="119"/>
      <c r="AAJ1374" s="119"/>
      <c r="AAK1374" s="119"/>
      <c r="AAL1374" s="119"/>
      <c r="AAM1374" s="119"/>
      <c r="AAN1374" s="119"/>
      <c r="AAO1374" s="119"/>
      <c r="AAP1374" s="119"/>
      <c r="AAQ1374" s="119"/>
      <c r="AAR1374" s="119"/>
      <c r="AAS1374" s="119"/>
      <c r="AAT1374" s="119"/>
      <c r="AAU1374" s="119"/>
      <c r="AAV1374" s="119"/>
      <c r="AAW1374" s="119"/>
      <c r="AAX1374" s="119"/>
      <c r="AAY1374" s="119"/>
      <c r="AAZ1374" s="119"/>
      <c r="ABA1374" s="119"/>
      <c r="ABB1374" s="119"/>
      <c r="ABC1374" s="119"/>
      <c r="ABD1374" s="119"/>
      <c r="ABE1374" s="119"/>
      <c r="ABF1374" s="119"/>
      <c r="ABG1374" s="119"/>
      <c r="ABH1374" s="119"/>
      <c r="ABI1374" s="119"/>
      <c r="ABJ1374" s="119"/>
      <c r="ABK1374" s="119"/>
      <c r="ABL1374" s="119"/>
      <c r="ABM1374" s="119"/>
      <c r="ABN1374" s="119"/>
      <c r="ABO1374" s="119"/>
      <c r="ABP1374" s="119"/>
      <c r="ABQ1374" s="119"/>
      <c r="ABR1374" s="119"/>
      <c r="ABS1374" s="119"/>
      <c r="ABT1374" s="119"/>
      <c r="ABU1374" s="119"/>
      <c r="ABV1374" s="119"/>
      <c r="ABW1374" s="119"/>
      <c r="ABX1374" s="119"/>
      <c r="ABY1374" s="119"/>
      <c r="ABZ1374" s="119"/>
      <c r="ACA1374" s="119"/>
      <c r="ACB1374" s="119"/>
      <c r="ACC1374" s="119"/>
      <c r="ACD1374" s="119"/>
      <c r="ACE1374" s="119"/>
      <c r="ACF1374" s="119"/>
      <c r="ACG1374" s="119"/>
      <c r="ACH1374" s="119"/>
      <c r="ACI1374" s="119"/>
      <c r="ACJ1374" s="119"/>
      <c r="ACK1374" s="119"/>
      <c r="ACL1374" s="119"/>
      <c r="ACM1374" s="119"/>
      <c r="ACN1374" s="119"/>
      <c r="ACO1374" s="119"/>
      <c r="ACP1374" s="119"/>
      <c r="ACQ1374" s="119"/>
      <c r="ACR1374" s="119"/>
      <c r="ACS1374" s="119"/>
      <c r="ACT1374" s="119"/>
      <c r="ACU1374" s="119"/>
      <c r="ACV1374" s="119"/>
      <c r="ACW1374" s="119"/>
      <c r="ACX1374" s="119"/>
      <c r="ACY1374" s="119"/>
      <c r="ACZ1374" s="119"/>
      <c r="ADA1374" s="119"/>
      <c r="ADB1374" s="119"/>
      <c r="ADC1374" s="119"/>
      <c r="ADD1374" s="119"/>
      <c r="ADE1374" s="119"/>
      <c r="ADF1374" s="119"/>
      <c r="ADG1374" s="119"/>
      <c r="ADH1374" s="119"/>
      <c r="ADI1374" s="119"/>
      <c r="ADJ1374" s="119"/>
      <c r="ADK1374" s="119"/>
      <c r="ADL1374" s="119"/>
      <c r="ADM1374" s="119"/>
      <c r="ADN1374" s="119"/>
      <c r="ADO1374" s="119"/>
      <c r="ADP1374" s="119"/>
      <c r="ADQ1374" s="119"/>
      <c r="ADR1374" s="119"/>
      <c r="ADS1374" s="119"/>
      <c r="ADT1374" s="119"/>
      <c r="ADU1374" s="119"/>
      <c r="ADV1374" s="119"/>
      <c r="ADW1374" s="119"/>
      <c r="ADX1374" s="119"/>
      <c r="ADY1374" s="119"/>
      <c r="ADZ1374" s="119"/>
      <c r="AEA1374" s="119"/>
      <c r="AEB1374" s="119"/>
      <c r="AEC1374" s="119"/>
      <c r="AED1374" s="119"/>
      <c r="AEE1374" s="119"/>
      <c r="AEF1374" s="119"/>
      <c r="AEG1374" s="119"/>
      <c r="AEH1374" s="119"/>
      <c r="AEI1374" s="119"/>
      <c r="AEJ1374" s="119"/>
      <c r="AEK1374" s="119"/>
      <c r="AEL1374" s="119"/>
      <c r="AEM1374" s="119"/>
      <c r="AEN1374" s="119"/>
      <c r="AEO1374" s="119"/>
      <c r="AEP1374" s="119"/>
      <c r="AEQ1374" s="119"/>
      <c r="AER1374" s="119"/>
      <c r="AES1374" s="119"/>
      <c r="AET1374" s="119"/>
      <c r="AEU1374" s="119"/>
      <c r="AEV1374" s="119"/>
      <c r="AEW1374" s="119"/>
      <c r="AEX1374" s="119"/>
      <c r="AEY1374" s="119"/>
      <c r="AEZ1374" s="119"/>
      <c r="AFA1374" s="119"/>
      <c r="AFB1374" s="119"/>
      <c r="AFC1374" s="119"/>
      <c r="AFD1374" s="119"/>
      <c r="AFE1374" s="119"/>
      <c r="AFF1374" s="119"/>
      <c r="AFG1374" s="119"/>
      <c r="AFH1374" s="119"/>
      <c r="AFI1374" s="119"/>
      <c r="AFJ1374" s="119"/>
      <c r="AFK1374" s="119"/>
      <c r="AFL1374" s="119"/>
      <c r="AFM1374" s="119"/>
      <c r="AFN1374" s="119"/>
      <c r="AFO1374" s="119"/>
      <c r="AFP1374" s="119"/>
      <c r="AFQ1374" s="119"/>
      <c r="AFR1374" s="119"/>
      <c r="AFS1374" s="119"/>
      <c r="AFT1374" s="119"/>
      <c r="AFU1374" s="119"/>
      <c r="AFV1374" s="119"/>
      <c r="AFW1374" s="119"/>
      <c r="AFX1374" s="119"/>
      <c r="AFY1374" s="119"/>
      <c r="AFZ1374" s="119"/>
      <c r="AGA1374" s="119"/>
      <c r="AGB1374" s="119"/>
      <c r="AGC1374" s="119"/>
      <c r="AGD1374" s="119"/>
      <c r="AGE1374" s="119"/>
      <c r="AGF1374" s="119"/>
      <c r="AGG1374" s="119"/>
      <c r="AGH1374" s="119"/>
      <c r="AGI1374" s="119"/>
      <c r="AGJ1374" s="119"/>
      <c r="AGK1374" s="119"/>
      <c r="AGL1374" s="119"/>
      <c r="AGM1374" s="119"/>
      <c r="AGN1374" s="119"/>
      <c r="AGO1374" s="119"/>
      <c r="AGP1374" s="119"/>
      <c r="AGQ1374" s="119"/>
      <c r="AGR1374" s="119"/>
      <c r="AGS1374" s="119"/>
      <c r="AGT1374" s="119"/>
      <c r="AGU1374" s="119"/>
      <c r="AGV1374" s="119"/>
      <c r="AGW1374" s="119"/>
      <c r="AGX1374" s="119"/>
      <c r="AGY1374" s="119"/>
      <c r="AGZ1374" s="119"/>
      <c r="AHA1374" s="119"/>
      <c r="AHB1374" s="119"/>
      <c r="AHC1374" s="119"/>
      <c r="AHD1374" s="119"/>
      <c r="AHE1374" s="119"/>
      <c r="AHF1374" s="119"/>
      <c r="AHG1374" s="119"/>
      <c r="AHH1374" s="119"/>
      <c r="AHI1374" s="119"/>
      <c r="AHJ1374" s="119"/>
      <c r="AHK1374" s="119"/>
      <c r="AHL1374" s="119"/>
      <c r="AHM1374" s="119"/>
      <c r="AHN1374" s="119"/>
      <c r="AHO1374" s="119"/>
      <c r="AHP1374" s="119"/>
      <c r="AHQ1374" s="119"/>
      <c r="AHR1374" s="119"/>
      <c r="AHS1374" s="119"/>
      <c r="AHT1374" s="119"/>
      <c r="AHU1374" s="119"/>
      <c r="AHV1374" s="119"/>
      <c r="AHW1374" s="119"/>
      <c r="AHX1374" s="119"/>
      <c r="AHY1374" s="119"/>
      <c r="AHZ1374" s="119"/>
      <c r="AIA1374" s="119"/>
      <c r="AIB1374" s="119"/>
      <c r="AIC1374" s="119"/>
      <c r="AID1374" s="119"/>
      <c r="AIE1374" s="119"/>
      <c r="AIF1374" s="119"/>
      <c r="AIG1374" s="119"/>
      <c r="AIH1374" s="119"/>
      <c r="AII1374" s="119"/>
      <c r="AIJ1374" s="119"/>
      <c r="AIK1374" s="119"/>
      <c r="AIL1374" s="119"/>
      <c r="AIM1374" s="119"/>
      <c r="AIN1374" s="119"/>
      <c r="AIO1374" s="119"/>
      <c r="AIP1374" s="119"/>
      <c r="AIQ1374" s="119"/>
      <c r="AIR1374" s="119"/>
      <c r="AIS1374" s="119"/>
      <c r="AIT1374" s="119"/>
      <c r="AIU1374" s="119"/>
      <c r="AIV1374" s="119"/>
      <c r="AIW1374" s="119"/>
      <c r="AIX1374" s="119"/>
      <c r="AIY1374" s="119"/>
      <c r="AIZ1374" s="119"/>
      <c r="AJA1374" s="119"/>
      <c r="AJB1374" s="119"/>
      <c r="AJC1374" s="119"/>
      <c r="AJD1374" s="119"/>
      <c r="AJE1374" s="119"/>
      <c r="AJF1374" s="119"/>
      <c r="AJG1374" s="119"/>
      <c r="AJH1374" s="119"/>
      <c r="AJI1374" s="119"/>
      <c r="AJJ1374" s="119"/>
      <c r="AJK1374" s="119"/>
      <c r="AJL1374" s="119"/>
      <c r="AJM1374" s="119"/>
      <c r="AJN1374" s="119"/>
      <c r="AJO1374" s="119"/>
      <c r="AJP1374" s="119"/>
      <c r="AJQ1374" s="119"/>
      <c r="AJR1374" s="119"/>
      <c r="AJS1374" s="119"/>
      <c r="AJT1374" s="119"/>
      <c r="AJU1374" s="119"/>
      <c r="AJV1374" s="119"/>
      <c r="AJW1374" s="119"/>
      <c r="AJX1374" s="119"/>
      <c r="AJY1374" s="119"/>
      <c r="AJZ1374" s="119"/>
      <c r="AKA1374" s="119"/>
      <c r="AKB1374" s="119"/>
      <c r="AKC1374" s="119"/>
      <c r="AKD1374" s="119"/>
      <c r="AKE1374" s="119"/>
      <c r="AKF1374" s="119"/>
      <c r="AKG1374" s="119"/>
      <c r="AKH1374" s="119"/>
      <c r="AKI1374" s="119"/>
      <c r="AKJ1374" s="119"/>
      <c r="AKK1374" s="119"/>
      <c r="AKL1374" s="119"/>
      <c r="AKM1374" s="119"/>
      <c r="AKN1374" s="119"/>
      <c r="AKO1374" s="119"/>
      <c r="AKP1374" s="119"/>
      <c r="AKQ1374" s="119"/>
      <c r="AKR1374" s="119"/>
      <c r="AKS1374" s="119"/>
      <c r="AKT1374" s="119"/>
      <c r="AKU1374" s="119"/>
      <c r="AKV1374" s="119"/>
      <c r="AKW1374" s="119"/>
      <c r="AKX1374" s="119"/>
      <c r="AKY1374" s="119"/>
      <c r="AKZ1374" s="119"/>
      <c r="ALA1374" s="119"/>
      <c r="ALB1374" s="119"/>
      <c r="ALC1374" s="119"/>
      <c r="ALD1374" s="119"/>
      <c r="ALE1374" s="119"/>
      <c r="ALF1374" s="119"/>
      <c r="ALG1374" s="119"/>
      <c r="ALH1374" s="119"/>
      <c r="ALI1374" s="119"/>
      <c r="ALJ1374" s="119"/>
      <c r="ALK1374" s="119"/>
      <c r="ALL1374" s="119"/>
      <c r="ALM1374" s="119"/>
      <c r="ALN1374" s="119"/>
      <c r="ALO1374" s="119"/>
      <c r="ALP1374" s="119"/>
      <c r="ALQ1374" s="119"/>
      <c r="ALR1374" s="119"/>
      <c r="ALS1374" s="119"/>
      <c r="ALT1374" s="119"/>
      <c r="ALU1374" s="119"/>
      <c r="ALV1374" s="119"/>
      <c r="ALW1374" s="119"/>
      <c r="ALX1374" s="119"/>
      <c r="ALY1374" s="119"/>
      <c r="ALZ1374" s="119"/>
      <c r="AMA1374" s="119"/>
      <c r="AMB1374" s="119"/>
      <c r="AMC1374" s="119"/>
      <c r="AMD1374" s="119"/>
      <c r="AME1374" s="119"/>
      <c r="AMF1374" s="119"/>
      <c r="AMG1374" s="119"/>
      <c r="AMH1374" s="119"/>
      <c r="AMI1374" s="119"/>
      <c r="AMJ1374" s="119"/>
    </row>
    <row r="1375" customFormat="false" ht="15" hidden="false" customHeight="false" outlineLevel="0" collapsed="false">
      <c r="A1375" s="118"/>
      <c r="B1375" s="118"/>
      <c r="C1375" s="49" t="n">
        <f aca="false">IF(F1375=F1374,C1374,IF(F1375=(F1374+10),C1374,(C1374+10)))</f>
        <v>2680</v>
      </c>
      <c r="D1375" s="56" t="s">
        <v>476</v>
      </c>
      <c r="E1375" s="51" t="n">
        <f aca="false">IF(C1374=C1375,IF(AND(L1375&lt;&gt;"M",L1375&lt;&gt;"m-up"),E1374+10,E1374),10)</f>
        <v>20</v>
      </c>
      <c r="F1375" s="79" t="n">
        <f aca="false">R1375+(Q1375*60)+(P1375*3600)</f>
        <v>52204</v>
      </c>
      <c r="G1375" s="79" t="str">
        <f aca="false">CONCATENATE(M1375,N1375,O1375)</f>
        <v>201826</v>
      </c>
      <c r="H1375" s="79" t="n">
        <v>0</v>
      </c>
      <c r="I1375" s="79"/>
      <c r="J1375" s="79"/>
      <c r="K1375" s="79"/>
      <c r="L1375" s="79" t="s">
        <v>270</v>
      </c>
      <c r="M1375" s="79" t="n">
        <v>2018</v>
      </c>
      <c r="N1375" s="79" t="n">
        <v>2</v>
      </c>
      <c r="O1375" s="79" t="n">
        <v>6</v>
      </c>
      <c r="P1375" s="79" t="n">
        <v>14</v>
      </c>
      <c r="Q1375" s="79" t="n">
        <v>30</v>
      </c>
      <c r="R1375" s="79" t="n">
        <v>4</v>
      </c>
      <c r="S1375" s="79" t="n">
        <v>814</v>
      </c>
      <c r="T1375" s="79" t="n">
        <v>1</v>
      </c>
      <c r="U1375" s="79" t="s">
        <v>1</v>
      </c>
      <c r="V1375" s="79" t="s">
        <v>2</v>
      </c>
      <c r="W1375" s="79"/>
      <c r="X1375" s="130"/>
      <c r="Y1375" s="130"/>
      <c r="Z1375" s="130"/>
      <c r="AA1375" s="130"/>
      <c r="WK1375" s="119"/>
      <c r="WL1375" s="119"/>
      <c r="WM1375" s="119"/>
      <c r="WN1375" s="119"/>
      <c r="WO1375" s="119"/>
      <c r="WP1375" s="119"/>
      <c r="WQ1375" s="119"/>
      <c r="WR1375" s="119"/>
      <c r="WS1375" s="119"/>
      <c r="WT1375" s="119"/>
      <c r="WU1375" s="119"/>
      <c r="WV1375" s="119"/>
      <c r="WW1375" s="119"/>
      <c r="WX1375" s="119"/>
      <c r="WY1375" s="119"/>
      <c r="WZ1375" s="119"/>
      <c r="XA1375" s="119"/>
      <c r="XB1375" s="119"/>
      <c r="XC1375" s="119"/>
      <c r="XD1375" s="119"/>
      <c r="XE1375" s="119"/>
      <c r="XF1375" s="119"/>
      <c r="XG1375" s="119"/>
      <c r="XH1375" s="119"/>
      <c r="XI1375" s="119"/>
      <c r="XJ1375" s="119"/>
      <c r="XK1375" s="119"/>
      <c r="XL1375" s="119"/>
      <c r="XM1375" s="119"/>
      <c r="XN1375" s="119"/>
      <c r="XO1375" s="119"/>
      <c r="XP1375" s="119"/>
      <c r="XQ1375" s="119"/>
      <c r="XR1375" s="119"/>
      <c r="XS1375" s="119"/>
      <c r="XT1375" s="119"/>
      <c r="XU1375" s="119"/>
      <c r="XV1375" s="119"/>
      <c r="XW1375" s="119"/>
      <c r="XX1375" s="119"/>
      <c r="XY1375" s="119"/>
      <c r="XZ1375" s="119"/>
      <c r="YA1375" s="119"/>
      <c r="YB1375" s="119"/>
      <c r="YC1375" s="119"/>
      <c r="YD1375" s="119"/>
      <c r="YE1375" s="119"/>
      <c r="YF1375" s="119"/>
      <c r="YG1375" s="119"/>
      <c r="YH1375" s="119"/>
      <c r="YI1375" s="119"/>
      <c r="YJ1375" s="119"/>
      <c r="YK1375" s="119"/>
      <c r="YL1375" s="119"/>
      <c r="YM1375" s="119"/>
      <c r="YN1375" s="119"/>
      <c r="YO1375" s="119"/>
      <c r="YP1375" s="119"/>
      <c r="YQ1375" s="119"/>
      <c r="YR1375" s="119"/>
      <c r="YS1375" s="119"/>
      <c r="YT1375" s="119"/>
      <c r="YU1375" s="119"/>
      <c r="YV1375" s="119"/>
      <c r="YW1375" s="119"/>
      <c r="YX1375" s="119"/>
      <c r="YY1375" s="119"/>
      <c r="YZ1375" s="119"/>
      <c r="ZA1375" s="119"/>
      <c r="ZB1375" s="119"/>
      <c r="ZC1375" s="119"/>
      <c r="ZD1375" s="119"/>
      <c r="ZE1375" s="119"/>
      <c r="ZF1375" s="119"/>
      <c r="ZG1375" s="119"/>
      <c r="ZH1375" s="119"/>
      <c r="ZI1375" s="119"/>
      <c r="ZJ1375" s="119"/>
      <c r="ZK1375" s="119"/>
      <c r="ZL1375" s="119"/>
      <c r="ZM1375" s="119"/>
      <c r="ZN1375" s="119"/>
      <c r="ZO1375" s="119"/>
      <c r="ZP1375" s="119"/>
      <c r="ZQ1375" s="119"/>
      <c r="ZR1375" s="119"/>
      <c r="ZS1375" s="119"/>
      <c r="ZT1375" s="119"/>
      <c r="ZU1375" s="119"/>
      <c r="ZV1375" s="119"/>
      <c r="ZW1375" s="119"/>
      <c r="ZX1375" s="119"/>
      <c r="ZY1375" s="119"/>
      <c r="ZZ1375" s="119"/>
      <c r="AAA1375" s="119"/>
      <c r="AAB1375" s="119"/>
      <c r="AAC1375" s="119"/>
      <c r="AAD1375" s="119"/>
      <c r="AAE1375" s="119"/>
      <c r="AAF1375" s="119"/>
      <c r="AAG1375" s="119"/>
      <c r="AAH1375" s="119"/>
      <c r="AAI1375" s="119"/>
      <c r="AAJ1375" s="119"/>
      <c r="AAK1375" s="119"/>
      <c r="AAL1375" s="119"/>
      <c r="AAM1375" s="119"/>
      <c r="AAN1375" s="119"/>
      <c r="AAO1375" s="119"/>
      <c r="AAP1375" s="119"/>
      <c r="AAQ1375" s="119"/>
      <c r="AAR1375" s="119"/>
      <c r="AAS1375" s="119"/>
      <c r="AAT1375" s="119"/>
      <c r="AAU1375" s="119"/>
      <c r="AAV1375" s="119"/>
      <c r="AAW1375" s="119"/>
      <c r="AAX1375" s="119"/>
      <c r="AAY1375" s="119"/>
      <c r="AAZ1375" s="119"/>
      <c r="ABA1375" s="119"/>
      <c r="ABB1375" s="119"/>
      <c r="ABC1375" s="119"/>
      <c r="ABD1375" s="119"/>
      <c r="ABE1375" s="119"/>
      <c r="ABF1375" s="119"/>
      <c r="ABG1375" s="119"/>
      <c r="ABH1375" s="119"/>
      <c r="ABI1375" s="119"/>
      <c r="ABJ1375" s="119"/>
      <c r="ABK1375" s="119"/>
      <c r="ABL1375" s="119"/>
      <c r="ABM1375" s="119"/>
      <c r="ABN1375" s="119"/>
      <c r="ABO1375" s="119"/>
      <c r="ABP1375" s="119"/>
      <c r="ABQ1375" s="119"/>
      <c r="ABR1375" s="119"/>
      <c r="ABS1375" s="119"/>
      <c r="ABT1375" s="119"/>
      <c r="ABU1375" s="119"/>
      <c r="ABV1375" s="119"/>
      <c r="ABW1375" s="119"/>
      <c r="ABX1375" s="119"/>
      <c r="ABY1375" s="119"/>
      <c r="ABZ1375" s="119"/>
      <c r="ACA1375" s="119"/>
      <c r="ACB1375" s="119"/>
      <c r="ACC1375" s="119"/>
      <c r="ACD1375" s="119"/>
      <c r="ACE1375" s="119"/>
      <c r="ACF1375" s="119"/>
      <c r="ACG1375" s="119"/>
      <c r="ACH1375" s="119"/>
      <c r="ACI1375" s="119"/>
      <c r="ACJ1375" s="119"/>
      <c r="ACK1375" s="119"/>
      <c r="ACL1375" s="119"/>
      <c r="ACM1375" s="119"/>
      <c r="ACN1375" s="119"/>
      <c r="ACO1375" s="119"/>
      <c r="ACP1375" s="119"/>
      <c r="ACQ1375" s="119"/>
      <c r="ACR1375" s="119"/>
      <c r="ACS1375" s="119"/>
      <c r="ACT1375" s="119"/>
      <c r="ACU1375" s="119"/>
      <c r="ACV1375" s="119"/>
      <c r="ACW1375" s="119"/>
      <c r="ACX1375" s="119"/>
      <c r="ACY1375" s="119"/>
      <c r="ACZ1375" s="119"/>
      <c r="ADA1375" s="119"/>
      <c r="ADB1375" s="119"/>
      <c r="ADC1375" s="119"/>
      <c r="ADD1375" s="119"/>
      <c r="ADE1375" s="119"/>
      <c r="ADF1375" s="119"/>
      <c r="ADG1375" s="119"/>
      <c r="ADH1375" s="119"/>
      <c r="ADI1375" s="119"/>
      <c r="ADJ1375" s="119"/>
      <c r="ADK1375" s="119"/>
      <c r="ADL1375" s="119"/>
      <c r="ADM1375" s="119"/>
      <c r="ADN1375" s="119"/>
      <c r="ADO1375" s="119"/>
      <c r="ADP1375" s="119"/>
      <c r="ADQ1375" s="119"/>
      <c r="ADR1375" s="119"/>
      <c r="ADS1375" s="119"/>
      <c r="ADT1375" s="119"/>
      <c r="ADU1375" s="119"/>
      <c r="ADV1375" s="119"/>
      <c r="ADW1375" s="119"/>
      <c r="ADX1375" s="119"/>
      <c r="ADY1375" s="119"/>
      <c r="ADZ1375" s="119"/>
      <c r="AEA1375" s="119"/>
      <c r="AEB1375" s="119"/>
      <c r="AEC1375" s="119"/>
      <c r="AED1375" s="119"/>
      <c r="AEE1375" s="119"/>
      <c r="AEF1375" s="119"/>
      <c r="AEG1375" s="119"/>
      <c r="AEH1375" s="119"/>
      <c r="AEI1375" s="119"/>
      <c r="AEJ1375" s="119"/>
      <c r="AEK1375" s="119"/>
      <c r="AEL1375" s="119"/>
      <c r="AEM1375" s="119"/>
      <c r="AEN1375" s="119"/>
      <c r="AEO1375" s="119"/>
      <c r="AEP1375" s="119"/>
      <c r="AEQ1375" s="119"/>
      <c r="AER1375" s="119"/>
      <c r="AES1375" s="119"/>
      <c r="AET1375" s="119"/>
      <c r="AEU1375" s="119"/>
      <c r="AEV1375" s="119"/>
      <c r="AEW1375" s="119"/>
      <c r="AEX1375" s="119"/>
      <c r="AEY1375" s="119"/>
      <c r="AEZ1375" s="119"/>
      <c r="AFA1375" s="119"/>
      <c r="AFB1375" s="119"/>
      <c r="AFC1375" s="119"/>
      <c r="AFD1375" s="119"/>
      <c r="AFE1375" s="119"/>
      <c r="AFF1375" s="119"/>
      <c r="AFG1375" s="119"/>
      <c r="AFH1375" s="119"/>
      <c r="AFI1375" s="119"/>
      <c r="AFJ1375" s="119"/>
      <c r="AFK1375" s="119"/>
      <c r="AFL1375" s="119"/>
      <c r="AFM1375" s="119"/>
      <c r="AFN1375" s="119"/>
      <c r="AFO1375" s="119"/>
      <c r="AFP1375" s="119"/>
      <c r="AFQ1375" s="119"/>
      <c r="AFR1375" s="119"/>
      <c r="AFS1375" s="119"/>
      <c r="AFT1375" s="119"/>
      <c r="AFU1375" s="119"/>
      <c r="AFV1375" s="119"/>
      <c r="AFW1375" s="119"/>
      <c r="AFX1375" s="119"/>
      <c r="AFY1375" s="119"/>
      <c r="AFZ1375" s="119"/>
      <c r="AGA1375" s="119"/>
      <c r="AGB1375" s="119"/>
      <c r="AGC1375" s="119"/>
      <c r="AGD1375" s="119"/>
      <c r="AGE1375" s="119"/>
      <c r="AGF1375" s="119"/>
      <c r="AGG1375" s="119"/>
      <c r="AGH1375" s="119"/>
      <c r="AGI1375" s="119"/>
      <c r="AGJ1375" s="119"/>
      <c r="AGK1375" s="119"/>
      <c r="AGL1375" s="119"/>
      <c r="AGM1375" s="119"/>
      <c r="AGN1375" s="119"/>
      <c r="AGO1375" s="119"/>
      <c r="AGP1375" s="119"/>
      <c r="AGQ1375" s="119"/>
      <c r="AGR1375" s="119"/>
      <c r="AGS1375" s="119"/>
      <c r="AGT1375" s="119"/>
      <c r="AGU1375" s="119"/>
      <c r="AGV1375" s="119"/>
      <c r="AGW1375" s="119"/>
      <c r="AGX1375" s="119"/>
      <c r="AGY1375" s="119"/>
      <c r="AGZ1375" s="119"/>
      <c r="AHA1375" s="119"/>
      <c r="AHB1375" s="119"/>
      <c r="AHC1375" s="119"/>
      <c r="AHD1375" s="119"/>
      <c r="AHE1375" s="119"/>
      <c r="AHF1375" s="119"/>
      <c r="AHG1375" s="119"/>
      <c r="AHH1375" s="119"/>
      <c r="AHI1375" s="119"/>
      <c r="AHJ1375" s="119"/>
      <c r="AHK1375" s="119"/>
      <c r="AHL1375" s="119"/>
      <c r="AHM1375" s="119"/>
      <c r="AHN1375" s="119"/>
      <c r="AHO1375" s="119"/>
      <c r="AHP1375" s="119"/>
      <c r="AHQ1375" s="119"/>
      <c r="AHR1375" s="119"/>
      <c r="AHS1375" s="119"/>
      <c r="AHT1375" s="119"/>
      <c r="AHU1375" s="119"/>
      <c r="AHV1375" s="119"/>
      <c r="AHW1375" s="119"/>
      <c r="AHX1375" s="119"/>
      <c r="AHY1375" s="119"/>
      <c r="AHZ1375" s="119"/>
      <c r="AIA1375" s="119"/>
      <c r="AIB1375" s="119"/>
      <c r="AIC1375" s="119"/>
      <c r="AID1375" s="119"/>
      <c r="AIE1375" s="119"/>
      <c r="AIF1375" s="119"/>
      <c r="AIG1375" s="119"/>
      <c r="AIH1375" s="119"/>
      <c r="AII1375" s="119"/>
      <c r="AIJ1375" s="119"/>
      <c r="AIK1375" s="119"/>
      <c r="AIL1375" s="119"/>
      <c r="AIM1375" s="119"/>
      <c r="AIN1375" s="119"/>
      <c r="AIO1375" s="119"/>
      <c r="AIP1375" s="119"/>
      <c r="AIQ1375" s="119"/>
      <c r="AIR1375" s="119"/>
      <c r="AIS1375" s="119"/>
      <c r="AIT1375" s="119"/>
      <c r="AIU1375" s="119"/>
      <c r="AIV1375" s="119"/>
      <c r="AIW1375" s="119"/>
      <c r="AIX1375" s="119"/>
      <c r="AIY1375" s="119"/>
      <c r="AIZ1375" s="119"/>
      <c r="AJA1375" s="119"/>
      <c r="AJB1375" s="119"/>
      <c r="AJC1375" s="119"/>
      <c r="AJD1375" s="119"/>
      <c r="AJE1375" s="119"/>
      <c r="AJF1375" s="119"/>
      <c r="AJG1375" s="119"/>
      <c r="AJH1375" s="119"/>
      <c r="AJI1375" s="119"/>
      <c r="AJJ1375" s="119"/>
      <c r="AJK1375" s="119"/>
      <c r="AJL1375" s="119"/>
      <c r="AJM1375" s="119"/>
      <c r="AJN1375" s="119"/>
      <c r="AJO1375" s="119"/>
      <c r="AJP1375" s="119"/>
      <c r="AJQ1375" s="119"/>
      <c r="AJR1375" s="119"/>
      <c r="AJS1375" s="119"/>
      <c r="AJT1375" s="119"/>
      <c r="AJU1375" s="119"/>
      <c r="AJV1375" s="119"/>
      <c r="AJW1375" s="119"/>
      <c r="AJX1375" s="119"/>
      <c r="AJY1375" s="119"/>
      <c r="AJZ1375" s="119"/>
      <c r="AKA1375" s="119"/>
      <c r="AKB1375" s="119"/>
      <c r="AKC1375" s="119"/>
      <c r="AKD1375" s="119"/>
      <c r="AKE1375" s="119"/>
      <c r="AKF1375" s="119"/>
      <c r="AKG1375" s="119"/>
      <c r="AKH1375" s="119"/>
      <c r="AKI1375" s="119"/>
      <c r="AKJ1375" s="119"/>
      <c r="AKK1375" s="119"/>
      <c r="AKL1375" s="119"/>
      <c r="AKM1375" s="119"/>
      <c r="AKN1375" s="119"/>
      <c r="AKO1375" s="119"/>
      <c r="AKP1375" s="119"/>
      <c r="AKQ1375" s="119"/>
      <c r="AKR1375" s="119"/>
      <c r="AKS1375" s="119"/>
      <c r="AKT1375" s="119"/>
      <c r="AKU1375" s="119"/>
      <c r="AKV1375" s="119"/>
      <c r="AKW1375" s="119"/>
      <c r="AKX1375" s="119"/>
      <c r="AKY1375" s="119"/>
      <c r="AKZ1375" s="119"/>
      <c r="ALA1375" s="119"/>
      <c r="ALB1375" s="119"/>
      <c r="ALC1375" s="119"/>
      <c r="ALD1375" s="119"/>
      <c r="ALE1375" s="119"/>
      <c r="ALF1375" s="119"/>
      <c r="ALG1375" s="119"/>
      <c r="ALH1375" s="119"/>
      <c r="ALI1375" s="119"/>
      <c r="ALJ1375" s="119"/>
      <c r="ALK1375" s="119"/>
      <c r="ALL1375" s="119"/>
      <c r="ALM1375" s="119"/>
      <c r="ALN1375" s="119"/>
      <c r="ALO1375" s="119"/>
      <c r="ALP1375" s="119"/>
      <c r="ALQ1375" s="119"/>
      <c r="ALR1375" s="119"/>
      <c r="ALS1375" s="119"/>
      <c r="ALT1375" s="119"/>
      <c r="ALU1375" s="119"/>
      <c r="ALV1375" s="119"/>
      <c r="ALW1375" s="119"/>
      <c r="ALX1375" s="119"/>
      <c r="ALY1375" s="119"/>
      <c r="ALZ1375" s="119"/>
      <c r="AMA1375" s="119"/>
      <c r="AMB1375" s="119"/>
      <c r="AMC1375" s="119"/>
      <c r="AMD1375" s="119"/>
      <c r="AME1375" s="119"/>
      <c r="AMF1375" s="119"/>
      <c r="AMG1375" s="119"/>
      <c r="AMH1375" s="119"/>
      <c r="AMI1375" s="119"/>
      <c r="AMJ1375" s="119"/>
    </row>
    <row r="1376" customFormat="false" ht="15" hidden="false" customHeight="false" outlineLevel="0" collapsed="false">
      <c r="A1376" s="118"/>
      <c r="B1376" s="118"/>
      <c r="C1376" s="49" t="n">
        <f aca="false">IF(F1376=F1375,C1375,IF(F1376=(F1375+10),C1375,(C1375+10)))</f>
        <v>2680</v>
      </c>
      <c r="D1376" s="56" t="s">
        <v>476</v>
      </c>
      <c r="E1376" s="51" t="n">
        <f aca="false">IF(C1375=C1376,IF(AND(L1376&lt;&gt;"M",L1376&lt;&gt;"m-up"),E1375+10,E1375),10)</f>
        <v>30</v>
      </c>
      <c r="F1376" s="79" t="n">
        <f aca="false">R1376+(Q1376*60)+(P1376*3600)</f>
        <v>52204</v>
      </c>
      <c r="G1376" s="79" t="str">
        <f aca="false">CONCATENATE(M1376,N1376,O1376)</f>
        <v>201826</v>
      </c>
      <c r="H1376" s="79" t="n">
        <v>0</v>
      </c>
      <c r="I1376" s="79"/>
      <c r="J1376" s="79"/>
      <c r="K1376" s="79"/>
      <c r="L1376" s="79" t="s">
        <v>270</v>
      </c>
      <c r="M1376" s="79" t="n">
        <v>2018</v>
      </c>
      <c r="N1376" s="79" t="n">
        <v>2</v>
      </c>
      <c r="O1376" s="79" t="n">
        <v>6</v>
      </c>
      <c r="P1376" s="79" t="n">
        <v>14</v>
      </c>
      <c r="Q1376" s="79" t="n">
        <v>30</v>
      </c>
      <c r="R1376" s="79" t="n">
        <v>4</v>
      </c>
      <c r="S1376" s="79" t="n">
        <v>820</v>
      </c>
      <c r="T1376" s="79" t="n">
        <v>1</v>
      </c>
      <c r="U1376" s="79" t="s">
        <v>1</v>
      </c>
      <c r="V1376" s="79" t="s">
        <v>2</v>
      </c>
      <c r="W1376" s="79"/>
      <c r="X1376" s="130"/>
      <c r="Y1376" s="130"/>
      <c r="Z1376" s="130"/>
      <c r="AA1376" s="130"/>
      <c r="WK1376" s="119"/>
      <c r="WL1376" s="119"/>
      <c r="WM1376" s="119"/>
      <c r="WN1376" s="119"/>
      <c r="WO1376" s="119"/>
      <c r="WP1376" s="119"/>
      <c r="WQ1376" s="119"/>
      <c r="WR1376" s="119"/>
      <c r="WS1376" s="119"/>
      <c r="WT1376" s="119"/>
      <c r="WU1376" s="119"/>
      <c r="WV1376" s="119"/>
      <c r="WW1376" s="119"/>
      <c r="WX1376" s="119"/>
      <c r="WY1376" s="119"/>
      <c r="WZ1376" s="119"/>
      <c r="XA1376" s="119"/>
      <c r="XB1376" s="119"/>
      <c r="XC1376" s="119"/>
      <c r="XD1376" s="119"/>
      <c r="XE1376" s="119"/>
      <c r="XF1376" s="119"/>
      <c r="XG1376" s="119"/>
      <c r="XH1376" s="119"/>
      <c r="XI1376" s="119"/>
      <c r="XJ1376" s="119"/>
      <c r="XK1376" s="119"/>
      <c r="XL1376" s="119"/>
      <c r="XM1376" s="119"/>
      <c r="XN1376" s="119"/>
      <c r="XO1376" s="119"/>
      <c r="XP1376" s="119"/>
      <c r="XQ1376" s="119"/>
      <c r="XR1376" s="119"/>
      <c r="XS1376" s="119"/>
      <c r="XT1376" s="119"/>
      <c r="XU1376" s="119"/>
      <c r="XV1376" s="119"/>
      <c r="XW1376" s="119"/>
      <c r="XX1376" s="119"/>
      <c r="XY1376" s="119"/>
      <c r="XZ1376" s="119"/>
      <c r="YA1376" s="119"/>
      <c r="YB1376" s="119"/>
      <c r="YC1376" s="119"/>
      <c r="YD1376" s="119"/>
      <c r="YE1376" s="119"/>
      <c r="YF1376" s="119"/>
      <c r="YG1376" s="119"/>
      <c r="YH1376" s="119"/>
      <c r="YI1376" s="119"/>
      <c r="YJ1376" s="119"/>
      <c r="YK1376" s="119"/>
      <c r="YL1376" s="119"/>
      <c r="YM1376" s="119"/>
      <c r="YN1376" s="119"/>
      <c r="YO1376" s="119"/>
      <c r="YP1376" s="119"/>
      <c r="YQ1376" s="119"/>
      <c r="YR1376" s="119"/>
      <c r="YS1376" s="119"/>
      <c r="YT1376" s="119"/>
      <c r="YU1376" s="119"/>
      <c r="YV1376" s="119"/>
      <c r="YW1376" s="119"/>
      <c r="YX1376" s="119"/>
      <c r="YY1376" s="119"/>
      <c r="YZ1376" s="119"/>
      <c r="ZA1376" s="119"/>
      <c r="ZB1376" s="119"/>
      <c r="ZC1376" s="119"/>
      <c r="ZD1376" s="119"/>
      <c r="ZE1376" s="119"/>
      <c r="ZF1376" s="119"/>
      <c r="ZG1376" s="119"/>
      <c r="ZH1376" s="119"/>
      <c r="ZI1376" s="119"/>
      <c r="ZJ1376" s="119"/>
      <c r="ZK1376" s="119"/>
      <c r="ZL1376" s="119"/>
      <c r="ZM1376" s="119"/>
      <c r="ZN1376" s="119"/>
      <c r="ZO1376" s="119"/>
      <c r="ZP1376" s="119"/>
      <c r="ZQ1376" s="119"/>
      <c r="ZR1376" s="119"/>
      <c r="ZS1376" s="119"/>
      <c r="ZT1376" s="119"/>
      <c r="ZU1376" s="119"/>
      <c r="ZV1376" s="119"/>
      <c r="ZW1376" s="119"/>
      <c r="ZX1376" s="119"/>
      <c r="ZY1376" s="119"/>
      <c r="ZZ1376" s="119"/>
      <c r="AAA1376" s="119"/>
      <c r="AAB1376" s="119"/>
      <c r="AAC1376" s="119"/>
      <c r="AAD1376" s="119"/>
      <c r="AAE1376" s="119"/>
      <c r="AAF1376" s="119"/>
      <c r="AAG1376" s="119"/>
      <c r="AAH1376" s="119"/>
      <c r="AAI1376" s="119"/>
      <c r="AAJ1376" s="119"/>
      <c r="AAK1376" s="119"/>
      <c r="AAL1376" s="119"/>
      <c r="AAM1376" s="119"/>
      <c r="AAN1376" s="119"/>
      <c r="AAO1376" s="119"/>
      <c r="AAP1376" s="119"/>
      <c r="AAQ1376" s="119"/>
      <c r="AAR1376" s="119"/>
      <c r="AAS1376" s="119"/>
      <c r="AAT1376" s="119"/>
      <c r="AAU1376" s="119"/>
      <c r="AAV1376" s="119"/>
      <c r="AAW1376" s="119"/>
      <c r="AAX1376" s="119"/>
      <c r="AAY1376" s="119"/>
      <c r="AAZ1376" s="119"/>
      <c r="ABA1376" s="119"/>
      <c r="ABB1376" s="119"/>
      <c r="ABC1376" s="119"/>
      <c r="ABD1376" s="119"/>
      <c r="ABE1376" s="119"/>
      <c r="ABF1376" s="119"/>
      <c r="ABG1376" s="119"/>
      <c r="ABH1376" s="119"/>
      <c r="ABI1376" s="119"/>
      <c r="ABJ1376" s="119"/>
      <c r="ABK1376" s="119"/>
      <c r="ABL1376" s="119"/>
      <c r="ABM1376" s="119"/>
      <c r="ABN1376" s="119"/>
      <c r="ABO1376" s="119"/>
      <c r="ABP1376" s="119"/>
      <c r="ABQ1376" s="119"/>
      <c r="ABR1376" s="119"/>
      <c r="ABS1376" s="119"/>
      <c r="ABT1376" s="119"/>
      <c r="ABU1376" s="119"/>
      <c r="ABV1376" s="119"/>
      <c r="ABW1376" s="119"/>
      <c r="ABX1376" s="119"/>
      <c r="ABY1376" s="119"/>
      <c r="ABZ1376" s="119"/>
      <c r="ACA1376" s="119"/>
      <c r="ACB1376" s="119"/>
      <c r="ACC1376" s="119"/>
      <c r="ACD1376" s="119"/>
      <c r="ACE1376" s="119"/>
      <c r="ACF1376" s="119"/>
      <c r="ACG1376" s="119"/>
      <c r="ACH1376" s="119"/>
      <c r="ACI1376" s="119"/>
      <c r="ACJ1376" s="119"/>
      <c r="ACK1376" s="119"/>
      <c r="ACL1376" s="119"/>
      <c r="ACM1376" s="119"/>
      <c r="ACN1376" s="119"/>
      <c r="ACO1376" s="119"/>
      <c r="ACP1376" s="119"/>
      <c r="ACQ1376" s="119"/>
      <c r="ACR1376" s="119"/>
      <c r="ACS1376" s="119"/>
      <c r="ACT1376" s="119"/>
      <c r="ACU1376" s="119"/>
      <c r="ACV1376" s="119"/>
      <c r="ACW1376" s="119"/>
      <c r="ACX1376" s="119"/>
      <c r="ACY1376" s="119"/>
      <c r="ACZ1376" s="119"/>
      <c r="ADA1376" s="119"/>
      <c r="ADB1376" s="119"/>
      <c r="ADC1376" s="119"/>
      <c r="ADD1376" s="119"/>
      <c r="ADE1376" s="119"/>
      <c r="ADF1376" s="119"/>
      <c r="ADG1376" s="119"/>
      <c r="ADH1376" s="119"/>
      <c r="ADI1376" s="119"/>
      <c r="ADJ1376" s="119"/>
      <c r="ADK1376" s="119"/>
      <c r="ADL1376" s="119"/>
      <c r="ADM1376" s="119"/>
      <c r="ADN1376" s="119"/>
      <c r="ADO1376" s="119"/>
      <c r="ADP1376" s="119"/>
      <c r="ADQ1376" s="119"/>
      <c r="ADR1376" s="119"/>
      <c r="ADS1376" s="119"/>
      <c r="ADT1376" s="119"/>
      <c r="ADU1376" s="119"/>
      <c r="ADV1376" s="119"/>
      <c r="ADW1376" s="119"/>
      <c r="ADX1376" s="119"/>
      <c r="ADY1376" s="119"/>
      <c r="ADZ1376" s="119"/>
      <c r="AEA1376" s="119"/>
      <c r="AEB1376" s="119"/>
      <c r="AEC1376" s="119"/>
      <c r="AED1376" s="119"/>
      <c r="AEE1376" s="119"/>
      <c r="AEF1376" s="119"/>
      <c r="AEG1376" s="119"/>
      <c r="AEH1376" s="119"/>
      <c r="AEI1376" s="119"/>
      <c r="AEJ1376" s="119"/>
      <c r="AEK1376" s="119"/>
      <c r="AEL1376" s="119"/>
      <c r="AEM1376" s="119"/>
      <c r="AEN1376" s="119"/>
      <c r="AEO1376" s="119"/>
      <c r="AEP1376" s="119"/>
      <c r="AEQ1376" s="119"/>
      <c r="AER1376" s="119"/>
      <c r="AES1376" s="119"/>
      <c r="AET1376" s="119"/>
      <c r="AEU1376" s="119"/>
      <c r="AEV1376" s="119"/>
      <c r="AEW1376" s="119"/>
      <c r="AEX1376" s="119"/>
      <c r="AEY1376" s="119"/>
      <c r="AEZ1376" s="119"/>
      <c r="AFA1376" s="119"/>
      <c r="AFB1376" s="119"/>
      <c r="AFC1376" s="119"/>
      <c r="AFD1376" s="119"/>
      <c r="AFE1376" s="119"/>
      <c r="AFF1376" s="119"/>
      <c r="AFG1376" s="119"/>
      <c r="AFH1376" s="119"/>
      <c r="AFI1376" s="119"/>
      <c r="AFJ1376" s="119"/>
      <c r="AFK1376" s="119"/>
      <c r="AFL1376" s="119"/>
      <c r="AFM1376" s="119"/>
      <c r="AFN1376" s="119"/>
      <c r="AFO1376" s="119"/>
      <c r="AFP1376" s="119"/>
      <c r="AFQ1376" s="119"/>
      <c r="AFR1376" s="119"/>
      <c r="AFS1376" s="119"/>
      <c r="AFT1376" s="119"/>
      <c r="AFU1376" s="119"/>
      <c r="AFV1376" s="119"/>
      <c r="AFW1376" s="119"/>
      <c r="AFX1376" s="119"/>
      <c r="AFY1376" s="119"/>
      <c r="AFZ1376" s="119"/>
      <c r="AGA1376" s="119"/>
      <c r="AGB1376" s="119"/>
      <c r="AGC1376" s="119"/>
      <c r="AGD1376" s="119"/>
      <c r="AGE1376" s="119"/>
      <c r="AGF1376" s="119"/>
      <c r="AGG1376" s="119"/>
      <c r="AGH1376" s="119"/>
      <c r="AGI1376" s="119"/>
      <c r="AGJ1376" s="119"/>
      <c r="AGK1376" s="119"/>
      <c r="AGL1376" s="119"/>
      <c r="AGM1376" s="119"/>
      <c r="AGN1376" s="119"/>
      <c r="AGO1376" s="119"/>
      <c r="AGP1376" s="119"/>
      <c r="AGQ1376" s="119"/>
      <c r="AGR1376" s="119"/>
      <c r="AGS1376" s="119"/>
      <c r="AGT1376" s="119"/>
      <c r="AGU1376" s="119"/>
      <c r="AGV1376" s="119"/>
      <c r="AGW1376" s="119"/>
      <c r="AGX1376" s="119"/>
      <c r="AGY1376" s="119"/>
      <c r="AGZ1376" s="119"/>
      <c r="AHA1376" s="119"/>
      <c r="AHB1376" s="119"/>
      <c r="AHC1376" s="119"/>
      <c r="AHD1376" s="119"/>
      <c r="AHE1376" s="119"/>
      <c r="AHF1376" s="119"/>
      <c r="AHG1376" s="119"/>
      <c r="AHH1376" s="119"/>
      <c r="AHI1376" s="119"/>
      <c r="AHJ1376" s="119"/>
      <c r="AHK1376" s="119"/>
      <c r="AHL1376" s="119"/>
      <c r="AHM1376" s="119"/>
      <c r="AHN1376" s="119"/>
      <c r="AHO1376" s="119"/>
      <c r="AHP1376" s="119"/>
      <c r="AHQ1376" s="119"/>
      <c r="AHR1376" s="119"/>
      <c r="AHS1376" s="119"/>
      <c r="AHT1376" s="119"/>
      <c r="AHU1376" s="119"/>
      <c r="AHV1376" s="119"/>
      <c r="AHW1376" s="119"/>
      <c r="AHX1376" s="119"/>
      <c r="AHY1376" s="119"/>
      <c r="AHZ1376" s="119"/>
      <c r="AIA1376" s="119"/>
      <c r="AIB1376" s="119"/>
      <c r="AIC1376" s="119"/>
      <c r="AID1376" s="119"/>
      <c r="AIE1376" s="119"/>
      <c r="AIF1376" s="119"/>
      <c r="AIG1376" s="119"/>
      <c r="AIH1376" s="119"/>
      <c r="AII1376" s="119"/>
      <c r="AIJ1376" s="119"/>
      <c r="AIK1376" s="119"/>
      <c r="AIL1376" s="119"/>
      <c r="AIM1376" s="119"/>
      <c r="AIN1376" s="119"/>
      <c r="AIO1376" s="119"/>
      <c r="AIP1376" s="119"/>
      <c r="AIQ1376" s="119"/>
      <c r="AIR1376" s="119"/>
      <c r="AIS1376" s="119"/>
      <c r="AIT1376" s="119"/>
      <c r="AIU1376" s="119"/>
      <c r="AIV1376" s="119"/>
      <c r="AIW1376" s="119"/>
      <c r="AIX1376" s="119"/>
      <c r="AIY1376" s="119"/>
      <c r="AIZ1376" s="119"/>
      <c r="AJA1376" s="119"/>
      <c r="AJB1376" s="119"/>
      <c r="AJC1376" s="119"/>
      <c r="AJD1376" s="119"/>
      <c r="AJE1376" s="119"/>
      <c r="AJF1376" s="119"/>
      <c r="AJG1376" s="119"/>
      <c r="AJH1376" s="119"/>
      <c r="AJI1376" s="119"/>
      <c r="AJJ1376" s="119"/>
      <c r="AJK1376" s="119"/>
      <c r="AJL1376" s="119"/>
      <c r="AJM1376" s="119"/>
      <c r="AJN1376" s="119"/>
      <c r="AJO1376" s="119"/>
      <c r="AJP1376" s="119"/>
      <c r="AJQ1376" s="119"/>
      <c r="AJR1376" s="119"/>
      <c r="AJS1376" s="119"/>
      <c r="AJT1376" s="119"/>
      <c r="AJU1376" s="119"/>
      <c r="AJV1376" s="119"/>
      <c r="AJW1376" s="119"/>
      <c r="AJX1376" s="119"/>
      <c r="AJY1376" s="119"/>
      <c r="AJZ1376" s="119"/>
      <c r="AKA1376" s="119"/>
      <c r="AKB1376" s="119"/>
      <c r="AKC1376" s="119"/>
      <c r="AKD1376" s="119"/>
      <c r="AKE1376" s="119"/>
      <c r="AKF1376" s="119"/>
      <c r="AKG1376" s="119"/>
      <c r="AKH1376" s="119"/>
      <c r="AKI1376" s="119"/>
      <c r="AKJ1376" s="119"/>
      <c r="AKK1376" s="119"/>
      <c r="AKL1376" s="119"/>
      <c r="AKM1376" s="119"/>
      <c r="AKN1376" s="119"/>
      <c r="AKO1376" s="119"/>
      <c r="AKP1376" s="119"/>
      <c r="AKQ1376" s="119"/>
      <c r="AKR1376" s="119"/>
      <c r="AKS1376" s="119"/>
      <c r="AKT1376" s="119"/>
      <c r="AKU1376" s="119"/>
      <c r="AKV1376" s="119"/>
      <c r="AKW1376" s="119"/>
      <c r="AKX1376" s="119"/>
      <c r="AKY1376" s="119"/>
      <c r="AKZ1376" s="119"/>
      <c r="ALA1376" s="119"/>
      <c r="ALB1376" s="119"/>
      <c r="ALC1376" s="119"/>
      <c r="ALD1376" s="119"/>
      <c r="ALE1376" s="119"/>
      <c r="ALF1376" s="119"/>
      <c r="ALG1376" s="119"/>
      <c r="ALH1376" s="119"/>
      <c r="ALI1376" s="119"/>
      <c r="ALJ1376" s="119"/>
      <c r="ALK1376" s="119"/>
      <c r="ALL1376" s="119"/>
      <c r="ALM1376" s="119"/>
      <c r="ALN1376" s="119"/>
      <c r="ALO1376" s="119"/>
      <c r="ALP1376" s="119"/>
      <c r="ALQ1376" s="119"/>
      <c r="ALR1376" s="119"/>
      <c r="ALS1376" s="119"/>
      <c r="ALT1376" s="119"/>
      <c r="ALU1376" s="119"/>
      <c r="ALV1376" s="119"/>
      <c r="ALW1376" s="119"/>
      <c r="ALX1376" s="119"/>
      <c r="ALY1376" s="119"/>
      <c r="ALZ1376" s="119"/>
      <c r="AMA1376" s="119"/>
      <c r="AMB1376" s="119"/>
      <c r="AMC1376" s="119"/>
      <c r="AMD1376" s="119"/>
      <c r="AME1376" s="119"/>
      <c r="AMF1376" s="119"/>
      <c r="AMG1376" s="119"/>
      <c r="AMH1376" s="119"/>
      <c r="AMI1376" s="119"/>
      <c r="AMJ1376" s="119"/>
    </row>
    <row r="1377" customFormat="false" ht="15" hidden="false" customHeight="false" outlineLevel="0" collapsed="false">
      <c r="A1377" s="118"/>
      <c r="B1377" s="118"/>
      <c r="C1377" s="49" t="n">
        <f aca="false">IF(F1377=F1376,C1376,IF(F1377=(F1376+10),C1376,(C1376+10)))</f>
        <v>2680</v>
      </c>
      <c r="D1377" s="56" t="s">
        <v>476</v>
      </c>
      <c r="E1377" s="51" t="n">
        <f aca="false">IF(C1376=C1377,IF(AND(L1377&lt;&gt;"M",L1377&lt;&gt;"m-up"),E1376+10,E1376),10)</f>
        <v>40</v>
      </c>
      <c r="F1377" s="79" t="n">
        <f aca="false">R1377+(Q1377*60)+(P1377*3600)</f>
        <v>52204</v>
      </c>
      <c r="G1377" s="79" t="str">
        <f aca="false">CONCATENATE(M1377,N1377,O1377)</f>
        <v>201826</v>
      </c>
      <c r="H1377" s="79" t="n">
        <v>10</v>
      </c>
      <c r="I1377" s="79"/>
      <c r="J1377" s="79"/>
      <c r="K1377" s="79"/>
      <c r="L1377" s="79" t="s">
        <v>0</v>
      </c>
      <c r="M1377" s="79" t="n">
        <v>2018</v>
      </c>
      <c r="N1377" s="79" t="n">
        <v>2</v>
      </c>
      <c r="O1377" s="79" t="n">
        <v>6</v>
      </c>
      <c r="P1377" s="79" t="n">
        <v>14</v>
      </c>
      <c r="Q1377" s="79" t="n">
        <v>30</v>
      </c>
      <c r="R1377" s="79" t="n">
        <v>4</v>
      </c>
      <c r="S1377" s="79" t="n">
        <v>883</v>
      </c>
      <c r="T1377" s="79" t="n">
        <v>1</v>
      </c>
      <c r="U1377" s="79" t="s">
        <v>1</v>
      </c>
      <c r="V1377" s="79" t="s">
        <v>2</v>
      </c>
      <c r="W1377" s="79"/>
      <c r="X1377" s="40" t="s">
        <v>477</v>
      </c>
      <c r="Y1377" s="130"/>
      <c r="Z1377" s="130"/>
      <c r="AA1377" s="130"/>
      <c r="WK1377" s="119"/>
      <c r="WL1377" s="119"/>
      <c r="WM1377" s="119"/>
      <c r="WN1377" s="119"/>
      <c r="WO1377" s="119"/>
      <c r="WP1377" s="119"/>
      <c r="WQ1377" s="119"/>
      <c r="WR1377" s="119"/>
      <c r="WS1377" s="119"/>
      <c r="WT1377" s="119"/>
      <c r="WU1377" s="119"/>
      <c r="WV1377" s="119"/>
      <c r="WW1377" s="119"/>
      <c r="WX1377" s="119"/>
      <c r="WY1377" s="119"/>
      <c r="WZ1377" s="119"/>
      <c r="XA1377" s="119"/>
      <c r="XB1377" s="119"/>
      <c r="XC1377" s="119"/>
      <c r="XD1377" s="119"/>
      <c r="XE1377" s="119"/>
      <c r="XF1377" s="119"/>
      <c r="XG1377" s="119"/>
      <c r="XH1377" s="119"/>
      <c r="XI1377" s="119"/>
      <c r="XJ1377" s="119"/>
      <c r="XK1377" s="119"/>
      <c r="XL1377" s="119"/>
      <c r="XM1377" s="119"/>
      <c r="XN1377" s="119"/>
      <c r="XO1377" s="119"/>
      <c r="XP1377" s="119"/>
      <c r="XQ1377" s="119"/>
      <c r="XR1377" s="119"/>
      <c r="XS1377" s="119"/>
      <c r="XT1377" s="119"/>
      <c r="XU1377" s="119"/>
      <c r="XV1377" s="119"/>
      <c r="XW1377" s="119"/>
      <c r="XX1377" s="119"/>
      <c r="XY1377" s="119"/>
      <c r="XZ1377" s="119"/>
      <c r="YA1377" s="119"/>
      <c r="YB1377" s="119"/>
      <c r="YC1377" s="119"/>
      <c r="YD1377" s="119"/>
      <c r="YE1377" s="119"/>
      <c r="YF1377" s="119"/>
      <c r="YG1377" s="119"/>
      <c r="YH1377" s="119"/>
      <c r="YI1377" s="119"/>
      <c r="YJ1377" s="119"/>
      <c r="YK1377" s="119"/>
      <c r="YL1377" s="119"/>
      <c r="YM1377" s="119"/>
      <c r="YN1377" s="119"/>
      <c r="YO1377" s="119"/>
      <c r="YP1377" s="119"/>
      <c r="YQ1377" s="119"/>
      <c r="YR1377" s="119"/>
      <c r="YS1377" s="119"/>
      <c r="YT1377" s="119"/>
      <c r="YU1377" s="119"/>
      <c r="YV1377" s="119"/>
      <c r="YW1377" s="119"/>
      <c r="YX1377" s="119"/>
      <c r="YY1377" s="119"/>
      <c r="YZ1377" s="119"/>
      <c r="ZA1377" s="119"/>
      <c r="ZB1377" s="119"/>
      <c r="ZC1377" s="119"/>
      <c r="ZD1377" s="119"/>
      <c r="ZE1377" s="119"/>
      <c r="ZF1377" s="119"/>
      <c r="ZG1377" s="119"/>
      <c r="ZH1377" s="119"/>
      <c r="ZI1377" s="119"/>
      <c r="ZJ1377" s="119"/>
      <c r="ZK1377" s="119"/>
      <c r="ZL1377" s="119"/>
      <c r="ZM1377" s="119"/>
      <c r="ZN1377" s="119"/>
      <c r="ZO1377" s="119"/>
      <c r="ZP1377" s="119"/>
      <c r="ZQ1377" s="119"/>
      <c r="ZR1377" s="119"/>
      <c r="ZS1377" s="119"/>
      <c r="ZT1377" s="119"/>
      <c r="ZU1377" s="119"/>
      <c r="ZV1377" s="119"/>
      <c r="ZW1377" s="119"/>
      <c r="ZX1377" s="119"/>
      <c r="ZY1377" s="119"/>
      <c r="ZZ1377" s="119"/>
      <c r="AAA1377" s="119"/>
      <c r="AAB1377" s="119"/>
      <c r="AAC1377" s="119"/>
      <c r="AAD1377" s="119"/>
      <c r="AAE1377" s="119"/>
      <c r="AAF1377" s="119"/>
      <c r="AAG1377" s="119"/>
      <c r="AAH1377" s="119"/>
      <c r="AAI1377" s="119"/>
      <c r="AAJ1377" s="119"/>
      <c r="AAK1377" s="119"/>
      <c r="AAL1377" s="119"/>
      <c r="AAM1377" s="119"/>
      <c r="AAN1377" s="119"/>
      <c r="AAO1377" s="119"/>
      <c r="AAP1377" s="119"/>
      <c r="AAQ1377" s="119"/>
      <c r="AAR1377" s="119"/>
      <c r="AAS1377" s="119"/>
      <c r="AAT1377" s="119"/>
      <c r="AAU1377" s="119"/>
      <c r="AAV1377" s="119"/>
      <c r="AAW1377" s="119"/>
      <c r="AAX1377" s="119"/>
      <c r="AAY1377" s="119"/>
      <c r="AAZ1377" s="119"/>
      <c r="ABA1377" s="119"/>
      <c r="ABB1377" s="119"/>
      <c r="ABC1377" s="119"/>
      <c r="ABD1377" s="119"/>
      <c r="ABE1377" s="119"/>
      <c r="ABF1377" s="119"/>
      <c r="ABG1377" s="119"/>
      <c r="ABH1377" s="119"/>
      <c r="ABI1377" s="119"/>
      <c r="ABJ1377" s="119"/>
      <c r="ABK1377" s="119"/>
      <c r="ABL1377" s="119"/>
      <c r="ABM1377" s="119"/>
      <c r="ABN1377" s="119"/>
      <c r="ABO1377" s="119"/>
      <c r="ABP1377" s="119"/>
      <c r="ABQ1377" s="119"/>
      <c r="ABR1377" s="119"/>
      <c r="ABS1377" s="119"/>
      <c r="ABT1377" s="119"/>
      <c r="ABU1377" s="119"/>
      <c r="ABV1377" s="119"/>
      <c r="ABW1377" s="119"/>
      <c r="ABX1377" s="119"/>
      <c r="ABY1377" s="119"/>
      <c r="ABZ1377" s="119"/>
      <c r="ACA1377" s="119"/>
      <c r="ACB1377" s="119"/>
      <c r="ACC1377" s="119"/>
      <c r="ACD1377" s="119"/>
      <c r="ACE1377" s="119"/>
      <c r="ACF1377" s="119"/>
      <c r="ACG1377" s="119"/>
      <c r="ACH1377" s="119"/>
      <c r="ACI1377" s="119"/>
      <c r="ACJ1377" s="119"/>
      <c r="ACK1377" s="119"/>
      <c r="ACL1377" s="119"/>
      <c r="ACM1377" s="119"/>
      <c r="ACN1377" s="119"/>
      <c r="ACO1377" s="119"/>
      <c r="ACP1377" s="119"/>
      <c r="ACQ1377" s="119"/>
      <c r="ACR1377" s="119"/>
      <c r="ACS1377" s="119"/>
      <c r="ACT1377" s="119"/>
      <c r="ACU1377" s="119"/>
      <c r="ACV1377" s="119"/>
      <c r="ACW1377" s="119"/>
      <c r="ACX1377" s="119"/>
      <c r="ACY1377" s="119"/>
      <c r="ACZ1377" s="119"/>
      <c r="ADA1377" s="119"/>
      <c r="ADB1377" s="119"/>
      <c r="ADC1377" s="119"/>
      <c r="ADD1377" s="119"/>
      <c r="ADE1377" s="119"/>
      <c r="ADF1377" s="119"/>
      <c r="ADG1377" s="119"/>
      <c r="ADH1377" s="119"/>
      <c r="ADI1377" s="119"/>
      <c r="ADJ1377" s="119"/>
      <c r="ADK1377" s="119"/>
      <c r="ADL1377" s="119"/>
      <c r="ADM1377" s="119"/>
      <c r="ADN1377" s="119"/>
      <c r="ADO1377" s="119"/>
      <c r="ADP1377" s="119"/>
      <c r="ADQ1377" s="119"/>
      <c r="ADR1377" s="119"/>
      <c r="ADS1377" s="119"/>
      <c r="ADT1377" s="119"/>
      <c r="ADU1377" s="119"/>
      <c r="ADV1377" s="119"/>
      <c r="ADW1377" s="119"/>
      <c r="ADX1377" s="119"/>
      <c r="ADY1377" s="119"/>
      <c r="ADZ1377" s="119"/>
      <c r="AEA1377" s="119"/>
      <c r="AEB1377" s="119"/>
      <c r="AEC1377" s="119"/>
      <c r="AED1377" s="119"/>
      <c r="AEE1377" s="119"/>
      <c r="AEF1377" s="119"/>
      <c r="AEG1377" s="119"/>
      <c r="AEH1377" s="119"/>
      <c r="AEI1377" s="119"/>
      <c r="AEJ1377" s="119"/>
      <c r="AEK1377" s="119"/>
      <c r="AEL1377" s="119"/>
      <c r="AEM1377" s="119"/>
      <c r="AEN1377" s="119"/>
      <c r="AEO1377" s="119"/>
      <c r="AEP1377" s="119"/>
      <c r="AEQ1377" s="119"/>
      <c r="AER1377" s="119"/>
      <c r="AES1377" s="119"/>
      <c r="AET1377" s="119"/>
      <c r="AEU1377" s="119"/>
      <c r="AEV1377" s="119"/>
      <c r="AEW1377" s="119"/>
      <c r="AEX1377" s="119"/>
      <c r="AEY1377" s="119"/>
      <c r="AEZ1377" s="119"/>
      <c r="AFA1377" s="119"/>
      <c r="AFB1377" s="119"/>
      <c r="AFC1377" s="119"/>
      <c r="AFD1377" s="119"/>
      <c r="AFE1377" s="119"/>
      <c r="AFF1377" s="119"/>
      <c r="AFG1377" s="119"/>
      <c r="AFH1377" s="119"/>
      <c r="AFI1377" s="119"/>
      <c r="AFJ1377" s="119"/>
      <c r="AFK1377" s="119"/>
      <c r="AFL1377" s="119"/>
      <c r="AFM1377" s="119"/>
      <c r="AFN1377" s="119"/>
      <c r="AFO1377" s="119"/>
      <c r="AFP1377" s="119"/>
      <c r="AFQ1377" s="119"/>
      <c r="AFR1377" s="119"/>
      <c r="AFS1377" s="119"/>
      <c r="AFT1377" s="119"/>
      <c r="AFU1377" s="119"/>
      <c r="AFV1377" s="119"/>
      <c r="AFW1377" s="119"/>
      <c r="AFX1377" s="119"/>
      <c r="AFY1377" s="119"/>
      <c r="AFZ1377" s="119"/>
      <c r="AGA1377" s="119"/>
      <c r="AGB1377" s="119"/>
      <c r="AGC1377" s="119"/>
      <c r="AGD1377" s="119"/>
      <c r="AGE1377" s="119"/>
      <c r="AGF1377" s="119"/>
      <c r="AGG1377" s="119"/>
      <c r="AGH1377" s="119"/>
      <c r="AGI1377" s="119"/>
      <c r="AGJ1377" s="119"/>
      <c r="AGK1377" s="119"/>
      <c r="AGL1377" s="119"/>
      <c r="AGM1377" s="119"/>
      <c r="AGN1377" s="119"/>
      <c r="AGO1377" s="119"/>
      <c r="AGP1377" s="119"/>
      <c r="AGQ1377" s="119"/>
      <c r="AGR1377" s="119"/>
      <c r="AGS1377" s="119"/>
      <c r="AGT1377" s="119"/>
      <c r="AGU1377" s="119"/>
      <c r="AGV1377" s="119"/>
      <c r="AGW1377" s="119"/>
      <c r="AGX1377" s="119"/>
      <c r="AGY1377" s="119"/>
      <c r="AGZ1377" s="119"/>
      <c r="AHA1377" s="119"/>
      <c r="AHB1377" s="119"/>
      <c r="AHC1377" s="119"/>
      <c r="AHD1377" s="119"/>
      <c r="AHE1377" s="119"/>
      <c r="AHF1377" s="119"/>
      <c r="AHG1377" s="119"/>
      <c r="AHH1377" s="119"/>
      <c r="AHI1377" s="119"/>
      <c r="AHJ1377" s="119"/>
      <c r="AHK1377" s="119"/>
      <c r="AHL1377" s="119"/>
      <c r="AHM1377" s="119"/>
      <c r="AHN1377" s="119"/>
      <c r="AHO1377" s="119"/>
      <c r="AHP1377" s="119"/>
      <c r="AHQ1377" s="119"/>
      <c r="AHR1377" s="119"/>
      <c r="AHS1377" s="119"/>
      <c r="AHT1377" s="119"/>
      <c r="AHU1377" s="119"/>
      <c r="AHV1377" s="119"/>
      <c r="AHW1377" s="119"/>
      <c r="AHX1377" s="119"/>
      <c r="AHY1377" s="119"/>
      <c r="AHZ1377" s="119"/>
      <c r="AIA1377" s="119"/>
      <c r="AIB1377" s="119"/>
      <c r="AIC1377" s="119"/>
      <c r="AID1377" s="119"/>
      <c r="AIE1377" s="119"/>
      <c r="AIF1377" s="119"/>
      <c r="AIG1377" s="119"/>
      <c r="AIH1377" s="119"/>
      <c r="AII1377" s="119"/>
      <c r="AIJ1377" s="119"/>
      <c r="AIK1377" s="119"/>
      <c r="AIL1377" s="119"/>
      <c r="AIM1377" s="119"/>
      <c r="AIN1377" s="119"/>
      <c r="AIO1377" s="119"/>
      <c r="AIP1377" s="119"/>
      <c r="AIQ1377" s="119"/>
      <c r="AIR1377" s="119"/>
      <c r="AIS1377" s="119"/>
      <c r="AIT1377" s="119"/>
      <c r="AIU1377" s="119"/>
      <c r="AIV1377" s="119"/>
      <c r="AIW1377" s="119"/>
      <c r="AIX1377" s="119"/>
      <c r="AIY1377" s="119"/>
      <c r="AIZ1377" s="119"/>
      <c r="AJA1377" s="119"/>
      <c r="AJB1377" s="119"/>
      <c r="AJC1377" s="119"/>
      <c r="AJD1377" s="119"/>
      <c r="AJE1377" s="119"/>
      <c r="AJF1377" s="119"/>
      <c r="AJG1377" s="119"/>
      <c r="AJH1377" s="119"/>
      <c r="AJI1377" s="119"/>
      <c r="AJJ1377" s="119"/>
      <c r="AJK1377" s="119"/>
      <c r="AJL1377" s="119"/>
      <c r="AJM1377" s="119"/>
      <c r="AJN1377" s="119"/>
      <c r="AJO1377" s="119"/>
      <c r="AJP1377" s="119"/>
      <c r="AJQ1377" s="119"/>
      <c r="AJR1377" s="119"/>
      <c r="AJS1377" s="119"/>
      <c r="AJT1377" s="119"/>
      <c r="AJU1377" s="119"/>
      <c r="AJV1377" s="119"/>
      <c r="AJW1377" s="119"/>
      <c r="AJX1377" s="119"/>
      <c r="AJY1377" s="119"/>
      <c r="AJZ1377" s="119"/>
      <c r="AKA1377" s="119"/>
      <c r="AKB1377" s="119"/>
      <c r="AKC1377" s="119"/>
      <c r="AKD1377" s="119"/>
      <c r="AKE1377" s="119"/>
      <c r="AKF1377" s="119"/>
      <c r="AKG1377" s="119"/>
      <c r="AKH1377" s="119"/>
      <c r="AKI1377" s="119"/>
      <c r="AKJ1377" s="119"/>
      <c r="AKK1377" s="119"/>
      <c r="AKL1377" s="119"/>
      <c r="AKM1377" s="119"/>
      <c r="AKN1377" s="119"/>
      <c r="AKO1377" s="119"/>
      <c r="AKP1377" s="119"/>
      <c r="AKQ1377" s="119"/>
      <c r="AKR1377" s="119"/>
      <c r="AKS1377" s="119"/>
      <c r="AKT1377" s="119"/>
      <c r="AKU1377" s="119"/>
      <c r="AKV1377" s="119"/>
      <c r="AKW1377" s="119"/>
      <c r="AKX1377" s="119"/>
      <c r="AKY1377" s="119"/>
      <c r="AKZ1377" s="119"/>
      <c r="ALA1377" s="119"/>
      <c r="ALB1377" s="119"/>
      <c r="ALC1377" s="119"/>
      <c r="ALD1377" s="119"/>
      <c r="ALE1377" s="119"/>
      <c r="ALF1377" s="119"/>
      <c r="ALG1377" s="119"/>
      <c r="ALH1377" s="119"/>
      <c r="ALI1377" s="119"/>
      <c r="ALJ1377" s="119"/>
      <c r="ALK1377" s="119"/>
      <c r="ALL1377" s="119"/>
      <c r="ALM1377" s="119"/>
      <c r="ALN1377" s="119"/>
      <c r="ALO1377" s="119"/>
      <c r="ALP1377" s="119"/>
      <c r="ALQ1377" s="119"/>
      <c r="ALR1377" s="119"/>
      <c r="ALS1377" s="119"/>
      <c r="ALT1377" s="119"/>
      <c r="ALU1377" s="119"/>
      <c r="ALV1377" s="119"/>
      <c r="ALW1377" s="119"/>
      <c r="ALX1377" s="119"/>
      <c r="ALY1377" s="119"/>
      <c r="ALZ1377" s="119"/>
      <c r="AMA1377" s="119"/>
      <c r="AMB1377" s="119"/>
      <c r="AMC1377" s="119"/>
      <c r="AMD1377" s="119"/>
      <c r="AME1377" s="119"/>
      <c r="AMF1377" s="119"/>
      <c r="AMG1377" s="119"/>
      <c r="AMH1377" s="119"/>
      <c r="AMI1377" s="119"/>
      <c r="AMJ1377" s="119"/>
    </row>
    <row r="1378" customFormat="false" ht="15" hidden="false" customHeight="false" outlineLevel="0" collapsed="false">
      <c r="A1378" s="118"/>
      <c r="B1378" s="118"/>
      <c r="C1378" s="49" t="n">
        <f aca="false">IF(F1378=F1377,C1377,IF(F1378=(F1377+10),C1377,(C1377+10)))</f>
        <v>2690</v>
      </c>
      <c r="D1378" s="58" t="s">
        <v>478</v>
      </c>
      <c r="E1378" s="51" t="n">
        <f aca="false">IF(C1377=C1378,IF(AND(L1378&lt;&gt;"M",L1378&lt;&gt;"m-up"),E1377+10,E1377),10)</f>
        <v>10</v>
      </c>
      <c r="F1378" s="81" t="n">
        <f aca="false">R1378+(Q1378*60)+(P1378*3600)</f>
        <v>52362</v>
      </c>
      <c r="G1378" s="81" t="str">
        <f aca="false">CONCATENATE(M1378,N1378,O1378)</f>
        <v>201826</v>
      </c>
      <c r="H1378" s="81" t="n">
        <v>17</v>
      </c>
      <c r="I1378" s="81"/>
      <c r="J1378" s="81"/>
      <c r="K1378" s="81"/>
      <c r="L1378" s="81" t="s">
        <v>0</v>
      </c>
      <c r="M1378" s="81" t="n">
        <v>2018</v>
      </c>
      <c r="N1378" s="81" t="n">
        <v>2</v>
      </c>
      <c r="O1378" s="81" t="n">
        <v>6</v>
      </c>
      <c r="P1378" s="81" t="n">
        <v>14</v>
      </c>
      <c r="Q1378" s="81" t="n">
        <v>32</v>
      </c>
      <c r="R1378" s="81" t="n">
        <v>42</v>
      </c>
      <c r="S1378" s="81" t="n">
        <v>770</v>
      </c>
      <c r="T1378" s="81" t="n">
        <v>1</v>
      </c>
      <c r="U1378" s="81" t="s">
        <v>1</v>
      </c>
      <c r="V1378" s="81" t="s">
        <v>2</v>
      </c>
      <c r="W1378" s="81"/>
      <c r="X1378" s="129" t="s">
        <v>141</v>
      </c>
      <c r="Y1378" s="130"/>
      <c r="Z1378" s="130"/>
      <c r="AA1378" s="130"/>
      <c r="WK1378" s="119"/>
      <c r="WL1378" s="119"/>
      <c r="WM1378" s="119"/>
      <c r="WN1378" s="119"/>
      <c r="WO1378" s="119"/>
      <c r="WP1378" s="119"/>
      <c r="WQ1378" s="119"/>
      <c r="WR1378" s="119"/>
      <c r="WS1378" s="119"/>
      <c r="WT1378" s="119"/>
      <c r="WU1378" s="119"/>
      <c r="WV1378" s="119"/>
      <c r="WW1378" s="119"/>
      <c r="WX1378" s="119"/>
      <c r="WY1378" s="119"/>
      <c r="WZ1378" s="119"/>
      <c r="XA1378" s="119"/>
      <c r="XB1378" s="119"/>
      <c r="XC1378" s="119"/>
      <c r="XD1378" s="119"/>
      <c r="XE1378" s="119"/>
      <c r="XF1378" s="119"/>
      <c r="XG1378" s="119"/>
      <c r="XH1378" s="119"/>
      <c r="XI1378" s="119"/>
      <c r="XJ1378" s="119"/>
      <c r="XK1378" s="119"/>
      <c r="XL1378" s="119"/>
      <c r="XM1378" s="119"/>
      <c r="XN1378" s="119"/>
      <c r="XO1378" s="119"/>
      <c r="XP1378" s="119"/>
      <c r="XQ1378" s="119"/>
      <c r="XR1378" s="119"/>
      <c r="XS1378" s="119"/>
      <c r="XT1378" s="119"/>
      <c r="XU1378" s="119"/>
      <c r="XV1378" s="119"/>
      <c r="XW1378" s="119"/>
      <c r="XX1378" s="119"/>
      <c r="XY1378" s="119"/>
      <c r="XZ1378" s="119"/>
      <c r="YA1378" s="119"/>
      <c r="YB1378" s="119"/>
      <c r="YC1378" s="119"/>
      <c r="YD1378" s="119"/>
      <c r="YE1378" s="119"/>
      <c r="YF1378" s="119"/>
      <c r="YG1378" s="119"/>
      <c r="YH1378" s="119"/>
      <c r="YI1378" s="119"/>
      <c r="YJ1378" s="119"/>
      <c r="YK1378" s="119"/>
      <c r="YL1378" s="119"/>
      <c r="YM1378" s="119"/>
      <c r="YN1378" s="119"/>
      <c r="YO1378" s="119"/>
      <c r="YP1378" s="119"/>
      <c r="YQ1378" s="119"/>
      <c r="YR1378" s="119"/>
      <c r="YS1378" s="119"/>
      <c r="YT1378" s="119"/>
      <c r="YU1378" s="119"/>
      <c r="YV1378" s="119"/>
      <c r="YW1378" s="119"/>
      <c r="YX1378" s="119"/>
      <c r="YY1378" s="119"/>
      <c r="YZ1378" s="119"/>
      <c r="ZA1378" s="119"/>
      <c r="ZB1378" s="119"/>
      <c r="ZC1378" s="119"/>
      <c r="ZD1378" s="119"/>
      <c r="ZE1378" s="119"/>
      <c r="ZF1378" s="119"/>
      <c r="ZG1378" s="119"/>
      <c r="ZH1378" s="119"/>
      <c r="ZI1378" s="119"/>
      <c r="ZJ1378" s="119"/>
      <c r="ZK1378" s="119"/>
      <c r="ZL1378" s="119"/>
      <c r="ZM1378" s="119"/>
      <c r="ZN1378" s="119"/>
      <c r="ZO1378" s="119"/>
      <c r="ZP1378" s="119"/>
      <c r="ZQ1378" s="119"/>
      <c r="ZR1378" s="119"/>
      <c r="ZS1378" s="119"/>
      <c r="ZT1378" s="119"/>
      <c r="ZU1378" s="119"/>
      <c r="ZV1378" s="119"/>
      <c r="ZW1378" s="119"/>
      <c r="ZX1378" s="119"/>
      <c r="ZY1378" s="119"/>
      <c r="ZZ1378" s="119"/>
      <c r="AAA1378" s="119"/>
      <c r="AAB1378" s="119"/>
      <c r="AAC1378" s="119"/>
      <c r="AAD1378" s="119"/>
      <c r="AAE1378" s="119"/>
      <c r="AAF1378" s="119"/>
      <c r="AAG1378" s="119"/>
      <c r="AAH1378" s="119"/>
      <c r="AAI1378" s="119"/>
      <c r="AAJ1378" s="119"/>
      <c r="AAK1378" s="119"/>
      <c r="AAL1378" s="119"/>
      <c r="AAM1378" s="119"/>
      <c r="AAN1378" s="119"/>
      <c r="AAO1378" s="119"/>
      <c r="AAP1378" s="119"/>
      <c r="AAQ1378" s="119"/>
      <c r="AAR1378" s="119"/>
      <c r="AAS1378" s="119"/>
      <c r="AAT1378" s="119"/>
      <c r="AAU1378" s="119"/>
      <c r="AAV1378" s="119"/>
      <c r="AAW1378" s="119"/>
      <c r="AAX1378" s="119"/>
      <c r="AAY1378" s="119"/>
      <c r="AAZ1378" s="119"/>
      <c r="ABA1378" s="119"/>
      <c r="ABB1378" s="119"/>
      <c r="ABC1378" s="119"/>
      <c r="ABD1378" s="119"/>
      <c r="ABE1378" s="119"/>
      <c r="ABF1378" s="119"/>
      <c r="ABG1378" s="119"/>
      <c r="ABH1378" s="119"/>
      <c r="ABI1378" s="119"/>
      <c r="ABJ1378" s="119"/>
      <c r="ABK1378" s="119"/>
      <c r="ABL1378" s="119"/>
      <c r="ABM1378" s="119"/>
      <c r="ABN1378" s="119"/>
      <c r="ABO1378" s="119"/>
      <c r="ABP1378" s="119"/>
      <c r="ABQ1378" s="119"/>
      <c r="ABR1378" s="119"/>
      <c r="ABS1378" s="119"/>
      <c r="ABT1378" s="119"/>
      <c r="ABU1378" s="119"/>
      <c r="ABV1378" s="119"/>
      <c r="ABW1378" s="119"/>
      <c r="ABX1378" s="119"/>
      <c r="ABY1378" s="119"/>
      <c r="ABZ1378" s="119"/>
      <c r="ACA1378" s="119"/>
      <c r="ACB1378" s="119"/>
      <c r="ACC1378" s="119"/>
      <c r="ACD1378" s="119"/>
      <c r="ACE1378" s="119"/>
      <c r="ACF1378" s="119"/>
      <c r="ACG1378" s="119"/>
      <c r="ACH1378" s="119"/>
      <c r="ACI1378" s="119"/>
      <c r="ACJ1378" s="119"/>
      <c r="ACK1378" s="119"/>
      <c r="ACL1378" s="119"/>
      <c r="ACM1378" s="119"/>
      <c r="ACN1378" s="119"/>
      <c r="ACO1378" s="119"/>
      <c r="ACP1378" s="119"/>
      <c r="ACQ1378" s="119"/>
      <c r="ACR1378" s="119"/>
      <c r="ACS1378" s="119"/>
      <c r="ACT1378" s="119"/>
      <c r="ACU1378" s="119"/>
      <c r="ACV1378" s="119"/>
      <c r="ACW1378" s="119"/>
      <c r="ACX1378" s="119"/>
      <c r="ACY1378" s="119"/>
      <c r="ACZ1378" s="119"/>
      <c r="ADA1378" s="119"/>
      <c r="ADB1378" s="119"/>
      <c r="ADC1378" s="119"/>
      <c r="ADD1378" s="119"/>
      <c r="ADE1378" s="119"/>
      <c r="ADF1378" s="119"/>
      <c r="ADG1378" s="119"/>
      <c r="ADH1378" s="119"/>
      <c r="ADI1378" s="119"/>
      <c r="ADJ1378" s="119"/>
      <c r="ADK1378" s="119"/>
      <c r="ADL1378" s="119"/>
      <c r="ADM1378" s="119"/>
      <c r="ADN1378" s="119"/>
      <c r="ADO1378" s="119"/>
      <c r="ADP1378" s="119"/>
      <c r="ADQ1378" s="119"/>
      <c r="ADR1378" s="119"/>
      <c r="ADS1378" s="119"/>
      <c r="ADT1378" s="119"/>
      <c r="ADU1378" s="119"/>
      <c r="ADV1378" s="119"/>
      <c r="ADW1378" s="119"/>
      <c r="ADX1378" s="119"/>
      <c r="ADY1378" s="119"/>
      <c r="ADZ1378" s="119"/>
      <c r="AEA1378" s="119"/>
      <c r="AEB1378" s="119"/>
      <c r="AEC1378" s="119"/>
      <c r="AED1378" s="119"/>
      <c r="AEE1378" s="119"/>
      <c r="AEF1378" s="119"/>
      <c r="AEG1378" s="119"/>
      <c r="AEH1378" s="119"/>
      <c r="AEI1378" s="119"/>
      <c r="AEJ1378" s="119"/>
      <c r="AEK1378" s="119"/>
      <c r="AEL1378" s="119"/>
      <c r="AEM1378" s="119"/>
      <c r="AEN1378" s="119"/>
      <c r="AEO1378" s="119"/>
      <c r="AEP1378" s="119"/>
      <c r="AEQ1378" s="119"/>
      <c r="AER1378" s="119"/>
      <c r="AES1378" s="119"/>
      <c r="AET1378" s="119"/>
      <c r="AEU1378" s="119"/>
      <c r="AEV1378" s="119"/>
      <c r="AEW1378" s="119"/>
      <c r="AEX1378" s="119"/>
      <c r="AEY1378" s="119"/>
      <c r="AEZ1378" s="119"/>
      <c r="AFA1378" s="119"/>
      <c r="AFB1378" s="119"/>
      <c r="AFC1378" s="119"/>
      <c r="AFD1378" s="119"/>
      <c r="AFE1378" s="119"/>
      <c r="AFF1378" s="119"/>
      <c r="AFG1378" s="119"/>
      <c r="AFH1378" s="119"/>
      <c r="AFI1378" s="119"/>
      <c r="AFJ1378" s="119"/>
      <c r="AFK1378" s="119"/>
      <c r="AFL1378" s="119"/>
      <c r="AFM1378" s="119"/>
      <c r="AFN1378" s="119"/>
      <c r="AFO1378" s="119"/>
      <c r="AFP1378" s="119"/>
      <c r="AFQ1378" s="119"/>
      <c r="AFR1378" s="119"/>
      <c r="AFS1378" s="119"/>
      <c r="AFT1378" s="119"/>
      <c r="AFU1378" s="119"/>
      <c r="AFV1378" s="119"/>
      <c r="AFW1378" s="119"/>
      <c r="AFX1378" s="119"/>
      <c r="AFY1378" s="119"/>
      <c r="AFZ1378" s="119"/>
      <c r="AGA1378" s="119"/>
      <c r="AGB1378" s="119"/>
      <c r="AGC1378" s="119"/>
      <c r="AGD1378" s="119"/>
      <c r="AGE1378" s="119"/>
      <c r="AGF1378" s="119"/>
      <c r="AGG1378" s="119"/>
      <c r="AGH1378" s="119"/>
      <c r="AGI1378" s="119"/>
      <c r="AGJ1378" s="119"/>
      <c r="AGK1378" s="119"/>
      <c r="AGL1378" s="119"/>
      <c r="AGM1378" s="119"/>
      <c r="AGN1378" s="119"/>
      <c r="AGO1378" s="119"/>
      <c r="AGP1378" s="119"/>
      <c r="AGQ1378" s="119"/>
      <c r="AGR1378" s="119"/>
      <c r="AGS1378" s="119"/>
      <c r="AGT1378" s="119"/>
      <c r="AGU1378" s="119"/>
      <c r="AGV1378" s="119"/>
      <c r="AGW1378" s="119"/>
      <c r="AGX1378" s="119"/>
      <c r="AGY1378" s="119"/>
      <c r="AGZ1378" s="119"/>
      <c r="AHA1378" s="119"/>
      <c r="AHB1378" s="119"/>
      <c r="AHC1378" s="119"/>
      <c r="AHD1378" s="119"/>
      <c r="AHE1378" s="119"/>
      <c r="AHF1378" s="119"/>
      <c r="AHG1378" s="119"/>
      <c r="AHH1378" s="119"/>
      <c r="AHI1378" s="119"/>
      <c r="AHJ1378" s="119"/>
      <c r="AHK1378" s="119"/>
      <c r="AHL1378" s="119"/>
      <c r="AHM1378" s="119"/>
      <c r="AHN1378" s="119"/>
      <c r="AHO1378" s="119"/>
      <c r="AHP1378" s="119"/>
      <c r="AHQ1378" s="119"/>
      <c r="AHR1378" s="119"/>
      <c r="AHS1378" s="119"/>
      <c r="AHT1378" s="119"/>
      <c r="AHU1378" s="119"/>
      <c r="AHV1378" s="119"/>
      <c r="AHW1378" s="119"/>
      <c r="AHX1378" s="119"/>
      <c r="AHY1378" s="119"/>
      <c r="AHZ1378" s="119"/>
      <c r="AIA1378" s="119"/>
      <c r="AIB1378" s="119"/>
      <c r="AIC1378" s="119"/>
      <c r="AID1378" s="119"/>
      <c r="AIE1378" s="119"/>
      <c r="AIF1378" s="119"/>
      <c r="AIG1378" s="119"/>
      <c r="AIH1378" s="119"/>
      <c r="AII1378" s="119"/>
      <c r="AIJ1378" s="119"/>
      <c r="AIK1378" s="119"/>
      <c r="AIL1378" s="119"/>
      <c r="AIM1378" s="119"/>
      <c r="AIN1378" s="119"/>
      <c r="AIO1378" s="119"/>
      <c r="AIP1378" s="119"/>
      <c r="AIQ1378" s="119"/>
      <c r="AIR1378" s="119"/>
      <c r="AIS1378" s="119"/>
      <c r="AIT1378" s="119"/>
      <c r="AIU1378" s="119"/>
      <c r="AIV1378" s="119"/>
      <c r="AIW1378" s="119"/>
      <c r="AIX1378" s="119"/>
      <c r="AIY1378" s="119"/>
      <c r="AIZ1378" s="119"/>
      <c r="AJA1378" s="119"/>
      <c r="AJB1378" s="119"/>
      <c r="AJC1378" s="119"/>
      <c r="AJD1378" s="119"/>
      <c r="AJE1378" s="119"/>
      <c r="AJF1378" s="119"/>
      <c r="AJG1378" s="119"/>
      <c r="AJH1378" s="119"/>
      <c r="AJI1378" s="119"/>
      <c r="AJJ1378" s="119"/>
      <c r="AJK1378" s="119"/>
      <c r="AJL1378" s="119"/>
      <c r="AJM1378" s="119"/>
      <c r="AJN1378" s="119"/>
      <c r="AJO1378" s="119"/>
      <c r="AJP1378" s="119"/>
      <c r="AJQ1378" s="119"/>
      <c r="AJR1378" s="119"/>
      <c r="AJS1378" s="119"/>
      <c r="AJT1378" s="119"/>
      <c r="AJU1378" s="119"/>
      <c r="AJV1378" s="119"/>
      <c r="AJW1378" s="119"/>
      <c r="AJX1378" s="119"/>
      <c r="AJY1378" s="119"/>
      <c r="AJZ1378" s="119"/>
      <c r="AKA1378" s="119"/>
      <c r="AKB1378" s="119"/>
      <c r="AKC1378" s="119"/>
      <c r="AKD1378" s="119"/>
      <c r="AKE1378" s="119"/>
      <c r="AKF1378" s="119"/>
      <c r="AKG1378" s="119"/>
      <c r="AKH1378" s="119"/>
      <c r="AKI1378" s="119"/>
      <c r="AKJ1378" s="119"/>
      <c r="AKK1378" s="119"/>
      <c r="AKL1378" s="119"/>
      <c r="AKM1378" s="119"/>
      <c r="AKN1378" s="119"/>
      <c r="AKO1378" s="119"/>
      <c r="AKP1378" s="119"/>
      <c r="AKQ1378" s="119"/>
      <c r="AKR1378" s="119"/>
      <c r="AKS1378" s="119"/>
      <c r="AKT1378" s="119"/>
      <c r="AKU1378" s="119"/>
      <c r="AKV1378" s="119"/>
      <c r="AKW1378" s="119"/>
      <c r="AKX1378" s="119"/>
      <c r="AKY1378" s="119"/>
      <c r="AKZ1378" s="119"/>
      <c r="ALA1378" s="119"/>
      <c r="ALB1378" s="119"/>
      <c r="ALC1378" s="119"/>
      <c r="ALD1378" s="119"/>
      <c r="ALE1378" s="119"/>
      <c r="ALF1378" s="119"/>
      <c r="ALG1378" s="119"/>
      <c r="ALH1378" s="119"/>
      <c r="ALI1378" s="119"/>
      <c r="ALJ1378" s="119"/>
      <c r="ALK1378" s="119"/>
      <c r="ALL1378" s="119"/>
      <c r="ALM1378" s="119"/>
      <c r="ALN1378" s="119"/>
      <c r="ALO1378" s="119"/>
      <c r="ALP1378" s="119"/>
      <c r="ALQ1378" s="119"/>
      <c r="ALR1378" s="119"/>
      <c r="ALS1378" s="119"/>
      <c r="ALT1378" s="119"/>
      <c r="ALU1378" s="119"/>
      <c r="ALV1378" s="119"/>
      <c r="ALW1378" s="119"/>
      <c r="ALX1378" s="119"/>
      <c r="ALY1378" s="119"/>
      <c r="ALZ1378" s="119"/>
      <c r="AMA1378" s="119"/>
      <c r="AMB1378" s="119"/>
      <c r="AMC1378" s="119"/>
      <c r="AMD1378" s="119"/>
      <c r="AME1378" s="119"/>
      <c r="AMF1378" s="119"/>
      <c r="AMG1378" s="119"/>
      <c r="AMH1378" s="119"/>
      <c r="AMI1378" s="119"/>
      <c r="AMJ1378" s="119"/>
    </row>
    <row r="1379" customFormat="false" ht="15" hidden="false" customHeight="false" outlineLevel="0" collapsed="false">
      <c r="A1379" s="118"/>
      <c r="B1379" s="118"/>
      <c r="C1379" s="49" t="n">
        <f aca="false">IF(F1379=F1378,C1378,IF(F1379=(F1378+10),C1378,(C1378+10)))</f>
        <v>2690</v>
      </c>
      <c r="D1379" s="56" t="s">
        <v>478</v>
      </c>
      <c r="E1379" s="51" t="n">
        <f aca="false">IF(C1378=C1379,IF(AND(L1379&lt;&gt;"M",L1379&lt;&gt;"m-up"),E1378+10,E1378),10)</f>
        <v>20</v>
      </c>
      <c r="F1379" s="79" t="n">
        <f aca="false">R1379+(Q1379*60)+(P1379*3600)</f>
        <v>52362</v>
      </c>
      <c r="G1379" s="79" t="str">
        <f aca="false">CONCATENATE(M1379,N1379,O1379)</f>
        <v>201826</v>
      </c>
      <c r="H1379" s="79" t="n">
        <v>0</v>
      </c>
      <c r="I1379" s="79"/>
      <c r="J1379" s="79"/>
      <c r="K1379" s="79"/>
      <c r="L1379" s="79" t="s">
        <v>270</v>
      </c>
      <c r="M1379" s="79" t="n">
        <v>2018</v>
      </c>
      <c r="N1379" s="79" t="n">
        <v>2</v>
      </c>
      <c r="O1379" s="79" t="n">
        <v>6</v>
      </c>
      <c r="P1379" s="79" t="n">
        <v>14</v>
      </c>
      <c r="Q1379" s="79" t="n">
        <v>32</v>
      </c>
      <c r="R1379" s="79" t="n">
        <v>42</v>
      </c>
      <c r="S1379" s="79" t="n">
        <v>791</v>
      </c>
      <c r="T1379" s="79" t="n">
        <v>1</v>
      </c>
      <c r="U1379" s="79" t="s">
        <v>1</v>
      </c>
      <c r="V1379" s="79" t="s">
        <v>2</v>
      </c>
      <c r="W1379" s="79"/>
      <c r="X1379" s="130"/>
      <c r="Y1379" s="130"/>
      <c r="Z1379" s="130"/>
      <c r="AA1379" s="130"/>
      <c r="WK1379" s="119"/>
      <c r="WL1379" s="119"/>
      <c r="WM1379" s="119"/>
      <c r="WN1379" s="119"/>
      <c r="WO1379" s="119"/>
      <c r="WP1379" s="119"/>
      <c r="WQ1379" s="119"/>
      <c r="WR1379" s="119"/>
      <c r="WS1379" s="119"/>
      <c r="WT1379" s="119"/>
      <c r="WU1379" s="119"/>
      <c r="WV1379" s="119"/>
      <c r="WW1379" s="119"/>
      <c r="WX1379" s="119"/>
      <c r="WY1379" s="119"/>
      <c r="WZ1379" s="119"/>
      <c r="XA1379" s="119"/>
      <c r="XB1379" s="119"/>
      <c r="XC1379" s="119"/>
      <c r="XD1379" s="119"/>
      <c r="XE1379" s="119"/>
      <c r="XF1379" s="119"/>
      <c r="XG1379" s="119"/>
      <c r="XH1379" s="119"/>
      <c r="XI1379" s="119"/>
      <c r="XJ1379" s="119"/>
      <c r="XK1379" s="119"/>
      <c r="XL1379" s="119"/>
      <c r="XM1379" s="119"/>
      <c r="XN1379" s="119"/>
      <c r="XO1379" s="119"/>
      <c r="XP1379" s="119"/>
      <c r="XQ1379" s="119"/>
      <c r="XR1379" s="119"/>
      <c r="XS1379" s="119"/>
      <c r="XT1379" s="119"/>
      <c r="XU1379" s="119"/>
      <c r="XV1379" s="119"/>
      <c r="XW1379" s="119"/>
      <c r="XX1379" s="119"/>
      <c r="XY1379" s="119"/>
      <c r="XZ1379" s="119"/>
      <c r="YA1379" s="119"/>
      <c r="YB1379" s="119"/>
      <c r="YC1379" s="119"/>
      <c r="YD1379" s="119"/>
      <c r="YE1379" s="119"/>
      <c r="YF1379" s="119"/>
      <c r="YG1379" s="119"/>
      <c r="YH1379" s="119"/>
      <c r="YI1379" s="119"/>
      <c r="YJ1379" s="119"/>
      <c r="YK1379" s="119"/>
      <c r="YL1379" s="119"/>
      <c r="YM1379" s="119"/>
      <c r="YN1379" s="119"/>
      <c r="YO1379" s="119"/>
      <c r="YP1379" s="119"/>
      <c r="YQ1379" s="119"/>
      <c r="YR1379" s="119"/>
      <c r="YS1379" s="119"/>
      <c r="YT1379" s="119"/>
      <c r="YU1379" s="119"/>
      <c r="YV1379" s="119"/>
      <c r="YW1379" s="119"/>
      <c r="YX1379" s="119"/>
      <c r="YY1379" s="119"/>
      <c r="YZ1379" s="119"/>
      <c r="ZA1379" s="119"/>
      <c r="ZB1379" s="119"/>
      <c r="ZC1379" s="119"/>
      <c r="ZD1379" s="119"/>
      <c r="ZE1379" s="119"/>
      <c r="ZF1379" s="119"/>
      <c r="ZG1379" s="119"/>
      <c r="ZH1379" s="119"/>
      <c r="ZI1379" s="119"/>
      <c r="ZJ1379" s="119"/>
      <c r="ZK1379" s="119"/>
      <c r="ZL1379" s="119"/>
      <c r="ZM1379" s="119"/>
      <c r="ZN1379" s="119"/>
      <c r="ZO1379" s="119"/>
      <c r="ZP1379" s="119"/>
      <c r="ZQ1379" s="119"/>
      <c r="ZR1379" s="119"/>
      <c r="ZS1379" s="119"/>
      <c r="ZT1379" s="119"/>
      <c r="ZU1379" s="119"/>
      <c r="ZV1379" s="119"/>
      <c r="ZW1379" s="119"/>
      <c r="ZX1379" s="119"/>
      <c r="ZY1379" s="119"/>
      <c r="ZZ1379" s="119"/>
      <c r="AAA1379" s="119"/>
      <c r="AAB1379" s="119"/>
      <c r="AAC1379" s="119"/>
      <c r="AAD1379" s="119"/>
      <c r="AAE1379" s="119"/>
      <c r="AAF1379" s="119"/>
      <c r="AAG1379" s="119"/>
      <c r="AAH1379" s="119"/>
      <c r="AAI1379" s="119"/>
      <c r="AAJ1379" s="119"/>
      <c r="AAK1379" s="119"/>
      <c r="AAL1379" s="119"/>
      <c r="AAM1379" s="119"/>
      <c r="AAN1379" s="119"/>
      <c r="AAO1379" s="119"/>
      <c r="AAP1379" s="119"/>
      <c r="AAQ1379" s="119"/>
      <c r="AAR1379" s="119"/>
      <c r="AAS1379" s="119"/>
      <c r="AAT1379" s="119"/>
      <c r="AAU1379" s="119"/>
      <c r="AAV1379" s="119"/>
      <c r="AAW1379" s="119"/>
      <c r="AAX1379" s="119"/>
      <c r="AAY1379" s="119"/>
      <c r="AAZ1379" s="119"/>
      <c r="ABA1379" s="119"/>
      <c r="ABB1379" s="119"/>
      <c r="ABC1379" s="119"/>
      <c r="ABD1379" s="119"/>
      <c r="ABE1379" s="119"/>
      <c r="ABF1379" s="119"/>
      <c r="ABG1379" s="119"/>
      <c r="ABH1379" s="119"/>
      <c r="ABI1379" s="119"/>
      <c r="ABJ1379" s="119"/>
      <c r="ABK1379" s="119"/>
      <c r="ABL1379" s="119"/>
      <c r="ABM1379" s="119"/>
      <c r="ABN1379" s="119"/>
      <c r="ABO1379" s="119"/>
      <c r="ABP1379" s="119"/>
      <c r="ABQ1379" s="119"/>
      <c r="ABR1379" s="119"/>
      <c r="ABS1379" s="119"/>
      <c r="ABT1379" s="119"/>
      <c r="ABU1379" s="119"/>
      <c r="ABV1379" s="119"/>
      <c r="ABW1379" s="119"/>
      <c r="ABX1379" s="119"/>
      <c r="ABY1379" s="119"/>
      <c r="ABZ1379" s="119"/>
      <c r="ACA1379" s="119"/>
      <c r="ACB1379" s="119"/>
      <c r="ACC1379" s="119"/>
      <c r="ACD1379" s="119"/>
      <c r="ACE1379" s="119"/>
      <c r="ACF1379" s="119"/>
      <c r="ACG1379" s="119"/>
      <c r="ACH1379" s="119"/>
      <c r="ACI1379" s="119"/>
      <c r="ACJ1379" s="119"/>
      <c r="ACK1379" s="119"/>
      <c r="ACL1379" s="119"/>
      <c r="ACM1379" s="119"/>
      <c r="ACN1379" s="119"/>
      <c r="ACO1379" s="119"/>
      <c r="ACP1379" s="119"/>
      <c r="ACQ1379" s="119"/>
      <c r="ACR1379" s="119"/>
      <c r="ACS1379" s="119"/>
      <c r="ACT1379" s="119"/>
      <c r="ACU1379" s="119"/>
      <c r="ACV1379" s="119"/>
      <c r="ACW1379" s="119"/>
      <c r="ACX1379" s="119"/>
      <c r="ACY1379" s="119"/>
      <c r="ACZ1379" s="119"/>
      <c r="ADA1379" s="119"/>
      <c r="ADB1379" s="119"/>
      <c r="ADC1379" s="119"/>
      <c r="ADD1379" s="119"/>
      <c r="ADE1379" s="119"/>
      <c r="ADF1379" s="119"/>
      <c r="ADG1379" s="119"/>
      <c r="ADH1379" s="119"/>
      <c r="ADI1379" s="119"/>
      <c r="ADJ1379" s="119"/>
      <c r="ADK1379" s="119"/>
      <c r="ADL1379" s="119"/>
      <c r="ADM1379" s="119"/>
      <c r="ADN1379" s="119"/>
      <c r="ADO1379" s="119"/>
      <c r="ADP1379" s="119"/>
      <c r="ADQ1379" s="119"/>
      <c r="ADR1379" s="119"/>
      <c r="ADS1379" s="119"/>
      <c r="ADT1379" s="119"/>
      <c r="ADU1379" s="119"/>
      <c r="ADV1379" s="119"/>
      <c r="ADW1379" s="119"/>
      <c r="ADX1379" s="119"/>
      <c r="ADY1379" s="119"/>
      <c r="ADZ1379" s="119"/>
      <c r="AEA1379" s="119"/>
      <c r="AEB1379" s="119"/>
      <c r="AEC1379" s="119"/>
      <c r="AED1379" s="119"/>
      <c r="AEE1379" s="119"/>
      <c r="AEF1379" s="119"/>
      <c r="AEG1379" s="119"/>
      <c r="AEH1379" s="119"/>
      <c r="AEI1379" s="119"/>
      <c r="AEJ1379" s="119"/>
      <c r="AEK1379" s="119"/>
      <c r="AEL1379" s="119"/>
      <c r="AEM1379" s="119"/>
      <c r="AEN1379" s="119"/>
      <c r="AEO1379" s="119"/>
      <c r="AEP1379" s="119"/>
      <c r="AEQ1379" s="119"/>
      <c r="AER1379" s="119"/>
      <c r="AES1379" s="119"/>
      <c r="AET1379" s="119"/>
      <c r="AEU1379" s="119"/>
      <c r="AEV1379" s="119"/>
      <c r="AEW1379" s="119"/>
      <c r="AEX1379" s="119"/>
      <c r="AEY1379" s="119"/>
      <c r="AEZ1379" s="119"/>
      <c r="AFA1379" s="119"/>
      <c r="AFB1379" s="119"/>
      <c r="AFC1379" s="119"/>
      <c r="AFD1379" s="119"/>
      <c r="AFE1379" s="119"/>
      <c r="AFF1379" s="119"/>
      <c r="AFG1379" s="119"/>
      <c r="AFH1379" s="119"/>
      <c r="AFI1379" s="119"/>
      <c r="AFJ1379" s="119"/>
      <c r="AFK1379" s="119"/>
      <c r="AFL1379" s="119"/>
      <c r="AFM1379" s="119"/>
      <c r="AFN1379" s="119"/>
      <c r="AFO1379" s="119"/>
      <c r="AFP1379" s="119"/>
      <c r="AFQ1379" s="119"/>
      <c r="AFR1379" s="119"/>
      <c r="AFS1379" s="119"/>
      <c r="AFT1379" s="119"/>
      <c r="AFU1379" s="119"/>
      <c r="AFV1379" s="119"/>
      <c r="AFW1379" s="119"/>
      <c r="AFX1379" s="119"/>
      <c r="AFY1379" s="119"/>
      <c r="AFZ1379" s="119"/>
      <c r="AGA1379" s="119"/>
      <c r="AGB1379" s="119"/>
      <c r="AGC1379" s="119"/>
      <c r="AGD1379" s="119"/>
      <c r="AGE1379" s="119"/>
      <c r="AGF1379" s="119"/>
      <c r="AGG1379" s="119"/>
      <c r="AGH1379" s="119"/>
      <c r="AGI1379" s="119"/>
      <c r="AGJ1379" s="119"/>
      <c r="AGK1379" s="119"/>
      <c r="AGL1379" s="119"/>
      <c r="AGM1379" s="119"/>
      <c r="AGN1379" s="119"/>
      <c r="AGO1379" s="119"/>
      <c r="AGP1379" s="119"/>
      <c r="AGQ1379" s="119"/>
      <c r="AGR1379" s="119"/>
      <c r="AGS1379" s="119"/>
      <c r="AGT1379" s="119"/>
      <c r="AGU1379" s="119"/>
      <c r="AGV1379" s="119"/>
      <c r="AGW1379" s="119"/>
      <c r="AGX1379" s="119"/>
      <c r="AGY1379" s="119"/>
      <c r="AGZ1379" s="119"/>
      <c r="AHA1379" s="119"/>
      <c r="AHB1379" s="119"/>
      <c r="AHC1379" s="119"/>
      <c r="AHD1379" s="119"/>
      <c r="AHE1379" s="119"/>
      <c r="AHF1379" s="119"/>
      <c r="AHG1379" s="119"/>
      <c r="AHH1379" s="119"/>
      <c r="AHI1379" s="119"/>
      <c r="AHJ1379" s="119"/>
      <c r="AHK1379" s="119"/>
      <c r="AHL1379" s="119"/>
      <c r="AHM1379" s="119"/>
      <c r="AHN1379" s="119"/>
      <c r="AHO1379" s="119"/>
      <c r="AHP1379" s="119"/>
      <c r="AHQ1379" s="119"/>
      <c r="AHR1379" s="119"/>
      <c r="AHS1379" s="119"/>
      <c r="AHT1379" s="119"/>
      <c r="AHU1379" s="119"/>
      <c r="AHV1379" s="119"/>
      <c r="AHW1379" s="119"/>
      <c r="AHX1379" s="119"/>
      <c r="AHY1379" s="119"/>
      <c r="AHZ1379" s="119"/>
      <c r="AIA1379" s="119"/>
      <c r="AIB1379" s="119"/>
      <c r="AIC1379" s="119"/>
      <c r="AID1379" s="119"/>
      <c r="AIE1379" s="119"/>
      <c r="AIF1379" s="119"/>
      <c r="AIG1379" s="119"/>
      <c r="AIH1379" s="119"/>
      <c r="AII1379" s="119"/>
      <c r="AIJ1379" s="119"/>
      <c r="AIK1379" s="119"/>
      <c r="AIL1379" s="119"/>
      <c r="AIM1379" s="119"/>
      <c r="AIN1379" s="119"/>
      <c r="AIO1379" s="119"/>
      <c r="AIP1379" s="119"/>
      <c r="AIQ1379" s="119"/>
      <c r="AIR1379" s="119"/>
      <c r="AIS1379" s="119"/>
      <c r="AIT1379" s="119"/>
      <c r="AIU1379" s="119"/>
      <c r="AIV1379" s="119"/>
      <c r="AIW1379" s="119"/>
      <c r="AIX1379" s="119"/>
      <c r="AIY1379" s="119"/>
      <c r="AIZ1379" s="119"/>
      <c r="AJA1379" s="119"/>
      <c r="AJB1379" s="119"/>
      <c r="AJC1379" s="119"/>
      <c r="AJD1379" s="119"/>
      <c r="AJE1379" s="119"/>
      <c r="AJF1379" s="119"/>
      <c r="AJG1379" s="119"/>
      <c r="AJH1379" s="119"/>
      <c r="AJI1379" s="119"/>
      <c r="AJJ1379" s="119"/>
      <c r="AJK1379" s="119"/>
      <c r="AJL1379" s="119"/>
      <c r="AJM1379" s="119"/>
      <c r="AJN1379" s="119"/>
      <c r="AJO1379" s="119"/>
      <c r="AJP1379" s="119"/>
      <c r="AJQ1379" s="119"/>
      <c r="AJR1379" s="119"/>
      <c r="AJS1379" s="119"/>
      <c r="AJT1379" s="119"/>
      <c r="AJU1379" s="119"/>
      <c r="AJV1379" s="119"/>
      <c r="AJW1379" s="119"/>
      <c r="AJX1379" s="119"/>
      <c r="AJY1379" s="119"/>
      <c r="AJZ1379" s="119"/>
      <c r="AKA1379" s="119"/>
      <c r="AKB1379" s="119"/>
      <c r="AKC1379" s="119"/>
      <c r="AKD1379" s="119"/>
      <c r="AKE1379" s="119"/>
      <c r="AKF1379" s="119"/>
      <c r="AKG1379" s="119"/>
      <c r="AKH1379" s="119"/>
      <c r="AKI1379" s="119"/>
      <c r="AKJ1379" s="119"/>
      <c r="AKK1379" s="119"/>
      <c r="AKL1379" s="119"/>
      <c r="AKM1379" s="119"/>
      <c r="AKN1379" s="119"/>
      <c r="AKO1379" s="119"/>
      <c r="AKP1379" s="119"/>
      <c r="AKQ1379" s="119"/>
      <c r="AKR1379" s="119"/>
      <c r="AKS1379" s="119"/>
      <c r="AKT1379" s="119"/>
      <c r="AKU1379" s="119"/>
      <c r="AKV1379" s="119"/>
      <c r="AKW1379" s="119"/>
      <c r="AKX1379" s="119"/>
      <c r="AKY1379" s="119"/>
      <c r="AKZ1379" s="119"/>
      <c r="ALA1379" s="119"/>
      <c r="ALB1379" s="119"/>
      <c r="ALC1379" s="119"/>
      <c r="ALD1379" s="119"/>
      <c r="ALE1379" s="119"/>
      <c r="ALF1379" s="119"/>
      <c r="ALG1379" s="119"/>
      <c r="ALH1379" s="119"/>
      <c r="ALI1379" s="119"/>
      <c r="ALJ1379" s="119"/>
      <c r="ALK1379" s="119"/>
      <c r="ALL1379" s="119"/>
      <c r="ALM1379" s="119"/>
      <c r="ALN1379" s="119"/>
      <c r="ALO1379" s="119"/>
      <c r="ALP1379" s="119"/>
      <c r="ALQ1379" s="119"/>
      <c r="ALR1379" s="119"/>
      <c r="ALS1379" s="119"/>
      <c r="ALT1379" s="119"/>
      <c r="ALU1379" s="119"/>
      <c r="ALV1379" s="119"/>
      <c r="ALW1379" s="119"/>
      <c r="ALX1379" s="119"/>
      <c r="ALY1379" s="119"/>
      <c r="ALZ1379" s="119"/>
      <c r="AMA1379" s="119"/>
      <c r="AMB1379" s="119"/>
      <c r="AMC1379" s="119"/>
      <c r="AMD1379" s="119"/>
      <c r="AME1379" s="119"/>
      <c r="AMF1379" s="119"/>
      <c r="AMG1379" s="119"/>
      <c r="AMH1379" s="119"/>
      <c r="AMI1379" s="119"/>
      <c r="AMJ1379" s="119"/>
    </row>
    <row r="1380" customFormat="false" ht="15" hidden="false" customHeight="false" outlineLevel="0" collapsed="false">
      <c r="A1380" s="118"/>
      <c r="B1380" s="118"/>
      <c r="C1380" s="49" t="n">
        <f aca="false">IF(F1380=F1379,C1379,IF(F1380=(F1379+10),C1379,(C1379+10)))</f>
        <v>2700</v>
      </c>
      <c r="D1380" s="58" t="s">
        <v>479</v>
      </c>
      <c r="E1380" s="51" t="n">
        <f aca="false">IF(C1379=C1380,IF(AND(L1380&lt;&gt;"M",L1380&lt;&gt;"m-up"),E1379+10,E1379),10)</f>
        <v>10</v>
      </c>
      <c r="F1380" s="81" t="n">
        <f aca="false">R1380+(Q1380*60)+(P1380*3600)</f>
        <v>52485</v>
      </c>
      <c r="G1380" s="81" t="str">
        <f aca="false">CONCATENATE(M1380,N1380,O1380)</f>
        <v>201826</v>
      </c>
      <c r="H1380" s="81" t="n">
        <v>8</v>
      </c>
      <c r="I1380" s="81"/>
      <c r="J1380" s="81"/>
      <c r="K1380" s="81"/>
      <c r="L1380" s="81" t="s">
        <v>0</v>
      </c>
      <c r="M1380" s="81" t="n">
        <v>2018</v>
      </c>
      <c r="N1380" s="81" t="n">
        <v>2</v>
      </c>
      <c r="O1380" s="81" t="n">
        <v>6</v>
      </c>
      <c r="P1380" s="81" t="n">
        <v>14</v>
      </c>
      <c r="Q1380" s="81" t="n">
        <v>34</v>
      </c>
      <c r="R1380" s="81" t="n">
        <v>45</v>
      </c>
      <c r="S1380" s="81" t="n">
        <v>62</v>
      </c>
      <c r="T1380" s="81" t="n">
        <v>1</v>
      </c>
      <c r="U1380" s="81" t="s">
        <v>1</v>
      </c>
      <c r="V1380" s="81" t="s">
        <v>2</v>
      </c>
      <c r="W1380" s="81"/>
      <c r="X1380" s="129"/>
      <c r="Y1380" s="130"/>
      <c r="Z1380" s="130"/>
      <c r="AA1380" s="130"/>
      <c r="WK1380" s="119"/>
      <c r="WL1380" s="119"/>
      <c r="WM1380" s="119"/>
      <c r="WN1380" s="119"/>
      <c r="WO1380" s="119"/>
      <c r="WP1380" s="119"/>
      <c r="WQ1380" s="119"/>
      <c r="WR1380" s="119"/>
      <c r="WS1380" s="119"/>
      <c r="WT1380" s="119"/>
      <c r="WU1380" s="119"/>
      <c r="WV1380" s="119"/>
      <c r="WW1380" s="119"/>
      <c r="WX1380" s="119"/>
      <c r="WY1380" s="119"/>
      <c r="WZ1380" s="119"/>
      <c r="XA1380" s="119"/>
      <c r="XB1380" s="119"/>
      <c r="XC1380" s="119"/>
      <c r="XD1380" s="119"/>
      <c r="XE1380" s="119"/>
      <c r="XF1380" s="119"/>
      <c r="XG1380" s="119"/>
      <c r="XH1380" s="119"/>
      <c r="XI1380" s="119"/>
      <c r="XJ1380" s="119"/>
      <c r="XK1380" s="119"/>
      <c r="XL1380" s="119"/>
      <c r="XM1380" s="119"/>
      <c r="XN1380" s="119"/>
      <c r="XO1380" s="119"/>
      <c r="XP1380" s="119"/>
      <c r="XQ1380" s="119"/>
      <c r="XR1380" s="119"/>
      <c r="XS1380" s="119"/>
      <c r="XT1380" s="119"/>
      <c r="XU1380" s="119"/>
      <c r="XV1380" s="119"/>
      <c r="XW1380" s="119"/>
      <c r="XX1380" s="119"/>
      <c r="XY1380" s="119"/>
      <c r="XZ1380" s="119"/>
      <c r="YA1380" s="119"/>
      <c r="YB1380" s="119"/>
      <c r="YC1380" s="119"/>
      <c r="YD1380" s="119"/>
      <c r="YE1380" s="119"/>
      <c r="YF1380" s="119"/>
      <c r="YG1380" s="119"/>
      <c r="YH1380" s="119"/>
      <c r="YI1380" s="119"/>
      <c r="YJ1380" s="119"/>
      <c r="YK1380" s="119"/>
      <c r="YL1380" s="119"/>
      <c r="YM1380" s="119"/>
      <c r="YN1380" s="119"/>
      <c r="YO1380" s="119"/>
      <c r="YP1380" s="119"/>
      <c r="YQ1380" s="119"/>
      <c r="YR1380" s="119"/>
      <c r="YS1380" s="119"/>
      <c r="YT1380" s="119"/>
      <c r="YU1380" s="119"/>
      <c r="YV1380" s="119"/>
      <c r="YW1380" s="119"/>
      <c r="YX1380" s="119"/>
      <c r="YY1380" s="119"/>
      <c r="YZ1380" s="119"/>
      <c r="ZA1380" s="119"/>
      <c r="ZB1380" s="119"/>
      <c r="ZC1380" s="119"/>
      <c r="ZD1380" s="119"/>
      <c r="ZE1380" s="119"/>
      <c r="ZF1380" s="119"/>
      <c r="ZG1380" s="119"/>
      <c r="ZH1380" s="119"/>
      <c r="ZI1380" s="119"/>
      <c r="ZJ1380" s="119"/>
      <c r="ZK1380" s="119"/>
      <c r="ZL1380" s="119"/>
      <c r="ZM1380" s="119"/>
      <c r="ZN1380" s="119"/>
      <c r="ZO1380" s="119"/>
      <c r="ZP1380" s="119"/>
      <c r="ZQ1380" s="119"/>
      <c r="ZR1380" s="119"/>
      <c r="ZS1380" s="119"/>
      <c r="ZT1380" s="119"/>
      <c r="ZU1380" s="119"/>
      <c r="ZV1380" s="119"/>
      <c r="ZW1380" s="119"/>
      <c r="ZX1380" s="119"/>
      <c r="ZY1380" s="119"/>
      <c r="ZZ1380" s="119"/>
      <c r="AAA1380" s="119"/>
      <c r="AAB1380" s="119"/>
      <c r="AAC1380" s="119"/>
      <c r="AAD1380" s="119"/>
      <c r="AAE1380" s="119"/>
      <c r="AAF1380" s="119"/>
      <c r="AAG1380" s="119"/>
      <c r="AAH1380" s="119"/>
      <c r="AAI1380" s="119"/>
      <c r="AAJ1380" s="119"/>
      <c r="AAK1380" s="119"/>
      <c r="AAL1380" s="119"/>
      <c r="AAM1380" s="119"/>
      <c r="AAN1380" s="119"/>
      <c r="AAO1380" s="119"/>
      <c r="AAP1380" s="119"/>
      <c r="AAQ1380" s="119"/>
      <c r="AAR1380" s="119"/>
      <c r="AAS1380" s="119"/>
      <c r="AAT1380" s="119"/>
      <c r="AAU1380" s="119"/>
      <c r="AAV1380" s="119"/>
      <c r="AAW1380" s="119"/>
      <c r="AAX1380" s="119"/>
      <c r="AAY1380" s="119"/>
      <c r="AAZ1380" s="119"/>
      <c r="ABA1380" s="119"/>
      <c r="ABB1380" s="119"/>
      <c r="ABC1380" s="119"/>
      <c r="ABD1380" s="119"/>
      <c r="ABE1380" s="119"/>
      <c r="ABF1380" s="119"/>
      <c r="ABG1380" s="119"/>
      <c r="ABH1380" s="119"/>
      <c r="ABI1380" s="119"/>
      <c r="ABJ1380" s="119"/>
      <c r="ABK1380" s="119"/>
      <c r="ABL1380" s="119"/>
      <c r="ABM1380" s="119"/>
      <c r="ABN1380" s="119"/>
      <c r="ABO1380" s="119"/>
      <c r="ABP1380" s="119"/>
      <c r="ABQ1380" s="119"/>
      <c r="ABR1380" s="119"/>
      <c r="ABS1380" s="119"/>
      <c r="ABT1380" s="119"/>
      <c r="ABU1380" s="119"/>
      <c r="ABV1380" s="119"/>
      <c r="ABW1380" s="119"/>
      <c r="ABX1380" s="119"/>
      <c r="ABY1380" s="119"/>
      <c r="ABZ1380" s="119"/>
      <c r="ACA1380" s="119"/>
      <c r="ACB1380" s="119"/>
      <c r="ACC1380" s="119"/>
      <c r="ACD1380" s="119"/>
      <c r="ACE1380" s="119"/>
      <c r="ACF1380" s="119"/>
      <c r="ACG1380" s="119"/>
      <c r="ACH1380" s="119"/>
      <c r="ACI1380" s="119"/>
      <c r="ACJ1380" s="119"/>
      <c r="ACK1380" s="119"/>
      <c r="ACL1380" s="119"/>
      <c r="ACM1380" s="119"/>
      <c r="ACN1380" s="119"/>
      <c r="ACO1380" s="119"/>
      <c r="ACP1380" s="119"/>
      <c r="ACQ1380" s="119"/>
      <c r="ACR1380" s="119"/>
      <c r="ACS1380" s="119"/>
      <c r="ACT1380" s="119"/>
      <c r="ACU1380" s="119"/>
      <c r="ACV1380" s="119"/>
      <c r="ACW1380" s="119"/>
      <c r="ACX1380" s="119"/>
      <c r="ACY1380" s="119"/>
      <c r="ACZ1380" s="119"/>
      <c r="ADA1380" s="119"/>
      <c r="ADB1380" s="119"/>
      <c r="ADC1380" s="119"/>
      <c r="ADD1380" s="119"/>
      <c r="ADE1380" s="119"/>
      <c r="ADF1380" s="119"/>
      <c r="ADG1380" s="119"/>
      <c r="ADH1380" s="119"/>
      <c r="ADI1380" s="119"/>
      <c r="ADJ1380" s="119"/>
      <c r="ADK1380" s="119"/>
      <c r="ADL1380" s="119"/>
      <c r="ADM1380" s="119"/>
      <c r="ADN1380" s="119"/>
      <c r="ADO1380" s="119"/>
      <c r="ADP1380" s="119"/>
      <c r="ADQ1380" s="119"/>
      <c r="ADR1380" s="119"/>
      <c r="ADS1380" s="119"/>
      <c r="ADT1380" s="119"/>
      <c r="ADU1380" s="119"/>
      <c r="ADV1380" s="119"/>
      <c r="ADW1380" s="119"/>
      <c r="ADX1380" s="119"/>
      <c r="ADY1380" s="119"/>
      <c r="ADZ1380" s="119"/>
      <c r="AEA1380" s="119"/>
      <c r="AEB1380" s="119"/>
      <c r="AEC1380" s="119"/>
      <c r="AED1380" s="119"/>
      <c r="AEE1380" s="119"/>
      <c r="AEF1380" s="119"/>
      <c r="AEG1380" s="119"/>
      <c r="AEH1380" s="119"/>
      <c r="AEI1380" s="119"/>
      <c r="AEJ1380" s="119"/>
      <c r="AEK1380" s="119"/>
      <c r="AEL1380" s="119"/>
      <c r="AEM1380" s="119"/>
      <c r="AEN1380" s="119"/>
      <c r="AEO1380" s="119"/>
      <c r="AEP1380" s="119"/>
      <c r="AEQ1380" s="119"/>
      <c r="AER1380" s="119"/>
      <c r="AES1380" s="119"/>
      <c r="AET1380" s="119"/>
      <c r="AEU1380" s="119"/>
      <c r="AEV1380" s="119"/>
      <c r="AEW1380" s="119"/>
      <c r="AEX1380" s="119"/>
      <c r="AEY1380" s="119"/>
      <c r="AEZ1380" s="119"/>
      <c r="AFA1380" s="119"/>
      <c r="AFB1380" s="119"/>
      <c r="AFC1380" s="119"/>
      <c r="AFD1380" s="119"/>
      <c r="AFE1380" s="119"/>
      <c r="AFF1380" s="119"/>
      <c r="AFG1380" s="119"/>
      <c r="AFH1380" s="119"/>
      <c r="AFI1380" s="119"/>
      <c r="AFJ1380" s="119"/>
      <c r="AFK1380" s="119"/>
      <c r="AFL1380" s="119"/>
      <c r="AFM1380" s="119"/>
      <c r="AFN1380" s="119"/>
      <c r="AFO1380" s="119"/>
      <c r="AFP1380" s="119"/>
      <c r="AFQ1380" s="119"/>
      <c r="AFR1380" s="119"/>
      <c r="AFS1380" s="119"/>
      <c r="AFT1380" s="119"/>
      <c r="AFU1380" s="119"/>
      <c r="AFV1380" s="119"/>
      <c r="AFW1380" s="119"/>
      <c r="AFX1380" s="119"/>
      <c r="AFY1380" s="119"/>
      <c r="AFZ1380" s="119"/>
      <c r="AGA1380" s="119"/>
      <c r="AGB1380" s="119"/>
      <c r="AGC1380" s="119"/>
      <c r="AGD1380" s="119"/>
      <c r="AGE1380" s="119"/>
      <c r="AGF1380" s="119"/>
      <c r="AGG1380" s="119"/>
      <c r="AGH1380" s="119"/>
      <c r="AGI1380" s="119"/>
      <c r="AGJ1380" s="119"/>
      <c r="AGK1380" s="119"/>
      <c r="AGL1380" s="119"/>
      <c r="AGM1380" s="119"/>
      <c r="AGN1380" s="119"/>
      <c r="AGO1380" s="119"/>
      <c r="AGP1380" s="119"/>
      <c r="AGQ1380" s="119"/>
      <c r="AGR1380" s="119"/>
      <c r="AGS1380" s="119"/>
      <c r="AGT1380" s="119"/>
      <c r="AGU1380" s="119"/>
      <c r="AGV1380" s="119"/>
      <c r="AGW1380" s="119"/>
      <c r="AGX1380" s="119"/>
      <c r="AGY1380" s="119"/>
      <c r="AGZ1380" s="119"/>
      <c r="AHA1380" s="119"/>
      <c r="AHB1380" s="119"/>
      <c r="AHC1380" s="119"/>
      <c r="AHD1380" s="119"/>
      <c r="AHE1380" s="119"/>
      <c r="AHF1380" s="119"/>
      <c r="AHG1380" s="119"/>
      <c r="AHH1380" s="119"/>
      <c r="AHI1380" s="119"/>
      <c r="AHJ1380" s="119"/>
      <c r="AHK1380" s="119"/>
      <c r="AHL1380" s="119"/>
      <c r="AHM1380" s="119"/>
      <c r="AHN1380" s="119"/>
      <c r="AHO1380" s="119"/>
      <c r="AHP1380" s="119"/>
      <c r="AHQ1380" s="119"/>
      <c r="AHR1380" s="119"/>
      <c r="AHS1380" s="119"/>
      <c r="AHT1380" s="119"/>
      <c r="AHU1380" s="119"/>
      <c r="AHV1380" s="119"/>
      <c r="AHW1380" s="119"/>
      <c r="AHX1380" s="119"/>
      <c r="AHY1380" s="119"/>
      <c r="AHZ1380" s="119"/>
      <c r="AIA1380" s="119"/>
      <c r="AIB1380" s="119"/>
      <c r="AIC1380" s="119"/>
      <c r="AID1380" s="119"/>
      <c r="AIE1380" s="119"/>
      <c r="AIF1380" s="119"/>
      <c r="AIG1380" s="119"/>
      <c r="AIH1380" s="119"/>
      <c r="AII1380" s="119"/>
      <c r="AIJ1380" s="119"/>
      <c r="AIK1380" s="119"/>
      <c r="AIL1380" s="119"/>
      <c r="AIM1380" s="119"/>
      <c r="AIN1380" s="119"/>
      <c r="AIO1380" s="119"/>
      <c r="AIP1380" s="119"/>
      <c r="AIQ1380" s="119"/>
      <c r="AIR1380" s="119"/>
      <c r="AIS1380" s="119"/>
      <c r="AIT1380" s="119"/>
      <c r="AIU1380" s="119"/>
      <c r="AIV1380" s="119"/>
      <c r="AIW1380" s="119"/>
      <c r="AIX1380" s="119"/>
      <c r="AIY1380" s="119"/>
      <c r="AIZ1380" s="119"/>
      <c r="AJA1380" s="119"/>
      <c r="AJB1380" s="119"/>
      <c r="AJC1380" s="119"/>
      <c r="AJD1380" s="119"/>
      <c r="AJE1380" s="119"/>
      <c r="AJF1380" s="119"/>
      <c r="AJG1380" s="119"/>
      <c r="AJH1380" s="119"/>
      <c r="AJI1380" s="119"/>
      <c r="AJJ1380" s="119"/>
      <c r="AJK1380" s="119"/>
      <c r="AJL1380" s="119"/>
      <c r="AJM1380" s="119"/>
      <c r="AJN1380" s="119"/>
      <c r="AJO1380" s="119"/>
      <c r="AJP1380" s="119"/>
      <c r="AJQ1380" s="119"/>
      <c r="AJR1380" s="119"/>
      <c r="AJS1380" s="119"/>
      <c r="AJT1380" s="119"/>
      <c r="AJU1380" s="119"/>
      <c r="AJV1380" s="119"/>
      <c r="AJW1380" s="119"/>
      <c r="AJX1380" s="119"/>
      <c r="AJY1380" s="119"/>
      <c r="AJZ1380" s="119"/>
      <c r="AKA1380" s="119"/>
      <c r="AKB1380" s="119"/>
      <c r="AKC1380" s="119"/>
      <c r="AKD1380" s="119"/>
      <c r="AKE1380" s="119"/>
      <c r="AKF1380" s="119"/>
      <c r="AKG1380" s="119"/>
      <c r="AKH1380" s="119"/>
      <c r="AKI1380" s="119"/>
      <c r="AKJ1380" s="119"/>
      <c r="AKK1380" s="119"/>
      <c r="AKL1380" s="119"/>
      <c r="AKM1380" s="119"/>
      <c r="AKN1380" s="119"/>
      <c r="AKO1380" s="119"/>
      <c r="AKP1380" s="119"/>
      <c r="AKQ1380" s="119"/>
      <c r="AKR1380" s="119"/>
      <c r="AKS1380" s="119"/>
      <c r="AKT1380" s="119"/>
      <c r="AKU1380" s="119"/>
      <c r="AKV1380" s="119"/>
      <c r="AKW1380" s="119"/>
      <c r="AKX1380" s="119"/>
      <c r="AKY1380" s="119"/>
      <c r="AKZ1380" s="119"/>
      <c r="ALA1380" s="119"/>
      <c r="ALB1380" s="119"/>
      <c r="ALC1380" s="119"/>
      <c r="ALD1380" s="119"/>
      <c r="ALE1380" s="119"/>
      <c r="ALF1380" s="119"/>
      <c r="ALG1380" s="119"/>
      <c r="ALH1380" s="119"/>
      <c r="ALI1380" s="119"/>
      <c r="ALJ1380" s="119"/>
      <c r="ALK1380" s="119"/>
      <c r="ALL1380" s="119"/>
      <c r="ALM1380" s="119"/>
      <c r="ALN1380" s="119"/>
      <c r="ALO1380" s="119"/>
      <c r="ALP1380" s="119"/>
      <c r="ALQ1380" s="119"/>
      <c r="ALR1380" s="119"/>
      <c r="ALS1380" s="119"/>
      <c r="ALT1380" s="119"/>
      <c r="ALU1380" s="119"/>
      <c r="ALV1380" s="119"/>
      <c r="ALW1380" s="119"/>
      <c r="ALX1380" s="119"/>
      <c r="ALY1380" s="119"/>
      <c r="ALZ1380" s="119"/>
      <c r="AMA1380" s="119"/>
      <c r="AMB1380" s="119"/>
      <c r="AMC1380" s="119"/>
      <c r="AMD1380" s="119"/>
      <c r="AME1380" s="119"/>
      <c r="AMF1380" s="119"/>
      <c r="AMG1380" s="119"/>
      <c r="AMH1380" s="119"/>
      <c r="AMI1380" s="119"/>
      <c r="AMJ1380" s="119"/>
    </row>
    <row r="1381" customFormat="false" ht="15" hidden="false" customHeight="false" outlineLevel="0" collapsed="false">
      <c r="A1381" s="118"/>
      <c r="B1381" s="118"/>
      <c r="C1381" s="49" t="n">
        <f aca="false">IF(F1381=F1380,C1380,IF(F1381=(F1380+10),C1380,(C1380+10)))</f>
        <v>2700</v>
      </c>
      <c r="D1381" s="56" t="s">
        <v>479</v>
      </c>
      <c r="E1381" s="51" t="n">
        <f aca="false">IF(C1380=C1381,IF(AND(L1381&lt;&gt;"M",L1381&lt;&gt;"m-up"),E1380+10,E1380),10)</f>
        <v>20</v>
      </c>
      <c r="F1381" s="79" t="n">
        <f aca="false">R1381+(Q1381*60)+(P1381*3600)</f>
        <v>52485</v>
      </c>
      <c r="G1381" s="79" t="str">
        <f aca="false">CONCATENATE(M1381,N1381,O1381)</f>
        <v>201826</v>
      </c>
      <c r="H1381" s="79" t="n">
        <v>343</v>
      </c>
      <c r="I1381" s="79"/>
      <c r="J1381" s="79"/>
      <c r="K1381" s="79"/>
      <c r="L1381" s="79" t="s">
        <v>0</v>
      </c>
      <c r="M1381" s="79" t="n">
        <v>2018</v>
      </c>
      <c r="N1381" s="79" t="n">
        <v>2</v>
      </c>
      <c r="O1381" s="79" t="n">
        <v>6</v>
      </c>
      <c r="P1381" s="79" t="n">
        <v>14</v>
      </c>
      <c r="Q1381" s="79" t="n">
        <v>34</v>
      </c>
      <c r="R1381" s="79" t="n">
        <v>45</v>
      </c>
      <c r="S1381" s="79" t="n">
        <v>84</v>
      </c>
      <c r="T1381" s="79" t="n">
        <v>1</v>
      </c>
      <c r="U1381" s="79" t="s">
        <v>1</v>
      </c>
      <c r="V1381" s="79" t="s">
        <v>2</v>
      </c>
      <c r="W1381" s="79"/>
      <c r="X1381" s="130"/>
      <c r="Y1381" s="130"/>
      <c r="Z1381" s="130"/>
      <c r="AA1381" s="130"/>
      <c r="WK1381" s="119"/>
      <c r="WL1381" s="119"/>
      <c r="WM1381" s="119"/>
      <c r="WN1381" s="119"/>
      <c r="WO1381" s="119"/>
      <c r="WP1381" s="119"/>
      <c r="WQ1381" s="119"/>
      <c r="WR1381" s="119"/>
      <c r="WS1381" s="119"/>
      <c r="WT1381" s="119"/>
      <c r="WU1381" s="119"/>
      <c r="WV1381" s="119"/>
      <c r="WW1381" s="119"/>
      <c r="WX1381" s="119"/>
      <c r="WY1381" s="119"/>
      <c r="WZ1381" s="119"/>
      <c r="XA1381" s="119"/>
      <c r="XB1381" s="119"/>
      <c r="XC1381" s="119"/>
      <c r="XD1381" s="119"/>
      <c r="XE1381" s="119"/>
      <c r="XF1381" s="119"/>
      <c r="XG1381" s="119"/>
      <c r="XH1381" s="119"/>
      <c r="XI1381" s="119"/>
      <c r="XJ1381" s="119"/>
      <c r="XK1381" s="119"/>
      <c r="XL1381" s="119"/>
      <c r="XM1381" s="119"/>
      <c r="XN1381" s="119"/>
      <c r="XO1381" s="119"/>
      <c r="XP1381" s="119"/>
      <c r="XQ1381" s="119"/>
      <c r="XR1381" s="119"/>
      <c r="XS1381" s="119"/>
      <c r="XT1381" s="119"/>
      <c r="XU1381" s="119"/>
      <c r="XV1381" s="119"/>
      <c r="XW1381" s="119"/>
      <c r="XX1381" s="119"/>
      <c r="XY1381" s="119"/>
      <c r="XZ1381" s="119"/>
      <c r="YA1381" s="119"/>
      <c r="YB1381" s="119"/>
      <c r="YC1381" s="119"/>
      <c r="YD1381" s="119"/>
      <c r="YE1381" s="119"/>
      <c r="YF1381" s="119"/>
      <c r="YG1381" s="119"/>
      <c r="YH1381" s="119"/>
      <c r="YI1381" s="119"/>
      <c r="YJ1381" s="119"/>
      <c r="YK1381" s="119"/>
      <c r="YL1381" s="119"/>
      <c r="YM1381" s="119"/>
      <c r="YN1381" s="119"/>
      <c r="YO1381" s="119"/>
      <c r="YP1381" s="119"/>
      <c r="YQ1381" s="119"/>
      <c r="YR1381" s="119"/>
      <c r="YS1381" s="119"/>
      <c r="YT1381" s="119"/>
      <c r="YU1381" s="119"/>
      <c r="YV1381" s="119"/>
      <c r="YW1381" s="119"/>
      <c r="YX1381" s="119"/>
      <c r="YY1381" s="119"/>
      <c r="YZ1381" s="119"/>
      <c r="ZA1381" s="119"/>
      <c r="ZB1381" s="119"/>
      <c r="ZC1381" s="119"/>
      <c r="ZD1381" s="119"/>
      <c r="ZE1381" s="119"/>
      <c r="ZF1381" s="119"/>
      <c r="ZG1381" s="119"/>
      <c r="ZH1381" s="119"/>
      <c r="ZI1381" s="119"/>
      <c r="ZJ1381" s="119"/>
      <c r="ZK1381" s="119"/>
      <c r="ZL1381" s="119"/>
      <c r="ZM1381" s="119"/>
      <c r="ZN1381" s="119"/>
      <c r="ZO1381" s="119"/>
      <c r="ZP1381" s="119"/>
      <c r="ZQ1381" s="119"/>
      <c r="ZR1381" s="119"/>
      <c r="ZS1381" s="119"/>
      <c r="ZT1381" s="119"/>
      <c r="ZU1381" s="119"/>
      <c r="ZV1381" s="119"/>
      <c r="ZW1381" s="119"/>
      <c r="ZX1381" s="119"/>
      <c r="ZY1381" s="119"/>
      <c r="ZZ1381" s="119"/>
      <c r="AAA1381" s="119"/>
      <c r="AAB1381" s="119"/>
      <c r="AAC1381" s="119"/>
      <c r="AAD1381" s="119"/>
      <c r="AAE1381" s="119"/>
      <c r="AAF1381" s="119"/>
      <c r="AAG1381" s="119"/>
      <c r="AAH1381" s="119"/>
      <c r="AAI1381" s="119"/>
      <c r="AAJ1381" s="119"/>
      <c r="AAK1381" s="119"/>
      <c r="AAL1381" s="119"/>
      <c r="AAM1381" s="119"/>
      <c r="AAN1381" s="119"/>
      <c r="AAO1381" s="119"/>
      <c r="AAP1381" s="119"/>
      <c r="AAQ1381" s="119"/>
      <c r="AAR1381" s="119"/>
      <c r="AAS1381" s="119"/>
      <c r="AAT1381" s="119"/>
      <c r="AAU1381" s="119"/>
      <c r="AAV1381" s="119"/>
      <c r="AAW1381" s="119"/>
      <c r="AAX1381" s="119"/>
      <c r="AAY1381" s="119"/>
      <c r="AAZ1381" s="119"/>
      <c r="ABA1381" s="119"/>
      <c r="ABB1381" s="119"/>
      <c r="ABC1381" s="119"/>
      <c r="ABD1381" s="119"/>
      <c r="ABE1381" s="119"/>
      <c r="ABF1381" s="119"/>
      <c r="ABG1381" s="119"/>
      <c r="ABH1381" s="119"/>
      <c r="ABI1381" s="119"/>
      <c r="ABJ1381" s="119"/>
      <c r="ABK1381" s="119"/>
      <c r="ABL1381" s="119"/>
      <c r="ABM1381" s="119"/>
      <c r="ABN1381" s="119"/>
      <c r="ABO1381" s="119"/>
      <c r="ABP1381" s="119"/>
      <c r="ABQ1381" s="119"/>
      <c r="ABR1381" s="119"/>
      <c r="ABS1381" s="119"/>
      <c r="ABT1381" s="119"/>
      <c r="ABU1381" s="119"/>
      <c r="ABV1381" s="119"/>
      <c r="ABW1381" s="119"/>
      <c r="ABX1381" s="119"/>
      <c r="ABY1381" s="119"/>
      <c r="ABZ1381" s="119"/>
      <c r="ACA1381" s="119"/>
      <c r="ACB1381" s="119"/>
      <c r="ACC1381" s="119"/>
      <c r="ACD1381" s="119"/>
      <c r="ACE1381" s="119"/>
      <c r="ACF1381" s="119"/>
      <c r="ACG1381" s="119"/>
      <c r="ACH1381" s="119"/>
      <c r="ACI1381" s="119"/>
      <c r="ACJ1381" s="119"/>
      <c r="ACK1381" s="119"/>
      <c r="ACL1381" s="119"/>
      <c r="ACM1381" s="119"/>
      <c r="ACN1381" s="119"/>
      <c r="ACO1381" s="119"/>
      <c r="ACP1381" s="119"/>
      <c r="ACQ1381" s="119"/>
      <c r="ACR1381" s="119"/>
      <c r="ACS1381" s="119"/>
      <c r="ACT1381" s="119"/>
      <c r="ACU1381" s="119"/>
      <c r="ACV1381" s="119"/>
      <c r="ACW1381" s="119"/>
      <c r="ACX1381" s="119"/>
      <c r="ACY1381" s="119"/>
      <c r="ACZ1381" s="119"/>
      <c r="ADA1381" s="119"/>
      <c r="ADB1381" s="119"/>
      <c r="ADC1381" s="119"/>
      <c r="ADD1381" s="119"/>
      <c r="ADE1381" s="119"/>
      <c r="ADF1381" s="119"/>
      <c r="ADG1381" s="119"/>
      <c r="ADH1381" s="119"/>
      <c r="ADI1381" s="119"/>
      <c r="ADJ1381" s="119"/>
      <c r="ADK1381" s="119"/>
      <c r="ADL1381" s="119"/>
      <c r="ADM1381" s="119"/>
      <c r="ADN1381" s="119"/>
      <c r="ADO1381" s="119"/>
      <c r="ADP1381" s="119"/>
      <c r="ADQ1381" s="119"/>
      <c r="ADR1381" s="119"/>
      <c r="ADS1381" s="119"/>
      <c r="ADT1381" s="119"/>
      <c r="ADU1381" s="119"/>
      <c r="ADV1381" s="119"/>
      <c r="ADW1381" s="119"/>
      <c r="ADX1381" s="119"/>
      <c r="ADY1381" s="119"/>
      <c r="ADZ1381" s="119"/>
      <c r="AEA1381" s="119"/>
      <c r="AEB1381" s="119"/>
      <c r="AEC1381" s="119"/>
      <c r="AED1381" s="119"/>
      <c r="AEE1381" s="119"/>
      <c r="AEF1381" s="119"/>
      <c r="AEG1381" s="119"/>
      <c r="AEH1381" s="119"/>
      <c r="AEI1381" s="119"/>
      <c r="AEJ1381" s="119"/>
      <c r="AEK1381" s="119"/>
      <c r="AEL1381" s="119"/>
      <c r="AEM1381" s="119"/>
      <c r="AEN1381" s="119"/>
      <c r="AEO1381" s="119"/>
      <c r="AEP1381" s="119"/>
      <c r="AEQ1381" s="119"/>
      <c r="AER1381" s="119"/>
      <c r="AES1381" s="119"/>
      <c r="AET1381" s="119"/>
      <c r="AEU1381" s="119"/>
      <c r="AEV1381" s="119"/>
      <c r="AEW1381" s="119"/>
      <c r="AEX1381" s="119"/>
      <c r="AEY1381" s="119"/>
      <c r="AEZ1381" s="119"/>
      <c r="AFA1381" s="119"/>
      <c r="AFB1381" s="119"/>
      <c r="AFC1381" s="119"/>
      <c r="AFD1381" s="119"/>
      <c r="AFE1381" s="119"/>
      <c r="AFF1381" s="119"/>
      <c r="AFG1381" s="119"/>
      <c r="AFH1381" s="119"/>
      <c r="AFI1381" s="119"/>
      <c r="AFJ1381" s="119"/>
      <c r="AFK1381" s="119"/>
      <c r="AFL1381" s="119"/>
      <c r="AFM1381" s="119"/>
      <c r="AFN1381" s="119"/>
      <c r="AFO1381" s="119"/>
      <c r="AFP1381" s="119"/>
      <c r="AFQ1381" s="119"/>
      <c r="AFR1381" s="119"/>
      <c r="AFS1381" s="119"/>
      <c r="AFT1381" s="119"/>
      <c r="AFU1381" s="119"/>
      <c r="AFV1381" s="119"/>
      <c r="AFW1381" s="119"/>
      <c r="AFX1381" s="119"/>
      <c r="AFY1381" s="119"/>
      <c r="AFZ1381" s="119"/>
      <c r="AGA1381" s="119"/>
      <c r="AGB1381" s="119"/>
      <c r="AGC1381" s="119"/>
      <c r="AGD1381" s="119"/>
      <c r="AGE1381" s="119"/>
      <c r="AGF1381" s="119"/>
      <c r="AGG1381" s="119"/>
      <c r="AGH1381" s="119"/>
      <c r="AGI1381" s="119"/>
      <c r="AGJ1381" s="119"/>
      <c r="AGK1381" s="119"/>
      <c r="AGL1381" s="119"/>
      <c r="AGM1381" s="119"/>
      <c r="AGN1381" s="119"/>
      <c r="AGO1381" s="119"/>
      <c r="AGP1381" s="119"/>
      <c r="AGQ1381" s="119"/>
      <c r="AGR1381" s="119"/>
      <c r="AGS1381" s="119"/>
      <c r="AGT1381" s="119"/>
      <c r="AGU1381" s="119"/>
      <c r="AGV1381" s="119"/>
      <c r="AGW1381" s="119"/>
      <c r="AGX1381" s="119"/>
      <c r="AGY1381" s="119"/>
      <c r="AGZ1381" s="119"/>
      <c r="AHA1381" s="119"/>
      <c r="AHB1381" s="119"/>
      <c r="AHC1381" s="119"/>
      <c r="AHD1381" s="119"/>
      <c r="AHE1381" s="119"/>
      <c r="AHF1381" s="119"/>
      <c r="AHG1381" s="119"/>
      <c r="AHH1381" s="119"/>
      <c r="AHI1381" s="119"/>
      <c r="AHJ1381" s="119"/>
      <c r="AHK1381" s="119"/>
      <c r="AHL1381" s="119"/>
      <c r="AHM1381" s="119"/>
      <c r="AHN1381" s="119"/>
      <c r="AHO1381" s="119"/>
      <c r="AHP1381" s="119"/>
      <c r="AHQ1381" s="119"/>
      <c r="AHR1381" s="119"/>
      <c r="AHS1381" s="119"/>
      <c r="AHT1381" s="119"/>
      <c r="AHU1381" s="119"/>
      <c r="AHV1381" s="119"/>
      <c r="AHW1381" s="119"/>
      <c r="AHX1381" s="119"/>
      <c r="AHY1381" s="119"/>
      <c r="AHZ1381" s="119"/>
      <c r="AIA1381" s="119"/>
      <c r="AIB1381" s="119"/>
      <c r="AIC1381" s="119"/>
      <c r="AID1381" s="119"/>
      <c r="AIE1381" s="119"/>
      <c r="AIF1381" s="119"/>
      <c r="AIG1381" s="119"/>
      <c r="AIH1381" s="119"/>
      <c r="AII1381" s="119"/>
      <c r="AIJ1381" s="119"/>
      <c r="AIK1381" s="119"/>
      <c r="AIL1381" s="119"/>
      <c r="AIM1381" s="119"/>
      <c r="AIN1381" s="119"/>
      <c r="AIO1381" s="119"/>
      <c r="AIP1381" s="119"/>
      <c r="AIQ1381" s="119"/>
      <c r="AIR1381" s="119"/>
      <c r="AIS1381" s="119"/>
      <c r="AIT1381" s="119"/>
      <c r="AIU1381" s="119"/>
      <c r="AIV1381" s="119"/>
      <c r="AIW1381" s="119"/>
      <c r="AIX1381" s="119"/>
      <c r="AIY1381" s="119"/>
      <c r="AIZ1381" s="119"/>
      <c r="AJA1381" s="119"/>
      <c r="AJB1381" s="119"/>
      <c r="AJC1381" s="119"/>
      <c r="AJD1381" s="119"/>
      <c r="AJE1381" s="119"/>
      <c r="AJF1381" s="119"/>
      <c r="AJG1381" s="119"/>
      <c r="AJH1381" s="119"/>
      <c r="AJI1381" s="119"/>
      <c r="AJJ1381" s="119"/>
      <c r="AJK1381" s="119"/>
      <c r="AJL1381" s="119"/>
      <c r="AJM1381" s="119"/>
      <c r="AJN1381" s="119"/>
      <c r="AJO1381" s="119"/>
      <c r="AJP1381" s="119"/>
      <c r="AJQ1381" s="119"/>
      <c r="AJR1381" s="119"/>
      <c r="AJS1381" s="119"/>
      <c r="AJT1381" s="119"/>
      <c r="AJU1381" s="119"/>
      <c r="AJV1381" s="119"/>
      <c r="AJW1381" s="119"/>
      <c r="AJX1381" s="119"/>
      <c r="AJY1381" s="119"/>
      <c r="AJZ1381" s="119"/>
      <c r="AKA1381" s="119"/>
      <c r="AKB1381" s="119"/>
      <c r="AKC1381" s="119"/>
      <c r="AKD1381" s="119"/>
      <c r="AKE1381" s="119"/>
      <c r="AKF1381" s="119"/>
      <c r="AKG1381" s="119"/>
      <c r="AKH1381" s="119"/>
      <c r="AKI1381" s="119"/>
      <c r="AKJ1381" s="119"/>
      <c r="AKK1381" s="119"/>
      <c r="AKL1381" s="119"/>
      <c r="AKM1381" s="119"/>
      <c r="AKN1381" s="119"/>
      <c r="AKO1381" s="119"/>
      <c r="AKP1381" s="119"/>
      <c r="AKQ1381" s="119"/>
      <c r="AKR1381" s="119"/>
      <c r="AKS1381" s="119"/>
      <c r="AKT1381" s="119"/>
      <c r="AKU1381" s="119"/>
      <c r="AKV1381" s="119"/>
      <c r="AKW1381" s="119"/>
      <c r="AKX1381" s="119"/>
      <c r="AKY1381" s="119"/>
      <c r="AKZ1381" s="119"/>
      <c r="ALA1381" s="119"/>
      <c r="ALB1381" s="119"/>
      <c r="ALC1381" s="119"/>
      <c r="ALD1381" s="119"/>
      <c r="ALE1381" s="119"/>
      <c r="ALF1381" s="119"/>
      <c r="ALG1381" s="119"/>
      <c r="ALH1381" s="119"/>
      <c r="ALI1381" s="119"/>
      <c r="ALJ1381" s="119"/>
      <c r="ALK1381" s="119"/>
      <c r="ALL1381" s="119"/>
      <c r="ALM1381" s="119"/>
      <c r="ALN1381" s="119"/>
      <c r="ALO1381" s="119"/>
      <c r="ALP1381" s="119"/>
      <c r="ALQ1381" s="119"/>
      <c r="ALR1381" s="119"/>
      <c r="ALS1381" s="119"/>
      <c r="ALT1381" s="119"/>
      <c r="ALU1381" s="119"/>
      <c r="ALV1381" s="119"/>
      <c r="ALW1381" s="119"/>
      <c r="ALX1381" s="119"/>
      <c r="ALY1381" s="119"/>
      <c r="ALZ1381" s="119"/>
      <c r="AMA1381" s="119"/>
      <c r="AMB1381" s="119"/>
      <c r="AMC1381" s="119"/>
      <c r="AMD1381" s="119"/>
      <c r="AME1381" s="119"/>
      <c r="AMF1381" s="119"/>
      <c r="AMG1381" s="119"/>
      <c r="AMH1381" s="119"/>
      <c r="AMI1381" s="119"/>
      <c r="AMJ1381" s="119"/>
    </row>
    <row r="1382" customFormat="false" ht="15" hidden="false" customHeight="false" outlineLevel="0" collapsed="false">
      <c r="A1382" s="118"/>
      <c r="B1382" s="118"/>
      <c r="C1382" s="49" t="n">
        <f aca="false">IF(F1382=F1381,C1381,IF(F1382=(F1381+10),C1381,(C1381+10)))</f>
        <v>2700</v>
      </c>
      <c r="D1382" s="56" t="s">
        <v>479</v>
      </c>
      <c r="E1382" s="51" t="n">
        <f aca="false">IF(C1381=C1382,IF(AND(L1382&lt;&gt;"M",L1382&lt;&gt;"m-up"),E1381+10,E1381),10)</f>
        <v>20</v>
      </c>
      <c r="F1382" s="79" t="n">
        <f aca="false">R1382+(Q1382*60)+(P1382*3600)</f>
        <v>52485</v>
      </c>
      <c r="G1382" s="79" t="str">
        <f aca="false">CONCATENATE(M1382,N1382,O1382)</f>
        <v>201826</v>
      </c>
      <c r="H1382" s="79" t="n">
        <v>0</v>
      </c>
      <c r="I1382" s="79"/>
      <c r="J1382" s="79"/>
      <c r="K1382" s="79"/>
      <c r="L1382" s="79" t="s">
        <v>4</v>
      </c>
      <c r="M1382" s="79" t="n">
        <v>2018</v>
      </c>
      <c r="N1382" s="79" t="n">
        <v>2</v>
      </c>
      <c r="O1382" s="79" t="n">
        <v>6</v>
      </c>
      <c r="P1382" s="79" t="n">
        <v>14</v>
      </c>
      <c r="Q1382" s="79" t="n">
        <v>34</v>
      </c>
      <c r="R1382" s="79" t="n">
        <v>45</v>
      </c>
      <c r="S1382" s="79" t="n">
        <v>108</v>
      </c>
      <c r="T1382" s="79" t="n">
        <v>1</v>
      </c>
      <c r="U1382" s="79" t="s">
        <v>1</v>
      </c>
      <c r="V1382" s="79" t="s">
        <v>2</v>
      </c>
      <c r="W1382" s="79"/>
      <c r="X1382" s="130" t="s">
        <v>142</v>
      </c>
      <c r="Y1382" s="130"/>
      <c r="Z1382" s="130"/>
      <c r="AA1382" s="130"/>
      <c r="WK1382" s="119"/>
      <c r="WL1382" s="119"/>
      <c r="WM1382" s="119"/>
      <c r="WN1382" s="119"/>
      <c r="WO1382" s="119"/>
      <c r="WP1382" s="119"/>
      <c r="WQ1382" s="119"/>
      <c r="WR1382" s="119"/>
      <c r="WS1382" s="119"/>
      <c r="WT1382" s="119"/>
      <c r="WU1382" s="119"/>
      <c r="WV1382" s="119"/>
      <c r="WW1382" s="119"/>
      <c r="WX1382" s="119"/>
      <c r="WY1382" s="119"/>
      <c r="WZ1382" s="119"/>
      <c r="XA1382" s="119"/>
      <c r="XB1382" s="119"/>
      <c r="XC1382" s="119"/>
      <c r="XD1382" s="119"/>
      <c r="XE1382" s="119"/>
      <c r="XF1382" s="119"/>
      <c r="XG1382" s="119"/>
      <c r="XH1382" s="119"/>
      <c r="XI1382" s="119"/>
      <c r="XJ1382" s="119"/>
      <c r="XK1382" s="119"/>
      <c r="XL1382" s="119"/>
      <c r="XM1382" s="119"/>
      <c r="XN1382" s="119"/>
      <c r="XO1382" s="119"/>
      <c r="XP1382" s="119"/>
      <c r="XQ1382" s="119"/>
      <c r="XR1382" s="119"/>
      <c r="XS1382" s="119"/>
      <c r="XT1382" s="119"/>
      <c r="XU1382" s="119"/>
      <c r="XV1382" s="119"/>
      <c r="XW1382" s="119"/>
      <c r="XX1382" s="119"/>
      <c r="XY1382" s="119"/>
      <c r="XZ1382" s="119"/>
      <c r="YA1382" s="119"/>
      <c r="YB1382" s="119"/>
      <c r="YC1382" s="119"/>
      <c r="YD1382" s="119"/>
      <c r="YE1382" s="119"/>
      <c r="YF1382" s="119"/>
      <c r="YG1382" s="119"/>
      <c r="YH1382" s="119"/>
      <c r="YI1382" s="119"/>
      <c r="YJ1382" s="119"/>
      <c r="YK1382" s="119"/>
      <c r="YL1382" s="119"/>
      <c r="YM1382" s="119"/>
      <c r="YN1382" s="119"/>
      <c r="YO1382" s="119"/>
      <c r="YP1382" s="119"/>
      <c r="YQ1382" s="119"/>
      <c r="YR1382" s="119"/>
      <c r="YS1382" s="119"/>
      <c r="YT1382" s="119"/>
      <c r="YU1382" s="119"/>
      <c r="YV1382" s="119"/>
      <c r="YW1382" s="119"/>
      <c r="YX1382" s="119"/>
      <c r="YY1382" s="119"/>
      <c r="YZ1382" s="119"/>
      <c r="ZA1382" s="119"/>
      <c r="ZB1382" s="119"/>
      <c r="ZC1382" s="119"/>
      <c r="ZD1382" s="119"/>
      <c r="ZE1382" s="119"/>
      <c r="ZF1382" s="119"/>
      <c r="ZG1382" s="119"/>
      <c r="ZH1382" s="119"/>
      <c r="ZI1382" s="119"/>
      <c r="ZJ1382" s="119"/>
      <c r="ZK1382" s="119"/>
      <c r="ZL1382" s="119"/>
      <c r="ZM1382" s="119"/>
      <c r="ZN1382" s="119"/>
      <c r="ZO1382" s="119"/>
      <c r="ZP1382" s="119"/>
      <c r="ZQ1382" s="119"/>
      <c r="ZR1382" s="119"/>
      <c r="ZS1382" s="119"/>
      <c r="ZT1382" s="119"/>
      <c r="ZU1382" s="119"/>
      <c r="ZV1382" s="119"/>
      <c r="ZW1382" s="119"/>
      <c r="ZX1382" s="119"/>
      <c r="ZY1382" s="119"/>
      <c r="ZZ1382" s="119"/>
      <c r="AAA1382" s="119"/>
      <c r="AAB1382" s="119"/>
      <c r="AAC1382" s="119"/>
      <c r="AAD1382" s="119"/>
      <c r="AAE1382" s="119"/>
      <c r="AAF1382" s="119"/>
      <c r="AAG1382" s="119"/>
      <c r="AAH1382" s="119"/>
      <c r="AAI1382" s="119"/>
      <c r="AAJ1382" s="119"/>
      <c r="AAK1382" s="119"/>
      <c r="AAL1382" s="119"/>
      <c r="AAM1382" s="119"/>
      <c r="AAN1382" s="119"/>
      <c r="AAO1382" s="119"/>
      <c r="AAP1382" s="119"/>
      <c r="AAQ1382" s="119"/>
      <c r="AAR1382" s="119"/>
      <c r="AAS1382" s="119"/>
      <c r="AAT1382" s="119"/>
      <c r="AAU1382" s="119"/>
      <c r="AAV1382" s="119"/>
      <c r="AAW1382" s="119"/>
      <c r="AAX1382" s="119"/>
      <c r="AAY1382" s="119"/>
      <c r="AAZ1382" s="119"/>
      <c r="ABA1382" s="119"/>
      <c r="ABB1382" s="119"/>
      <c r="ABC1382" s="119"/>
      <c r="ABD1382" s="119"/>
      <c r="ABE1382" s="119"/>
      <c r="ABF1382" s="119"/>
      <c r="ABG1382" s="119"/>
      <c r="ABH1382" s="119"/>
      <c r="ABI1382" s="119"/>
      <c r="ABJ1382" s="119"/>
      <c r="ABK1382" s="119"/>
      <c r="ABL1382" s="119"/>
      <c r="ABM1382" s="119"/>
      <c r="ABN1382" s="119"/>
      <c r="ABO1382" s="119"/>
      <c r="ABP1382" s="119"/>
      <c r="ABQ1382" s="119"/>
      <c r="ABR1382" s="119"/>
      <c r="ABS1382" s="119"/>
      <c r="ABT1382" s="119"/>
      <c r="ABU1382" s="119"/>
      <c r="ABV1382" s="119"/>
      <c r="ABW1382" s="119"/>
      <c r="ABX1382" s="119"/>
      <c r="ABY1382" s="119"/>
      <c r="ABZ1382" s="119"/>
      <c r="ACA1382" s="119"/>
      <c r="ACB1382" s="119"/>
      <c r="ACC1382" s="119"/>
      <c r="ACD1382" s="119"/>
      <c r="ACE1382" s="119"/>
      <c r="ACF1382" s="119"/>
      <c r="ACG1382" s="119"/>
      <c r="ACH1382" s="119"/>
      <c r="ACI1382" s="119"/>
      <c r="ACJ1382" s="119"/>
      <c r="ACK1382" s="119"/>
      <c r="ACL1382" s="119"/>
      <c r="ACM1382" s="119"/>
      <c r="ACN1382" s="119"/>
      <c r="ACO1382" s="119"/>
      <c r="ACP1382" s="119"/>
      <c r="ACQ1382" s="119"/>
      <c r="ACR1382" s="119"/>
      <c r="ACS1382" s="119"/>
      <c r="ACT1382" s="119"/>
      <c r="ACU1382" s="119"/>
      <c r="ACV1382" s="119"/>
      <c r="ACW1382" s="119"/>
      <c r="ACX1382" s="119"/>
      <c r="ACY1382" s="119"/>
      <c r="ACZ1382" s="119"/>
      <c r="ADA1382" s="119"/>
      <c r="ADB1382" s="119"/>
      <c r="ADC1382" s="119"/>
      <c r="ADD1382" s="119"/>
      <c r="ADE1382" s="119"/>
      <c r="ADF1382" s="119"/>
      <c r="ADG1382" s="119"/>
      <c r="ADH1382" s="119"/>
      <c r="ADI1382" s="119"/>
      <c r="ADJ1382" s="119"/>
      <c r="ADK1382" s="119"/>
      <c r="ADL1382" s="119"/>
      <c r="ADM1382" s="119"/>
      <c r="ADN1382" s="119"/>
      <c r="ADO1382" s="119"/>
      <c r="ADP1382" s="119"/>
      <c r="ADQ1382" s="119"/>
      <c r="ADR1382" s="119"/>
      <c r="ADS1382" s="119"/>
      <c r="ADT1382" s="119"/>
      <c r="ADU1382" s="119"/>
      <c r="ADV1382" s="119"/>
      <c r="ADW1382" s="119"/>
      <c r="ADX1382" s="119"/>
      <c r="ADY1382" s="119"/>
      <c r="ADZ1382" s="119"/>
      <c r="AEA1382" s="119"/>
      <c r="AEB1382" s="119"/>
      <c r="AEC1382" s="119"/>
      <c r="AED1382" s="119"/>
      <c r="AEE1382" s="119"/>
      <c r="AEF1382" s="119"/>
      <c r="AEG1382" s="119"/>
      <c r="AEH1382" s="119"/>
      <c r="AEI1382" s="119"/>
      <c r="AEJ1382" s="119"/>
      <c r="AEK1382" s="119"/>
      <c r="AEL1382" s="119"/>
      <c r="AEM1382" s="119"/>
      <c r="AEN1382" s="119"/>
      <c r="AEO1382" s="119"/>
      <c r="AEP1382" s="119"/>
      <c r="AEQ1382" s="119"/>
      <c r="AER1382" s="119"/>
      <c r="AES1382" s="119"/>
      <c r="AET1382" s="119"/>
      <c r="AEU1382" s="119"/>
      <c r="AEV1382" s="119"/>
      <c r="AEW1382" s="119"/>
      <c r="AEX1382" s="119"/>
      <c r="AEY1382" s="119"/>
      <c r="AEZ1382" s="119"/>
      <c r="AFA1382" s="119"/>
      <c r="AFB1382" s="119"/>
      <c r="AFC1382" s="119"/>
      <c r="AFD1382" s="119"/>
      <c r="AFE1382" s="119"/>
      <c r="AFF1382" s="119"/>
      <c r="AFG1382" s="119"/>
      <c r="AFH1382" s="119"/>
      <c r="AFI1382" s="119"/>
      <c r="AFJ1382" s="119"/>
      <c r="AFK1382" s="119"/>
      <c r="AFL1382" s="119"/>
      <c r="AFM1382" s="119"/>
      <c r="AFN1382" s="119"/>
      <c r="AFO1382" s="119"/>
      <c r="AFP1382" s="119"/>
      <c r="AFQ1382" s="119"/>
      <c r="AFR1382" s="119"/>
      <c r="AFS1382" s="119"/>
      <c r="AFT1382" s="119"/>
      <c r="AFU1382" s="119"/>
      <c r="AFV1382" s="119"/>
      <c r="AFW1382" s="119"/>
      <c r="AFX1382" s="119"/>
      <c r="AFY1382" s="119"/>
      <c r="AFZ1382" s="119"/>
      <c r="AGA1382" s="119"/>
      <c r="AGB1382" s="119"/>
      <c r="AGC1382" s="119"/>
      <c r="AGD1382" s="119"/>
      <c r="AGE1382" s="119"/>
      <c r="AGF1382" s="119"/>
      <c r="AGG1382" s="119"/>
      <c r="AGH1382" s="119"/>
      <c r="AGI1382" s="119"/>
      <c r="AGJ1382" s="119"/>
      <c r="AGK1382" s="119"/>
      <c r="AGL1382" s="119"/>
      <c r="AGM1382" s="119"/>
      <c r="AGN1382" s="119"/>
      <c r="AGO1382" s="119"/>
      <c r="AGP1382" s="119"/>
      <c r="AGQ1382" s="119"/>
      <c r="AGR1382" s="119"/>
      <c r="AGS1382" s="119"/>
      <c r="AGT1382" s="119"/>
      <c r="AGU1382" s="119"/>
      <c r="AGV1382" s="119"/>
      <c r="AGW1382" s="119"/>
      <c r="AGX1382" s="119"/>
      <c r="AGY1382" s="119"/>
      <c r="AGZ1382" s="119"/>
      <c r="AHA1382" s="119"/>
      <c r="AHB1382" s="119"/>
      <c r="AHC1382" s="119"/>
      <c r="AHD1382" s="119"/>
      <c r="AHE1382" s="119"/>
      <c r="AHF1382" s="119"/>
      <c r="AHG1382" s="119"/>
      <c r="AHH1382" s="119"/>
      <c r="AHI1382" s="119"/>
      <c r="AHJ1382" s="119"/>
      <c r="AHK1382" s="119"/>
      <c r="AHL1382" s="119"/>
      <c r="AHM1382" s="119"/>
      <c r="AHN1382" s="119"/>
      <c r="AHO1382" s="119"/>
      <c r="AHP1382" s="119"/>
      <c r="AHQ1382" s="119"/>
      <c r="AHR1382" s="119"/>
      <c r="AHS1382" s="119"/>
      <c r="AHT1382" s="119"/>
      <c r="AHU1382" s="119"/>
      <c r="AHV1382" s="119"/>
      <c r="AHW1382" s="119"/>
      <c r="AHX1382" s="119"/>
      <c r="AHY1382" s="119"/>
      <c r="AHZ1382" s="119"/>
      <c r="AIA1382" s="119"/>
      <c r="AIB1382" s="119"/>
      <c r="AIC1382" s="119"/>
      <c r="AID1382" s="119"/>
      <c r="AIE1382" s="119"/>
      <c r="AIF1382" s="119"/>
      <c r="AIG1382" s="119"/>
      <c r="AIH1382" s="119"/>
      <c r="AII1382" s="119"/>
      <c r="AIJ1382" s="119"/>
      <c r="AIK1382" s="119"/>
      <c r="AIL1382" s="119"/>
      <c r="AIM1382" s="119"/>
      <c r="AIN1382" s="119"/>
      <c r="AIO1382" s="119"/>
      <c r="AIP1382" s="119"/>
      <c r="AIQ1382" s="119"/>
      <c r="AIR1382" s="119"/>
      <c r="AIS1382" s="119"/>
      <c r="AIT1382" s="119"/>
      <c r="AIU1382" s="119"/>
      <c r="AIV1382" s="119"/>
      <c r="AIW1382" s="119"/>
      <c r="AIX1382" s="119"/>
      <c r="AIY1382" s="119"/>
      <c r="AIZ1382" s="119"/>
      <c r="AJA1382" s="119"/>
      <c r="AJB1382" s="119"/>
      <c r="AJC1382" s="119"/>
      <c r="AJD1382" s="119"/>
      <c r="AJE1382" s="119"/>
      <c r="AJF1382" s="119"/>
      <c r="AJG1382" s="119"/>
      <c r="AJH1382" s="119"/>
      <c r="AJI1382" s="119"/>
      <c r="AJJ1382" s="119"/>
      <c r="AJK1382" s="119"/>
      <c r="AJL1382" s="119"/>
      <c r="AJM1382" s="119"/>
      <c r="AJN1382" s="119"/>
      <c r="AJO1382" s="119"/>
      <c r="AJP1382" s="119"/>
      <c r="AJQ1382" s="119"/>
      <c r="AJR1382" s="119"/>
      <c r="AJS1382" s="119"/>
      <c r="AJT1382" s="119"/>
      <c r="AJU1382" s="119"/>
      <c r="AJV1382" s="119"/>
      <c r="AJW1382" s="119"/>
      <c r="AJX1382" s="119"/>
      <c r="AJY1382" s="119"/>
      <c r="AJZ1382" s="119"/>
      <c r="AKA1382" s="119"/>
      <c r="AKB1382" s="119"/>
      <c r="AKC1382" s="119"/>
      <c r="AKD1382" s="119"/>
      <c r="AKE1382" s="119"/>
      <c r="AKF1382" s="119"/>
      <c r="AKG1382" s="119"/>
      <c r="AKH1382" s="119"/>
      <c r="AKI1382" s="119"/>
      <c r="AKJ1382" s="119"/>
      <c r="AKK1382" s="119"/>
      <c r="AKL1382" s="119"/>
      <c r="AKM1382" s="119"/>
      <c r="AKN1382" s="119"/>
      <c r="AKO1382" s="119"/>
      <c r="AKP1382" s="119"/>
      <c r="AKQ1382" s="119"/>
      <c r="AKR1382" s="119"/>
      <c r="AKS1382" s="119"/>
      <c r="AKT1382" s="119"/>
      <c r="AKU1382" s="119"/>
      <c r="AKV1382" s="119"/>
      <c r="AKW1382" s="119"/>
      <c r="AKX1382" s="119"/>
      <c r="AKY1382" s="119"/>
      <c r="AKZ1382" s="119"/>
      <c r="ALA1382" s="119"/>
      <c r="ALB1382" s="119"/>
      <c r="ALC1382" s="119"/>
      <c r="ALD1382" s="119"/>
      <c r="ALE1382" s="119"/>
      <c r="ALF1382" s="119"/>
      <c r="ALG1382" s="119"/>
      <c r="ALH1382" s="119"/>
      <c r="ALI1382" s="119"/>
      <c r="ALJ1382" s="119"/>
      <c r="ALK1382" s="119"/>
      <c r="ALL1382" s="119"/>
      <c r="ALM1382" s="119"/>
      <c r="ALN1382" s="119"/>
      <c r="ALO1382" s="119"/>
      <c r="ALP1382" s="119"/>
      <c r="ALQ1382" s="119"/>
      <c r="ALR1382" s="119"/>
      <c r="ALS1382" s="119"/>
      <c r="ALT1382" s="119"/>
      <c r="ALU1382" s="119"/>
      <c r="ALV1382" s="119"/>
      <c r="ALW1382" s="119"/>
      <c r="ALX1382" s="119"/>
      <c r="ALY1382" s="119"/>
      <c r="ALZ1382" s="119"/>
      <c r="AMA1382" s="119"/>
      <c r="AMB1382" s="119"/>
      <c r="AMC1382" s="119"/>
      <c r="AMD1382" s="119"/>
      <c r="AME1382" s="119"/>
      <c r="AMF1382" s="119"/>
      <c r="AMG1382" s="119"/>
      <c r="AMH1382" s="119"/>
      <c r="AMI1382" s="119"/>
      <c r="AMJ1382" s="119"/>
    </row>
    <row r="1383" customFormat="false" ht="15" hidden="false" customHeight="false" outlineLevel="0" collapsed="false">
      <c r="A1383" s="118"/>
      <c r="B1383" s="118"/>
      <c r="C1383" s="49" t="n">
        <f aca="false">IF(F1383=F1382,C1382,IF(F1383=(F1382+10),C1382,(C1382+10)))</f>
        <v>2700</v>
      </c>
      <c r="D1383" s="56" t="s">
        <v>479</v>
      </c>
      <c r="E1383" s="51" t="n">
        <f aca="false">IF(C1382=C1383,IF(AND(L1383&lt;&gt;"M",L1383&lt;&gt;"m-up"),E1382+10,E1382),10)</f>
        <v>20</v>
      </c>
      <c r="F1383" s="79" t="n">
        <f aca="false">R1383+(Q1383*60)+(P1383*3600)</f>
        <v>52485</v>
      </c>
      <c r="G1383" s="79" t="str">
        <f aca="false">CONCATENATE(M1383,N1383,O1383)</f>
        <v>201826</v>
      </c>
      <c r="H1383" s="79" t="n">
        <v>0</v>
      </c>
      <c r="I1383" s="79"/>
      <c r="J1383" s="79"/>
      <c r="K1383" s="79"/>
      <c r="L1383" s="79" t="s">
        <v>4</v>
      </c>
      <c r="M1383" s="79" t="n">
        <v>2018</v>
      </c>
      <c r="N1383" s="79" t="n">
        <v>2</v>
      </c>
      <c r="O1383" s="79" t="n">
        <v>6</v>
      </c>
      <c r="P1383" s="79" t="n">
        <v>14</v>
      </c>
      <c r="Q1383" s="79" t="n">
        <v>34</v>
      </c>
      <c r="R1383" s="79" t="n">
        <v>45</v>
      </c>
      <c r="S1383" s="79" t="n">
        <v>121</v>
      </c>
      <c r="T1383" s="79" t="n">
        <v>1</v>
      </c>
      <c r="U1383" s="79" t="s">
        <v>1</v>
      </c>
      <c r="V1383" s="79" t="s">
        <v>2</v>
      </c>
      <c r="W1383" s="79"/>
      <c r="X1383" s="130" t="s">
        <v>142</v>
      </c>
      <c r="Y1383" s="130"/>
      <c r="Z1383" s="130"/>
      <c r="AA1383" s="130"/>
      <c r="WK1383" s="119"/>
      <c r="WL1383" s="119"/>
      <c r="WM1383" s="119"/>
      <c r="WN1383" s="119"/>
      <c r="WO1383" s="119"/>
      <c r="WP1383" s="119"/>
      <c r="WQ1383" s="119"/>
      <c r="WR1383" s="119"/>
      <c r="WS1383" s="119"/>
      <c r="WT1383" s="119"/>
      <c r="WU1383" s="119"/>
      <c r="WV1383" s="119"/>
      <c r="WW1383" s="119"/>
      <c r="WX1383" s="119"/>
      <c r="WY1383" s="119"/>
      <c r="WZ1383" s="119"/>
      <c r="XA1383" s="119"/>
      <c r="XB1383" s="119"/>
      <c r="XC1383" s="119"/>
      <c r="XD1383" s="119"/>
      <c r="XE1383" s="119"/>
      <c r="XF1383" s="119"/>
      <c r="XG1383" s="119"/>
      <c r="XH1383" s="119"/>
      <c r="XI1383" s="119"/>
      <c r="XJ1383" s="119"/>
      <c r="XK1383" s="119"/>
      <c r="XL1383" s="119"/>
      <c r="XM1383" s="119"/>
      <c r="XN1383" s="119"/>
      <c r="XO1383" s="119"/>
      <c r="XP1383" s="119"/>
      <c r="XQ1383" s="119"/>
      <c r="XR1383" s="119"/>
      <c r="XS1383" s="119"/>
      <c r="XT1383" s="119"/>
      <c r="XU1383" s="119"/>
      <c r="XV1383" s="119"/>
      <c r="XW1383" s="119"/>
      <c r="XX1383" s="119"/>
      <c r="XY1383" s="119"/>
      <c r="XZ1383" s="119"/>
      <c r="YA1383" s="119"/>
      <c r="YB1383" s="119"/>
      <c r="YC1383" s="119"/>
      <c r="YD1383" s="119"/>
      <c r="YE1383" s="119"/>
      <c r="YF1383" s="119"/>
      <c r="YG1383" s="119"/>
      <c r="YH1383" s="119"/>
      <c r="YI1383" s="119"/>
      <c r="YJ1383" s="119"/>
      <c r="YK1383" s="119"/>
      <c r="YL1383" s="119"/>
      <c r="YM1383" s="119"/>
      <c r="YN1383" s="119"/>
      <c r="YO1383" s="119"/>
      <c r="YP1383" s="119"/>
      <c r="YQ1383" s="119"/>
      <c r="YR1383" s="119"/>
      <c r="YS1383" s="119"/>
      <c r="YT1383" s="119"/>
      <c r="YU1383" s="119"/>
      <c r="YV1383" s="119"/>
      <c r="YW1383" s="119"/>
      <c r="YX1383" s="119"/>
      <c r="YY1383" s="119"/>
      <c r="YZ1383" s="119"/>
      <c r="ZA1383" s="119"/>
      <c r="ZB1383" s="119"/>
      <c r="ZC1383" s="119"/>
      <c r="ZD1383" s="119"/>
      <c r="ZE1383" s="119"/>
      <c r="ZF1383" s="119"/>
      <c r="ZG1383" s="119"/>
      <c r="ZH1383" s="119"/>
      <c r="ZI1383" s="119"/>
      <c r="ZJ1383" s="119"/>
      <c r="ZK1383" s="119"/>
      <c r="ZL1383" s="119"/>
      <c r="ZM1383" s="119"/>
      <c r="ZN1383" s="119"/>
      <c r="ZO1383" s="119"/>
      <c r="ZP1383" s="119"/>
      <c r="ZQ1383" s="119"/>
      <c r="ZR1383" s="119"/>
      <c r="ZS1383" s="119"/>
      <c r="ZT1383" s="119"/>
      <c r="ZU1383" s="119"/>
      <c r="ZV1383" s="119"/>
      <c r="ZW1383" s="119"/>
      <c r="ZX1383" s="119"/>
      <c r="ZY1383" s="119"/>
      <c r="ZZ1383" s="119"/>
      <c r="AAA1383" s="119"/>
      <c r="AAB1383" s="119"/>
      <c r="AAC1383" s="119"/>
      <c r="AAD1383" s="119"/>
      <c r="AAE1383" s="119"/>
      <c r="AAF1383" s="119"/>
      <c r="AAG1383" s="119"/>
      <c r="AAH1383" s="119"/>
      <c r="AAI1383" s="119"/>
      <c r="AAJ1383" s="119"/>
      <c r="AAK1383" s="119"/>
      <c r="AAL1383" s="119"/>
      <c r="AAM1383" s="119"/>
      <c r="AAN1383" s="119"/>
      <c r="AAO1383" s="119"/>
      <c r="AAP1383" s="119"/>
      <c r="AAQ1383" s="119"/>
      <c r="AAR1383" s="119"/>
      <c r="AAS1383" s="119"/>
      <c r="AAT1383" s="119"/>
      <c r="AAU1383" s="119"/>
      <c r="AAV1383" s="119"/>
      <c r="AAW1383" s="119"/>
      <c r="AAX1383" s="119"/>
      <c r="AAY1383" s="119"/>
      <c r="AAZ1383" s="119"/>
      <c r="ABA1383" s="119"/>
      <c r="ABB1383" s="119"/>
      <c r="ABC1383" s="119"/>
      <c r="ABD1383" s="119"/>
      <c r="ABE1383" s="119"/>
      <c r="ABF1383" s="119"/>
      <c r="ABG1383" s="119"/>
      <c r="ABH1383" s="119"/>
      <c r="ABI1383" s="119"/>
      <c r="ABJ1383" s="119"/>
      <c r="ABK1383" s="119"/>
      <c r="ABL1383" s="119"/>
      <c r="ABM1383" s="119"/>
      <c r="ABN1383" s="119"/>
      <c r="ABO1383" s="119"/>
      <c r="ABP1383" s="119"/>
      <c r="ABQ1383" s="119"/>
      <c r="ABR1383" s="119"/>
      <c r="ABS1383" s="119"/>
      <c r="ABT1383" s="119"/>
      <c r="ABU1383" s="119"/>
      <c r="ABV1383" s="119"/>
      <c r="ABW1383" s="119"/>
      <c r="ABX1383" s="119"/>
      <c r="ABY1383" s="119"/>
      <c r="ABZ1383" s="119"/>
      <c r="ACA1383" s="119"/>
      <c r="ACB1383" s="119"/>
      <c r="ACC1383" s="119"/>
      <c r="ACD1383" s="119"/>
      <c r="ACE1383" s="119"/>
      <c r="ACF1383" s="119"/>
      <c r="ACG1383" s="119"/>
      <c r="ACH1383" s="119"/>
      <c r="ACI1383" s="119"/>
      <c r="ACJ1383" s="119"/>
      <c r="ACK1383" s="119"/>
      <c r="ACL1383" s="119"/>
      <c r="ACM1383" s="119"/>
      <c r="ACN1383" s="119"/>
      <c r="ACO1383" s="119"/>
      <c r="ACP1383" s="119"/>
      <c r="ACQ1383" s="119"/>
      <c r="ACR1383" s="119"/>
      <c r="ACS1383" s="119"/>
      <c r="ACT1383" s="119"/>
      <c r="ACU1383" s="119"/>
      <c r="ACV1383" s="119"/>
      <c r="ACW1383" s="119"/>
      <c r="ACX1383" s="119"/>
      <c r="ACY1383" s="119"/>
      <c r="ACZ1383" s="119"/>
      <c r="ADA1383" s="119"/>
      <c r="ADB1383" s="119"/>
      <c r="ADC1383" s="119"/>
      <c r="ADD1383" s="119"/>
      <c r="ADE1383" s="119"/>
      <c r="ADF1383" s="119"/>
      <c r="ADG1383" s="119"/>
      <c r="ADH1383" s="119"/>
      <c r="ADI1383" s="119"/>
      <c r="ADJ1383" s="119"/>
      <c r="ADK1383" s="119"/>
      <c r="ADL1383" s="119"/>
      <c r="ADM1383" s="119"/>
      <c r="ADN1383" s="119"/>
      <c r="ADO1383" s="119"/>
      <c r="ADP1383" s="119"/>
      <c r="ADQ1383" s="119"/>
      <c r="ADR1383" s="119"/>
      <c r="ADS1383" s="119"/>
      <c r="ADT1383" s="119"/>
      <c r="ADU1383" s="119"/>
      <c r="ADV1383" s="119"/>
      <c r="ADW1383" s="119"/>
      <c r="ADX1383" s="119"/>
      <c r="ADY1383" s="119"/>
      <c r="ADZ1383" s="119"/>
      <c r="AEA1383" s="119"/>
      <c r="AEB1383" s="119"/>
      <c r="AEC1383" s="119"/>
      <c r="AED1383" s="119"/>
      <c r="AEE1383" s="119"/>
      <c r="AEF1383" s="119"/>
      <c r="AEG1383" s="119"/>
      <c r="AEH1383" s="119"/>
      <c r="AEI1383" s="119"/>
      <c r="AEJ1383" s="119"/>
      <c r="AEK1383" s="119"/>
      <c r="AEL1383" s="119"/>
      <c r="AEM1383" s="119"/>
      <c r="AEN1383" s="119"/>
      <c r="AEO1383" s="119"/>
      <c r="AEP1383" s="119"/>
      <c r="AEQ1383" s="119"/>
      <c r="AER1383" s="119"/>
      <c r="AES1383" s="119"/>
      <c r="AET1383" s="119"/>
      <c r="AEU1383" s="119"/>
      <c r="AEV1383" s="119"/>
      <c r="AEW1383" s="119"/>
      <c r="AEX1383" s="119"/>
      <c r="AEY1383" s="119"/>
      <c r="AEZ1383" s="119"/>
      <c r="AFA1383" s="119"/>
      <c r="AFB1383" s="119"/>
      <c r="AFC1383" s="119"/>
      <c r="AFD1383" s="119"/>
      <c r="AFE1383" s="119"/>
      <c r="AFF1383" s="119"/>
      <c r="AFG1383" s="119"/>
      <c r="AFH1383" s="119"/>
      <c r="AFI1383" s="119"/>
      <c r="AFJ1383" s="119"/>
      <c r="AFK1383" s="119"/>
      <c r="AFL1383" s="119"/>
      <c r="AFM1383" s="119"/>
      <c r="AFN1383" s="119"/>
      <c r="AFO1383" s="119"/>
      <c r="AFP1383" s="119"/>
      <c r="AFQ1383" s="119"/>
      <c r="AFR1383" s="119"/>
      <c r="AFS1383" s="119"/>
      <c r="AFT1383" s="119"/>
      <c r="AFU1383" s="119"/>
      <c r="AFV1383" s="119"/>
      <c r="AFW1383" s="119"/>
      <c r="AFX1383" s="119"/>
      <c r="AFY1383" s="119"/>
      <c r="AFZ1383" s="119"/>
      <c r="AGA1383" s="119"/>
      <c r="AGB1383" s="119"/>
      <c r="AGC1383" s="119"/>
      <c r="AGD1383" s="119"/>
      <c r="AGE1383" s="119"/>
      <c r="AGF1383" s="119"/>
      <c r="AGG1383" s="119"/>
      <c r="AGH1383" s="119"/>
      <c r="AGI1383" s="119"/>
      <c r="AGJ1383" s="119"/>
      <c r="AGK1383" s="119"/>
      <c r="AGL1383" s="119"/>
      <c r="AGM1383" s="119"/>
      <c r="AGN1383" s="119"/>
      <c r="AGO1383" s="119"/>
      <c r="AGP1383" s="119"/>
      <c r="AGQ1383" s="119"/>
      <c r="AGR1383" s="119"/>
      <c r="AGS1383" s="119"/>
      <c r="AGT1383" s="119"/>
      <c r="AGU1383" s="119"/>
      <c r="AGV1383" s="119"/>
      <c r="AGW1383" s="119"/>
      <c r="AGX1383" s="119"/>
      <c r="AGY1383" s="119"/>
      <c r="AGZ1383" s="119"/>
      <c r="AHA1383" s="119"/>
      <c r="AHB1383" s="119"/>
      <c r="AHC1383" s="119"/>
      <c r="AHD1383" s="119"/>
      <c r="AHE1383" s="119"/>
      <c r="AHF1383" s="119"/>
      <c r="AHG1383" s="119"/>
      <c r="AHH1383" s="119"/>
      <c r="AHI1383" s="119"/>
      <c r="AHJ1383" s="119"/>
      <c r="AHK1383" s="119"/>
      <c r="AHL1383" s="119"/>
      <c r="AHM1383" s="119"/>
      <c r="AHN1383" s="119"/>
      <c r="AHO1383" s="119"/>
      <c r="AHP1383" s="119"/>
      <c r="AHQ1383" s="119"/>
      <c r="AHR1383" s="119"/>
      <c r="AHS1383" s="119"/>
      <c r="AHT1383" s="119"/>
      <c r="AHU1383" s="119"/>
      <c r="AHV1383" s="119"/>
      <c r="AHW1383" s="119"/>
      <c r="AHX1383" s="119"/>
      <c r="AHY1383" s="119"/>
      <c r="AHZ1383" s="119"/>
      <c r="AIA1383" s="119"/>
      <c r="AIB1383" s="119"/>
      <c r="AIC1383" s="119"/>
      <c r="AID1383" s="119"/>
      <c r="AIE1383" s="119"/>
      <c r="AIF1383" s="119"/>
      <c r="AIG1383" s="119"/>
      <c r="AIH1383" s="119"/>
      <c r="AII1383" s="119"/>
      <c r="AIJ1383" s="119"/>
      <c r="AIK1383" s="119"/>
      <c r="AIL1383" s="119"/>
      <c r="AIM1383" s="119"/>
      <c r="AIN1383" s="119"/>
      <c r="AIO1383" s="119"/>
      <c r="AIP1383" s="119"/>
      <c r="AIQ1383" s="119"/>
      <c r="AIR1383" s="119"/>
      <c r="AIS1383" s="119"/>
      <c r="AIT1383" s="119"/>
      <c r="AIU1383" s="119"/>
      <c r="AIV1383" s="119"/>
      <c r="AIW1383" s="119"/>
      <c r="AIX1383" s="119"/>
      <c r="AIY1383" s="119"/>
      <c r="AIZ1383" s="119"/>
      <c r="AJA1383" s="119"/>
      <c r="AJB1383" s="119"/>
      <c r="AJC1383" s="119"/>
      <c r="AJD1383" s="119"/>
      <c r="AJE1383" s="119"/>
      <c r="AJF1383" s="119"/>
      <c r="AJG1383" s="119"/>
      <c r="AJH1383" s="119"/>
      <c r="AJI1383" s="119"/>
      <c r="AJJ1383" s="119"/>
      <c r="AJK1383" s="119"/>
      <c r="AJL1383" s="119"/>
      <c r="AJM1383" s="119"/>
      <c r="AJN1383" s="119"/>
      <c r="AJO1383" s="119"/>
      <c r="AJP1383" s="119"/>
      <c r="AJQ1383" s="119"/>
      <c r="AJR1383" s="119"/>
      <c r="AJS1383" s="119"/>
      <c r="AJT1383" s="119"/>
      <c r="AJU1383" s="119"/>
      <c r="AJV1383" s="119"/>
      <c r="AJW1383" s="119"/>
      <c r="AJX1383" s="119"/>
      <c r="AJY1383" s="119"/>
      <c r="AJZ1383" s="119"/>
      <c r="AKA1383" s="119"/>
      <c r="AKB1383" s="119"/>
      <c r="AKC1383" s="119"/>
      <c r="AKD1383" s="119"/>
      <c r="AKE1383" s="119"/>
      <c r="AKF1383" s="119"/>
      <c r="AKG1383" s="119"/>
      <c r="AKH1383" s="119"/>
      <c r="AKI1383" s="119"/>
      <c r="AKJ1383" s="119"/>
      <c r="AKK1383" s="119"/>
      <c r="AKL1383" s="119"/>
      <c r="AKM1383" s="119"/>
      <c r="AKN1383" s="119"/>
      <c r="AKO1383" s="119"/>
      <c r="AKP1383" s="119"/>
      <c r="AKQ1383" s="119"/>
      <c r="AKR1383" s="119"/>
      <c r="AKS1383" s="119"/>
      <c r="AKT1383" s="119"/>
      <c r="AKU1383" s="119"/>
      <c r="AKV1383" s="119"/>
      <c r="AKW1383" s="119"/>
      <c r="AKX1383" s="119"/>
      <c r="AKY1383" s="119"/>
      <c r="AKZ1383" s="119"/>
      <c r="ALA1383" s="119"/>
      <c r="ALB1383" s="119"/>
      <c r="ALC1383" s="119"/>
      <c r="ALD1383" s="119"/>
      <c r="ALE1383" s="119"/>
      <c r="ALF1383" s="119"/>
      <c r="ALG1383" s="119"/>
      <c r="ALH1383" s="119"/>
      <c r="ALI1383" s="119"/>
      <c r="ALJ1383" s="119"/>
      <c r="ALK1383" s="119"/>
      <c r="ALL1383" s="119"/>
      <c r="ALM1383" s="119"/>
      <c r="ALN1383" s="119"/>
      <c r="ALO1383" s="119"/>
      <c r="ALP1383" s="119"/>
      <c r="ALQ1383" s="119"/>
      <c r="ALR1383" s="119"/>
      <c r="ALS1383" s="119"/>
      <c r="ALT1383" s="119"/>
      <c r="ALU1383" s="119"/>
      <c r="ALV1383" s="119"/>
      <c r="ALW1383" s="119"/>
      <c r="ALX1383" s="119"/>
      <c r="ALY1383" s="119"/>
      <c r="ALZ1383" s="119"/>
      <c r="AMA1383" s="119"/>
      <c r="AMB1383" s="119"/>
      <c r="AMC1383" s="119"/>
      <c r="AMD1383" s="119"/>
      <c r="AME1383" s="119"/>
      <c r="AMF1383" s="119"/>
      <c r="AMG1383" s="119"/>
      <c r="AMH1383" s="119"/>
      <c r="AMI1383" s="119"/>
      <c r="AMJ1383" s="119"/>
    </row>
    <row r="1384" customFormat="false" ht="15" hidden="false" customHeight="false" outlineLevel="0" collapsed="false">
      <c r="A1384" s="118"/>
      <c r="B1384" s="118"/>
      <c r="C1384" s="49" t="n">
        <f aca="false">IF(F1384=F1383,C1383,IF(F1384=(F1383+10),C1383,(C1383+10)))</f>
        <v>2700</v>
      </c>
      <c r="D1384" s="56" t="s">
        <v>479</v>
      </c>
      <c r="E1384" s="51" t="n">
        <f aca="false">IF(C1383=C1384,IF(AND(L1384&lt;&gt;"M",L1384&lt;&gt;"m-up"),E1383+10,E1383),10)</f>
        <v>20</v>
      </c>
      <c r="F1384" s="79" t="n">
        <f aca="false">R1384+(Q1384*60)+(P1384*3600)</f>
        <v>52485</v>
      </c>
      <c r="G1384" s="79" t="str">
        <f aca="false">CONCATENATE(M1384,N1384,O1384)</f>
        <v>201826</v>
      </c>
      <c r="H1384" s="79" t="n">
        <v>0</v>
      </c>
      <c r="I1384" s="79"/>
      <c r="J1384" s="79"/>
      <c r="K1384" s="79"/>
      <c r="L1384" s="79" t="s">
        <v>4</v>
      </c>
      <c r="M1384" s="79" t="n">
        <v>2018</v>
      </c>
      <c r="N1384" s="79" t="n">
        <v>2</v>
      </c>
      <c r="O1384" s="79" t="n">
        <v>6</v>
      </c>
      <c r="P1384" s="79" t="n">
        <v>14</v>
      </c>
      <c r="Q1384" s="79" t="n">
        <v>34</v>
      </c>
      <c r="R1384" s="79" t="n">
        <v>45</v>
      </c>
      <c r="S1384" s="79" t="n">
        <v>128</v>
      </c>
      <c r="T1384" s="79" t="n">
        <v>1</v>
      </c>
      <c r="U1384" s="79" t="s">
        <v>1</v>
      </c>
      <c r="V1384" s="79" t="s">
        <v>2</v>
      </c>
      <c r="W1384" s="79"/>
      <c r="X1384" s="130" t="s">
        <v>142</v>
      </c>
      <c r="Y1384" s="130"/>
      <c r="Z1384" s="130"/>
      <c r="AA1384" s="130"/>
      <c r="WK1384" s="119"/>
      <c r="WL1384" s="119"/>
      <c r="WM1384" s="119"/>
      <c r="WN1384" s="119"/>
      <c r="WO1384" s="119"/>
      <c r="WP1384" s="119"/>
      <c r="WQ1384" s="119"/>
      <c r="WR1384" s="119"/>
      <c r="WS1384" s="119"/>
      <c r="WT1384" s="119"/>
      <c r="WU1384" s="119"/>
      <c r="WV1384" s="119"/>
      <c r="WW1384" s="119"/>
      <c r="WX1384" s="119"/>
      <c r="WY1384" s="119"/>
      <c r="WZ1384" s="119"/>
      <c r="XA1384" s="119"/>
      <c r="XB1384" s="119"/>
      <c r="XC1384" s="119"/>
      <c r="XD1384" s="119"/>
      <c r="XE1384" s="119"/>
      <c r="XF1384" s="119"/>
      <c r="XG1384" s="119"/>
      <c r="XH1384" s="119"/>
      <c r="XI1384" s="119"/>
      <c r="XJ1384" s="119"/>
      <c r="XK1384" s="119"/>
      <c r="XL1384" s="119"/>
      <c r="XM1384" s="119"/>
      <c r="XN1384" s="119"/>
      <c r="XO1384" s="119"/>
      <c r="XP1384" s="119"/>
      <c r="XQ1384" s="119"/>
      <c r="XR1384" s="119"/>
      <c r="XS1384" s="119"/>
      <c r="XT1384" s="119"/>
      <c r="XU1384" s="119"/>
      <c r="XV1384" s="119"/>
      <c r="XW1384" s="119"/>
      <c r="XX1384" s="119"/>
      <c r="XY1384" s="119"/>
      <c r="XZ1384" s="119"/>
      <c r="YA1384" s="119"/>
      <c r="YB1384" s="119"/>
      <c r="YC1384" s="119"/>
      <c r="YD1384" s="119"/>
      <c r="YE1384" s="119"/>
      <c r="YF1384" s="119"/>
      <c r="YG1384" s="119"/>
      <c r="YH1384" s="119"/>
      <c r="YI1384" s="119"/>
      <c r="YJ1384" s="119"/>
      <c r="YK1384" s="119"/>
      <c r="YL1384" s="119"/>
      <c r="YM1384" s="119"/>
      <c r="YN1384" s="119"/>
      <c r="YO1384" s="119"/>
      <c r="YP1384" s="119"/>
      <c r="YQ1384" s="119"/>
      <c r="YR1384" s="119"/>
      <c r="YS1384" s="119"/>
      <c r="YT1384" s="119"/>
      <c r="YU1384" s="119"/>
      <c r="YV1384" s="119"/>
      <c r="YW1384" s="119"/>
      <c r="YX1384" s="119"/>
      <c r="YY1384" s="119"/>
      <c r="YZ1384" s="119"/>
      <c r="ZA1384" s="119"/>
      <c r="ZB1384" s="119"/>
      <c r="ZC1384" s="119"/>
      <c r="ZD1384" s="119"/>
      <c r="ZE1384" s="119"/>
      <c r="ZF1384" s="119"/>
      <c r="ZG1384" s="119"/>
      <c r="ZH1384" s="119"/>
      <c r="ZI1384" s="119"/>
      <c r="ZJ1384" s="119"/>
      <c r="ZK1384" s="119"/>
      <c r="ZL1384" s="119"/>
      <c r="ZM1384" s="119"/>
      <c r="ZN1384" s="119"/>
      <c r="ZO1384" s="119"/>
      <c r="ZP1384" s="119"/>
      <c r="ZQ1384" s="119"/>
      <c r="ZR1384" s="119"/>
      <c r="ZS1384" s="119"/>
      <c r="ZT1384" s="119"/>
      <c r="ZU1384" s="119"/>
      <c r="ZV1384" s="119"/>
      <c r="ZW1384" s="119"/>
      <c r="ZX1384" s="119"/>
      <c r="ZY1384" s="119"/>
      <c r="ZZ1384" s="119"/>
      <c r="AAA1384" s="119"/>
      <c r="AAB1384" s="119"/>
      <c r="AAC1384" s="119"/>
      <c r="AAD1384" s="119"/>
      <c r="AAE1384" s="119"/>
      <c r="AAF1384" s="119"/>
      <c r="AAG1384" s="119"/>
      <c r="AAH1384" s="119"/>
      <c r="AAI1384" s="119"/>
      <c r="AAJ1384" s="119"/>
      <c r="AAK1384" s="119"/>
      <c r="AAL1384" s="119"/>
      <c r="AAM1384" s="119"/>
      <c r="AAN1384" s="119"/>
      <c r="AAO1384" s="119"/>
      <c r="AAP1384" s="119"/>
      <c r="AAQ1384" s="119"/>
      <c r="AAR1384" s="119"/>
      <c r="AAS1384" s="119"/>
      <c r="AAT1384" s="119"/>
      <c r="AAU1384" s="119"/>
      <c r="AAV1384" s="119"/>
      <c r="AAW1384" s="119"/>
      <c r="AAX1384" s="119"/>
      <c r="AAY1384" s="119"/>
      <c r="AAZ1384" s="119"/>
      <c r="ABA1384" s="119"/>
      <c r="ABB1384" s="119"/>
      <c r="ABC1384" s="119"/>
      <c r="ABD1384" s="119"/>
      <c r="ABE1384" s="119"/>
      <c r="ABF1384" s="119"/>
      <c r="ABG1384" s="119"/>
      <c r="ABH1384" s="119"/>
      <c r="ABI1384" s="119"/>
      <c r="ABJ1384" s="119"/>
      <c r="ABK1384" s="119"/>
      <c r="ABL1384" s="119"/>
      <c r="ABM1384" s="119"/>
      <c r="ABN1384" s="119"/>
      <c r="ABO1384" s="119"/>
      <c r="ABP1384" s="119"/>
      <c r="ABQ1384" s="119"/>
      <c r="ABR1384" s="119"/>
      <c r="ABS1384" s="119"/>
      <c r="ABT1384" s="119"/>
      <c r="ABU1384" s="119"/>
      <c r="ABV1384" s="119"/>
      <c r="ABW1384" s="119"/>
      <c r="ABX1384" s="119"/>
      <c r="ABY1384" s="119"/>
      <c r="ABZ1384" s="119"/>
      <c r="ACA1384" s="119"/>
      <c r="ACB1384" s="119"/>
      <c r="ACC1384" s="119"/>
      <c r="ACD1384" s="119"/>
      <c r="ACE1384" s="119"/>
      <c r="ACF1384" s="119"/>
      <c r="ACG1384" s="119"/>
      <c r="ACH1384" s="119"/>
      <c r="ACI1384" s="119"/>
      <c r="ACJ1384" s="119"/>
      <c r="ACK1384" s="119"/>
      <c r="ACL1384" s="119"/>
      <c r="ACM1384" s="119"/>
      <c r="ACN1384" s="119"/>
      <c r="ACO1384" s="119"/>
      <c r="ACP1384" s="119"/>
      <c r="ACQ1384" s="119"/>
      <c r="ACR1384" s="119"/>
      <c r="ACS1384" s="119"/>
      <c r="ACT1384" s="119"/>
      <c r="ACU1384" s="119"/>
      <c r="ACV1384" s="119"/>
      <c r="ACW1384" s="119"/>
      <c r="ACX1384" s="119"/>
      <c r="ACY1384" s="119"/>
      <c r="ACZ1384" s="119"/>
      <c r="ADA1384" s="119"/>
      <c r="ADB1384" s="119"/>
      <c r="ADC1384" s="119"/>
      <c r="ADD1384" s="119"/>
      <c r="ADE1384" s="119"/>
      <c r="ADF1384" s="119"/>
      <c r="ADG1384" s="119"/>
      <c r="ADH1384" s="119"/>
      <c r="ADI1384" s="119"/>
      <c r="ADJ1384" s="119"/>
      <c r="ADK1384" s="119"/>
      <c r="ADL1384" s="119"/>
      <c r="ADM1384" s="119"/>
      <c r="ADN1384" s="119"/>
      <c r="ADO1384" s="119"/>
      <c r="ADP1384" s="119"/>
      <c r="ADQ1384" s="119"/>
      <c r="ADR1384" s="119"/>
      <c r="ADS1384" s="119"/>
      <c r="ADT1384" s="119"/>
      <c r="ADU1384" s="119"/>
      <c r="ADV1384" s="119"/>
      <c r="ADW1384" s="119"/>
      <c r="ADX1384" s="119"/>
      <c r="ADY1384" s="119"/>
      <c r="ADZ1384" s="119"/>
      <c r="AEA1384" s="119"/>
      <c r="AEB1384" s="119"/>
      <c r="AEC1384" s="119"/>
      <c r="AED1384" s="119"/>
      <c r="AEE1384" s="119"/>
      <c r="AEF1384" s="119"/>
      <c r="AEG1384" s="119"/>
      <c r="AEH1384" s="119"/>
      <c r="AEI1384" s="119"/>
      <c r="AEJ1384" s="119"/>
      <c r="AEK1384" s="119"/>
      <c r="AEL1384" s="119"/>
      <c r="AEM1384" s="119"/>
      <c r="AEN1384" s="119"/>
      <c r="AEO1384" s="119"/>
      <c r="AEP1384" s="119"/>
      <c r="AEQ1384" s="119"/>
      <c r="AER1384" s="119"/>
      <c r="AES1384" s="119"/>
      <c r="AET1384" s="119"/>
      <c r="AEU1384" s="119"/>
      <c r="AEV1384" s="119"/>
      <c r="AEW1384" s="119"/>
      <c r="AEX1384" s="119"/>
      <c r="AEY1384" s="119"/>
      <c r="AEZ1384" s="119"/>
      <c r="AFA1384" s="119"/>
      <c r="AFB1384" s="119"/>
      <c r="AFC1384" s="119"/>
      <c r="AFD1384" s="119"/>
      <c r="AFE1384" s="119"/>
      <c r="AFF1384" s="119"/>
      <c r="AFG1384" s="119"/>
      <c r="AFH1384" s="119"/>
      <c r="AFI1384" s="119"/>
      <c r="AFJ1384" s="119"/>
      <c r="AFK1384" s="119"/>
      <c r="AFL1384" s="119"/>
      <c r="AFM1384" s="119"/>
      <c r="AFN1384" s="119"/>
      <c r="AFO1384" s="119"/>
      <c r="AFP1384" s="119"/>
      <c r="AFQ1384" s="119"/>
      <c r="AFR1384" s="119"/>
      <c r="AFS1384" s="119"/>
      <c r="AFT1384" s="119"/>
      <c r="AFU1384" s="119"/>
      <c r="AFV1384" s="119"/>
      <c r="AFW1384" s="119"/>
      <c r="AFX1384" s="119"/>
      <c r="AFY1384" s="119"/>
      <c r="AFZ1384" s="119"/>
      <c r="AGA1384" s="119"/>
      <c r="AGB1384" s="119"/>
      <c r="AGC1384" s="119"/>
      <c r="AGD1384" s="119"/>
      <c r="AGE1384" s="119"/>
      <c r="AGF1384" s="119"/>
      <c r="AGG1384" s="119"/>
      <c r="AGH1384" s="119"/>
      <c r="AGI1384" s="119"/>
      <c r="AGJ1384" s="119"/>
      <c r="AGK1384" s="119"/>
      <c r="AGL1384" s="119"/>
      <c r="AGM1384" s="119"/>
      <c r="AGN1384" s="119"/>
      <c r="AGO1384" s="119"/>
      <c r="AGP1384" s="119"/>
      <c r="AGQ1384" s="119"/>
      <c r="AGR1384" s="119"/>
      <c r="AGS1384" s="119"/>
      <c r="AGT1384" s="119"/>
      <c r="AGU1384" s="119"/>
      <c r="AGV1384" s="119"/>
      <c r="AGW1384" s="119"/>
      <c r="AGX1384" s="119"/>
      <c r="AGY1384" s="119"/>
      <c r="AGZ1384" s="119"/>
      <c r="AHA1384" s="119"/>
      <c r="AHB1384" s="119"/>
      <c r="AHC1384" s="119"/>
      <c r="AHD1384" s="119"/>
      <c r="AHE1384" s="119"/>
      <c r="AHF1384" s="119"/>
      <c r="AHG1384" s="119"/>
      <c r="AHH1384" s="119"/>
      <c r="AHI1384" s="119"/>
      <c r="AHJ1384" s="119"/>
      <c r="AHK1384" s="119"/>
      <c r="AHL1384" s="119"/>
      <c r="AHM1384" s="119"/>
      <c r="AHN1384" s="119"/>
      <c r="AHO1384" s="119"/>
      <c r="AHP1384" s="119"/>
      <c r="AHQ1384" s="119"/>
      <c r="AHR1384" s="119"/>
      <c r="AHS1384" s="119"/>
      <c r="AHT1384" s="119"/>
      <c r="AHU1384" s="119"/>
      <c r="AHV1384" s="119"/>
      <c r="AHW1384" s="119"/>
      <c r="AHX1384" s="119"/>
      <c r="AHY1384" s="119"/>
      <c r="AHZ1384" s="119"/>
      <c r="AIA1384" s="119"/>
      <c r="AIB1384" s="119"/>
      <c r="AIC1384" s="119"/>
      <c r="AID1384" s="119"/>
      <c r="AIE1384" s="119"/>
      <c r="AIF1384" s="119"/>
      <c r="AIG1384" s="119"/>
      <c r="AIH1384" s="119"/>
      <c r="AII1384" s="119"/>
      <c r="AIJ1384" s="119"/>
      <c r="AIK1384" s="119"/>
      <c r="AIL1384" s="119"/>
      <c r="AIM1384" s="119"/>
      <c r="AIN1384" s="119"/>
      <c r="AIO1384" s="119"/>
      <c r="AIP1384" s="119"/>
      <c r="AIQ1384" s="119"/>
      <c r="AIR1384" s="119"/>
      <c r="AIS1384" s="119"/>
      <c r="AIT1384" s="119"/>
      <c r="AIU1384" s="119"/>
      <c r="AIV1384" s="119"/>
      <c r="AIW1384" s="119"/>
      <c r="AIX1384" s="119"/>
      <c r="AIY1384" s="119"/>
      <c r="AIZ1384" s="119"/>
      <c r="AJA1384" s="119"/>
      <c r="AJB1384" s="119"/>
      <c r="AJC1384" s="119"/>
      <c r="AJD1384" s="119"/>
      <c r="AJE1384" s="119"/>
      <c r="AJF1384" s="119"/>
      <c r="AJG1384" s="119"/>
      <c r="AJH1384" s="119"/>
      <c r="AJI1384" s="119"/>
      <c r="AJJ1384" s="119"/>
      <c r="AJK1384" s="119"/>
      <c r="AJL1384" s="119"/>
      <c r="AJM1384" s="119"/>
      <c r="AJN1384" s="119"/>
      <c r="AJO1384" s="119"/>
      <c r="AJP1384" s="119"/>
      <c r="AJQ1384" s="119"/>
      <c r="AJR1384" s="119"/>
      <c r="AJS1384" s="119"/>
      <c r="AJT1384" s="119"/>
      <c r="AJU1384" s="119"/>
      <c r="AJV1384" s="119"/>
      <c r="AJW1384" s="119"/>
      <c r="AJX1384" s="119"/>
      <c r="AJY1384" s="119"/>
      <c r="AJZ1384" s="119"/>
      <c r="AKA1384" s="119"/>
      <c r="AKB1384" s="119"/>
      <c r="AKC1384" s="119"/>
      <c r="AKD1384" s="119"/>
      <c r="AKE1384" s="119"/>
      <c r="AKF1384" s="119"/>
      <c r="AKG1384" s="119"/>
      <c r="AKH1384" s="119"/>
      <c r="AKI1384" s="119"/>
      <c r="AKJ1384" s="119"/>
      <c r="AKK1384" s="119"/>
      <c r="AKL1384" s="119"/>
      <c r="AKM1384" s="119"/>
      <c r="AKN1384" s="119"/>
      <c r="AKO1384" s="119"/>
      <c r="AKP1384" s="119"/>
      <c r="AKQ1384" s="119"/>
      <c r="AKR1384" s="119"/>
      <c r="AKS1384" s="119"/>
      <c r="AKT1384" s="119"/>
      <c r="AKU1384" s="119"/>
      <c r="AKV1384" s="119"/>
      <c r="AKW1384" s="119"/>
      <c r="AKX1384" s="119"/>
      <c r="AKY1384" s="119"/>
      <c r="AKZ1384" s="119"/>
      <c r="ALA1384" s="119"/>
      <c r="ALB1384" s="119"/>
      <c r="ALC1384" s="119"/>
      <c r="ALD1384" s="119"/>
      <c r="ALE1384" s="119"/>
      <c r="ALF1384" s="119"/>
      <c r="ALG1384" s="119"/>
      <c r="ALH1384" s="119"/>
      <c r="ALI1384" s="119"/>
      <c r="ALJ1384" s="119"/>
      <c r="ALK1384" s="119"/>
      <c r="ALL1384" s="119"/>
      <c r="ALM1384" s="119"/>
      <c r="ALN1384" s="119"/>
      <c r="ALO1384" s="119"/>
      <c r="ALP1384" s="119"/>
      <c r="ALQ1384" s="119"/>
      <c r="ALR1384" s="119"/>
      <c r="ALS1384" s="119"/>
      <c r="ALT1384" s="119"/>
      <c r="ALU1384" s="119"/>
      <c r="ALV1384" s="119"/>
      <c r="ALW1384" s="119"/>
      <c r="ALX1384" s="119"/>
      <c r="ALY1384" s="119"/>
      <c r="ALZ1384" s="119"/>
      <c r="AMA1384" s="119"/>
      <c r="AMB1384" s="119"/>
      <c r="AMC1384" s="119"/>
      <c r="AMD1384" s="119"/>
      <c r="AME1384" s="119"/>
      <c r="AMF1384" s="119"/>
      <c r="AMG1384" s="119"/>
      <c r="AMH1384" s="119"/>
      <c r="AMI1384" s="119"/>
      <c r="AMJ1384" s="119"/>
    </row>
    <row r="1385" customFormat="false" ht="15" hidden="false" customHeight="false" outlineLevel="0" collapsed="false">
      <c r="A1385" s="118"/>
      <c r="B1385" s="118"/>
      <c r="C1385" s="49" t="n">
        <f aca="false">IF(F1385=F1384,C1384,IF(F1385=(F1384+10),C1384,(C1384+10)))</f>
        <v>2700</v>
      </c>
      <c r="D1385" s="56" t="s">
        <v>479</v>
      </c>
      <c r="E1385" s="51" t="n">
        <f aca="false">IF(C1384=C1385,IF(AND(L1385&lt;&gt;"M",L1385&lt;&gt;"m-up"),E1384+10,E1384),10)</f>
        <v>20</v>
      </c>
      <c r="F1385" s="79" t="n">
        <f aca="false">R1385+(Q1385*60)+(P1385*3600)</f>
        <v>52485</v>
      </c>
      <c r="G1385" s="79" t="str">
        <f aca="false">CONCATENATE(M1385,N1385,O1385)</f>
        <v>201826</v>
      </c>
      <c r="H1385" s="79" t="n">
        <v>0</v>
      </c>
      <c r="I1385" s="79"/>
      <c r="J1385" s="79"/>
      <c r="K1385" s="79"/>
      <c r="L1385" s="79" t="s">
        <v>4</v>
      </c>
      <c r="M1385" s="79" t="n">
        <v>2018</v>
      </c>
      <c r="N1385" s="79" t="n">
        <v>2</v>
      </c>
      <c r="O1385" s="79" t="n">
        <v>6</v>
      </c>
      <c r="P1385" s="79" t="n">
        <v>14</v>
      </c>
      <c r="Q1385" s="79" t="n">
        <v>34</v>
      </c>
      <c r="R1385" s="79" t="n">
        <v>45</v>
      </c>
      <c r="S1385" s="79" t="n">
        <v>132</v>
      </c>
      <c r="T1385" s="79" t="n">
        <v>1</v>
      </c>
      <c r="U1385" s="79" t="s">
        <v>1</v>
      </c>
      <c r="V1385" s="79" t="s">
        <v>2</v>
      </c>
      <c r="W1385" s="79"/>
      <c r="X1385" s="130" t="s">
        <v>142</v>
      </c>
      <c r="Y1385" s="130"/>
      <c r="Z1385" s="130"/>
      <c r="AA1385" s="130"/>
      <c r="WK1385" s="119"/>
      <c r="WL1385" s="119"/>
      <c r="WM1385" s="119"/>
      <c r="WN1385" s="119"/>
      <c r="WO1385" s="119"/>
      <c r="WP1385" s="119"/>
      <c r="WQ1385" s="119"/>
      <c r="WR1385" s="119"/>
      <c r="WS1385" s="119"/>
      <c r="WT1385" s="119"/>
      <c r="WU1385" s="119"/>
      <c r="WV1385" s="119"/>
      <c r="WW1385" s="119"/>
      <c r="WX1385" s="119"/>
      <c r="WY1385" s="119"/>
      <c r="WZ1385" s="119"/>
      <c r="XA1385" s="119"/>
      <c r="XB1385" s="119"/>
      <c r="XC1385" s="119"/>
      <c r="XD1385" s="119"/>
      <c r="XE1385" s="119"/>
      <c r="XF1385" s="119"/>
      <c r="XG1385" s="119"/>
      <c r="XH1385" s="119"/>
      <c r="XI1385" s="119"/>
      <c r="XJ1385" s="119"/>
      <c r="XK1385" s="119"/>
      <c r="XL1385" s="119"/>
      <c r="XM1385" s="119"/>
      <c r="XN1385" s="119"/>
      <c r="XO1385" s="119"/>
      <c r="XP1385" s="119"/>
      <c r="XQ1385" s="119"/>
      <c r="XR1385" s="119"/>
      <c r="XS1385" s="119"/>
      <c r="XT1385" s="119"/>
      <c r="XU1385" s="119"/>
      <c r="XV1385" s="119"/>
      <c r="XW1385" s="119"/>
      <c r="XX1385" s="119"/>
      <c r="XY1385" s="119"/>
      <c r="XZ1385" s="119"/>
      <c r="YA1385" s="119"/>
      <c r="YB1385" s="119"/>
      <c r="YC1385" s="119"/>
      <c r="YD1385" s="119"/>
      <c r="YE1385" s="119"/>
      <c r="YF1385" s="119"/>
      <c r="YG1385" s="119"/>
      <c r="YH1385" s="119"/>
      <c r="YI1385" s="119"/>
      <c r="YJ1385" s="119"/>
      <c r="YK1385" s="119"/>
      <c r="YL1385" s="119"/>
      <c r="YM1385" s="119"/>
      <c r="YN1385" s="119"/>
      <c r="YO1385" s="119"/>
      <c r="YP1385" s="119"/>
      <c r="YQ1385" s="119"/>
      <c r="YR1385" s="119"/>
      <c r="YS1385" s="119"/>
      <c r="YT1385" s="119"/>
      <c r="YU1385" s="119"/>
      <c r="YV1385" s="119"/>
      <c r="YW1385" s="119"/>
      <c r="YX1385" s="119"/>
      <c r="YY1385" s="119"/>
      <c r="YZ1385" s="119"/>
      <c r="ZA1385" s="119"/>
      <c r="ZB1385" s="119"/>
      <c r="ZC1385" s="119"/>
      <c r="ZD1385" s="119"/>
      <c r="ZE1385" s="119"/>
      <c r="ZF1385" s="119"/>
      <c r="ZG1385" s="119"/>
      <c r="ZH1385" s="119"/>
      <c r="ZI1385" s="119"/>
      <c r="ZJ1385" s="119"/>
      <c r="ZK1385" s="119"/>
      <c r="ZL1385" s="119"/>
      <c r="ZM1385" s="119"/>
      <c r="ZN1385" s="119"/>
      <c r="ZO1385" s="119"/>
      <c r="ZP1385" s="119"/>
      <c r="ZQ1385" s="119"/>
      <c r="ZR1385" s="119"/>
      <c r="ZS1385" s="119"/>
      <c r="ZT1385" s="119"/>
      <c r="ZU1385" s="119"/>
      <c r="ZV1385" s="119"/>
      <c r="ZW1385" s="119"/>
      <c r="ZX1385" s="119"/>
      <c r="ZY1385" s="119"/>
      <c r="ZZ1385" s="119"/>
      <c r="AAA1385" s="119"/>
      <c r="AAB1385" s="119"/>
      <c r="AAC1385" s="119"/>
      <c r="AAD1385" s="119"/>
      <c r="AAE1385" s="119"/>
      <c r="AAF1385" s="119"/>
      <c r="AAG1385" s="119"/>
      <c r="AAH1385" s="119"/>
      <c r="AAI1385" s="119"/>
      <c r="AAJ1385" s="119"/>
      <c r="AAK1385" s="119"/>
      <c r="AAL1385" s="119"/>
      <c r="AAM1385" s="119"/>
      <c r="AAN1385" s="119"/>
      <c r="AAO1385" s="119"/>
      <c r="AAP1385" s="119"/>
      <c r="AAQ1385" s="119"/>
      <c r="AAR1385" s="119"/>
      <c r="AAS1385" s="119"/>
      <c r="AAT1385" s="119"/>
      <c r="AAU1385" s="119"/>
      <c r="AAV1385" s="119"/>
      <c r="AAW1385" s="119"/>
      <c r="AAX1385" s="119"/>
      <c r="AAY1385" s="119"/>
      <c r="AAZ1385" s="119"/>
      <c r="ABA1385" s="119"/>
      <c r="ABB1385" s="119"/>
      <c r="ABC1385" s="119"/>
      <c r="ABD1385" s="119"/>
      <c r="ABE1385" s="119"/>
      <c r="ABF1385" s="119"/>
      <c r="ABG1385" s="119"/>
      <c r="ABH1385" s="119"/>
      <c r="ABI1385" s="119"/>
      <c r="ABJ1385" s="119"/>
      <c r="ABK1385" s="119"/>
      <c r="ABL1385" s="119"/>
      <c r="ABM1385" s="119"/>
      <c r="ABN1385" s="119"/>
      <c r="ABO1385" s="119"/>
      <c r="ABP1385" s="119"/>
      <c r="ABQ1385" s="119"/>
      <c r="ABR1385" s="119"/>
      <c r="ABS1385" s="119"/>
      <c r="ABT1385" s="119"/>
      <c r="ABU1385" s="119"/>
      <c r="ABV1385" s="119"/>
      <c r="ABW1385" s="119"/>
      <c r="ABX1385" s="119"/>
      <c r="ABY1385" s="119"/>
      <c r="ABZ1385" s="119"/>
      <c r="ACA1385" s="119"/>
      <c r="ACB1385" s="119"/>
      <c r="ACC1385" s="119"/>
      <c r="ACD1385" s="119"/>
      <c r="ACE1385" s="119"/>
      <c r="ACF1385" s="119"/>
      <c r="ACG1385" s="119"/>
      <c r="ACH1385" s="119"/>
      <c r="ACI1385" s="119"/>
      <c r="ACJ1385" s="119"/>
      <c r="ACK1385" s="119"/>
      <c r="ACL1385" s="119"/>
      <c r="ACM1385" s="119"/>
      <c r="ACN1385" s="119"/>
      <c r="ACO1385" s="119"/>
      <c r="ACP1385" s="119"/>
      <c r="ACQ1385" s="119"/>
      <c r="ACR1385" s="119"/>
      <c r="ACS1385" s="119"/>
      <c r="ACT1385" s="119"/>
      <c r="ACU1385" s="119"/>
      <c r="ACV1385" s="119"/>
      <c r="ACW1385" s="119"/>
      <c r="ACX1385" s="119"/>
      <c r="ACY1385" s="119"/>
      <c r="ACZ1385" s="119"/>
      <c r="ADA1385" s="119"/>
      <c r="ADB1385" s="119"/>
      <c r="ADC1385" s="119"/>
      <c r="ADD1385" s="119"/>
      <c r="ADE1385" s="119"/>
      <c r="ADF1385" s="119"/>
      <c r="ADG1385" s="119"/>
      <c r="ADH1385" s="119"/>
      <c r="ADI1385" s="119"/>
      <c r="ADJ1385" s="119"/>
      <c r="ADK1385" s="119"/>
      <c r="ADL1385" s="119"/>
      <c r="ADM1385" s="119"/>
      <c r="ADN1385" s="119"/>
      <c r="ADO1385" s="119"/>
      <c r="ADP1385" s="119"/>
      <c r="ADQ1385" s="119"/>
      <c r="ADR1385" s="119"/>
      <c r="ADS1385" s="119"/>
      <c r="ADT1385" s="119"/>
      <c r="ADU1385" s="119"/>
      <c r="ADV1385" s="119"/>
      <c r="ADW1385" s="119"/>
      <c r="ADX1385" s="119"/>
      <c r="ADY1385" s="119"/>
      <c r="ADZ1385" s="119"/>
      <c r="AEA1385" s="119"/>
      <c r="AEB1385" s="119"/>
      <c r="AEC1385" s="119"/>
      <c r="AED1385" s="119"/>
      <c r="AEE1385" s="119"/>
      <c r="AEF1385" s="119"/>
      <c r="AEG1385" s="119"/>
      <c r="AEH1385" s="119"/>
      <c r="AEI1385" s="119"/>
      <c r="AEJ1385" s="119"/>
      <c r="AEK1385" s="119"/>
      <c r="AEL1385" s="119"/>
      <c r="AEM1385" s="119"/>
      <c r="AEN1385" s="119"/>
      <c r="AEO1385" s="119"/>
      <c r="AEP1385" s="119"/>
      <c r="AEQ1385" s="119"/>
      <c r="AER1385" s="119"/>
      <c r="AES1385" s="119"/>
      <c r="AET1385" s="119"/>
      <c r="AEU1385" s="119"/>
      <c r="AEV1385" s="119"/>
      <c r="AEW1385" s="119"/>
      <c r="AEX1385" s="119"/>
      <c r="AEY1385" s="119"/>
      <c r="AEZ1385" s="119"/>
      <c r="AFA1385" s="119"/>
      <c r="AFB1385" s="119"/>
      <c r="AFC1385" s="119"/>
      <c r="AFD1385" s="119"/>
      <c r="AFE1385" s="119"/>
      <c r="AFF1385" s="119"/>
      <c r="AFG1385" s="119"/>
      <c r="AFH1385" s="119"/>
      <c r="AFI1385" s="119"/>
      <c r="AFJ1385" s="119"/>
      <c r="AFK1385" s="119"/>
      <c r="AFL1385" s="119"/>
      <c r="AFM1385" s="119"/>
      <c r="AFN1385" s="119"/>
      <c r="AFO1385" s="119"/>
      <c r="AFP1385" s="119"/>
      <c r="AFQ1385" s="119"/>
      <c r="AFR1385" s="119"/>
      <c r="AFS1385" s="119"/>
      <c r="AFT1385" s="119"/>
      <c r="AFU1385" s="119"/>
      <c r="AFV1385" s="119"/>
      <c r="AFW1385" s="119"/>
      <c r="AFX1385" s="119"/>
      <c r="AFY1385" s="119"/>
      <c r="AFZ1385" s="119"/>
      <c r="AGA1385" s="119"/>
      <c r="AGB1385" s="119"/>
      <c r="AGC1385" s="119"/>
      <c r="AGD1385" s="119"/>
      <c r="AGE1385" s="119"/>
      <c r="AGF1385" s="119"/>
      <c r="AGG1385" s="119"/>
      <c r="AGH1385" s="119"/>
      <c r="AGI1385" s="119"/>
      <c r="AGJ1385" s="119"/>
      <c r="AGK1385" s="119"/>
      <c r="AGL1385" s="119"/>
      <c r="AGM1385" s="119"/>
      <c r="AGN1385" s="119"/>
      <c r="AGO1385" s="119"/>
      <c r="AGP1385" s="119"/>
      <c r="AGQ1385" s="119"/>
      <c r="AGR1385" s="119"/>
      <c r="AGS1385" s="119"/>
      <c r="AGT1385" s="119"/>
      <c r="AGU1385" s="119"/>
      <c r="AGV1385" s="119"/>
      <c r="AGW1385" s="119"/>
      <c r="AGX1385" s="119"/>
      <c r="AGY1385" s="119"/>
      <c r="AGZ1385" s="119"/>
      <c r="AHA1385" s="119"/>
      <c r="AHB1385" s="119"/>
      <c r="AHC1385" s="119"/>
      <c r="AHD1385" s="119"/>
      <c r="AHE1385" s="119"/>
      <c r="AHF1385" s="119"/>
      <c r="AHG1385" s="119"/>
      <c r="AHH1385" s="119"/>
      <c r="AHI1385" s="119"/>
      <c r="AHJ1385" s="119"/>
      <c r="AHK1385" s="119"/>
      <c r="AHL1385" s="119"/>
      <c r="AHM1385" s="119"/>
      <c r="AHN1385" s="119"/>
      <c r="AHO1385" s="119"/>
      <c r="AHP1385" s="119"/>
      <c r="AHQ1385" s="119"/>
      <c r="AHR1385" s="119"/>
      <c r="AHS1385" s="119"/>
      <c r="AHT1385" s="119"/>
      <c r="AHU1385" s="119"/>
      <c r="AHV1385" s="119"/>
      <c r="AHW1385" s="119"/>
      <c r="AHX1385" s="119"/>
      <c r="AHY1385" s="119"/>
      <c r="AHZ1385" s="119"/>
      <c r="AIA1385" s="119"/>
      <c r="AIB1385" s="119"/>
      <c r="AIC1385" s="119"/>
      <c r="AID1385" s="119"/>
      <c r="AIE1385" s="119"/>
      <c r="AIF1385" s="119"/>
      <c r="AIG1385" s="119"/>
      <c r="AIH1385" s="119"/>
      <c r="AII1385" s="119"/>
      <c r="AIJ1385" s="119"/>
      <c r="AIK1385" s="119"/>
      <c r="AIL1385" s="119"/>
      <c r="AIM1385" s="119"/>
      <c r="AIN1385" s="119"/>
      <c r="AIO1385" s="119"/>
      <c r="AIP1385" s="119"/>
      <c r="AIQ1385" s="119"/>
      <c r="AIR1385" s="119"/>
      <c r="AIS1385" s="119"/>
      <c r="AIT1385" s="119"/>
      <c r="AIU1385" s="119"/>
      <c r="AIV1385" s="119"/>
      <c r="AIW1385" s="119"/>
      <c r="AIX1385" s="119"/>
      <c r="AIY1385" s="119"/>
      <c r="AIZ1385" s="119"/>
      <c r="AJA1385" s="119"/>
      <c r="AJB1385" s="119"/>
      <c r="AJC1385" s="119"/>
      <c r="AJD1385" s="119"/>
      <c r="AJE1385" s="119"/>
      <c r="AJF1385" s="119"/>
      <c r="AJG1385" s="119"/>
      <c r="AJH1385" s="119"/>
      <c r="AJI1385" s="119"/>
      <c r="AJJ1385" s="119"/>
      <c r="AJK1385" s="119"/>
      <c r="AJL1385" s="119"/>
      <c r="AJM1385" s="119"/>
      <c r="AJN1385" s="119"/>
      <c r="AJO1385" s="119"/>
      <c r="AJP1385" s="119"/>
      <c r="AJQ1385" s="119"/>
      <c r="AJR1385" s="119"/>
      <c r="AJS1385" s="119"/>
      <c r="AJT1385" s="119"/>
      <c r="AJU1385" s="119"/>
      <c r="AJV1385" s="119"/>
      <c r="AJW1385" s="119"/>
      <c r="AJX1385" s="119"/>
      <c r="AJY1385" s="119"/>
      <c r="AJZ1385" s="119"/>
      <c r="AKA1385" s="119"/>
      <c r="AKB1385" s="119"/>
      <c r="AKC1385" s="119"/>
      <c r="AKD1385" s="119"/>
      <c r="AKE1385" s="119"/>
      <c r="AKF1385" s="119"/>
      <c r="AKG1385" s="119"/>
      <c r="AKH1385" s="119"/>
      <c r="AKI1385" s="119"/>
      <c r="AKJ1385" s="119"/>
      <c r="AKK1385" s="119"/>
      <c r="AKL1385" s="119"/>
      <c r="AKM1385" s="119"/>
      <c r="AKN1385" s="119"/>
      <c r="AKO1385" s="119"/>
      <c r="AKP1385" s="119"/>
      <c r="AKQ1385" s="119"/>
      <c r="AKR1385" s="119"/>
      <c r="AKS1385" s="119"/>
      <c r="AKT1385" s="119"/>
      <c r="AKU1385" s="119"/>
      <c r="AKV1385" s="119"/>
      <c r="AKW1385" s="119"/>
      <c r="AKX1385" s="119"/>
      <c r="AKY1385" s="119"/>
      <c r="AKZ1385" s="119"/>
      <c r="ALA1385" s="119"/>
      <c r="ALB1385" s="119"/>
      <c r="ALC1385" s="119"/>
      <c r="ALD1385" s="119"/>
      <c r="ALE1385" s="119"/>
      <c r="ALF1385" s="119"/>
      <c r="ALG1385" s="119"/>
      <c r="ALH1385" s="119"/>
      <c r="ALI1385" s="119"/>
      <c r="ALJ1385" s="119"/>
      <c r="ALK1385" s="119"/>
      <c r="ALL1385" s="119"/>
      <c r="ALM1385" s="119"/>
      <c r="ALN1385" s="119"/>
      <c r="ALO1385" s="119"/>
      <c r="ALP1385" s="119"/>
      <c r="ALQ1385" s="119"/>
      <c r="ALR1385" s="119"/>
      <c r="ALS1385" s="119"/>
      <c r="ALT1385" s="119"/>
      <c r="ALU1385" s="119"/>
      <c r="ALV1385" s="119"/>
      <c r="ALW1385" s="119"/>
      <c r="ALX1385" s="119"/>
      <c r="ALY1385" s="119"/>
      <c r="ALZ1385" s="119"/>
      <c r="AMA1385" s="119"/>
      <c r="AMB1385" s="119"/>
      <c r="AMC1385" s="119"/>
      <c r="AMD1385" s="119"/>
      <c r="AME1385" s="119"/>
      <c r="AMF1385" s="119"/>
      <c r="AMG1385" s="119"/>
      <c r="AMH1385" s="119"/>
      <c r="AMI1385" s="119"/>
      <c r="AMJ1385" s="119"/>
    </row>
    <row r="1386" customFormat="false" ht="15" hidden="false" customHeight="false" outlineLevel="0" collapsed="false">
      <c r="A1386" s="120"/>
      <c r="B1386" s="120"/>
      <c r="C1386" s="49" t="n">
        <f aca="false">IF(F1386=F1385,C1385,IF(F1386=(F1385+10),C1385,(C1385+10)))</f>
        <v>2700</v>
      </c>
      <c r="D1386" s="56" t="s">
        <v>479</v>
      </c>
      <c r="E1386" s="51" t="n">
        <f aca="false">IF(C1385=C1386,IF(AND(L1386&lt;&gt;"M",L1386&lt;&gt;"m-up"),E1385+10,E1385),10)</f>
        <v>30</v>
      </c>
      <c r="F1386" s="79" t="n">
        <f aca="false">R1386+(Q1386*60)+(P1386*3600)</f>
        <v>52485</v>
      </c>
      <c r="G1386" s="79" t="str">
        <f aca="false">CONCATENATE(M1386,N1386,O1386)</f>
        <v>201826</v>
      </c>
      <c r="H1386" s="79" t="n">
        <v>11</v>
      </c>
      <c r="I1386" s="79"/>
      <c r="J1386" s="79"/>
      <c r="K1386" s="79"/>
      <c r="L1386" s="79" t="s">
        <v>0</v>
      </c>
      <c r="M1386" s="79" t="n">
        <v>2018</v>
      </c>
      <c r="N1386" s="79" t="n">
        <v>2</v>
      </c>
      <c r="O1386" s="79" t="n">
        <v>6</v>
      </c>
      <c r="P1386" s="79" t="n">
        <v>14</v>
      </c>
      <c r="Q1386" s="79" t="n">
        <v>34</v>
      </c>
      <c r="R1386" s="79" t="n">
        <v>45</v>
      </c>
      <c r="S1386" s="79" t="n">
        <v>458</v>
      </c>
      <c r="T1386" s="79" t="n">
        <v>1</v>
      </c>
      <c r="U1386" s="79" t="s">
        <v>1</v>
      </c>
      <c r="V1386" s="79" t="s">
        <v>2</v>
      </c>
      <c r="W1386" s="79"/>
      <c r="X1386" s="130"/>
      <c r="Y1386" s="130"/>
      <c r="Z1386" s="130"/>
      <c r="AA1386" s="130"/>
      <c r="WK1386" s="121"/>
      <c r="WL1386" s="121"/>
      <c r="WM1386" s="121"/>
      <c r="WN1386" s="121"/>
      <c r="WO1386" s="121"/>
      <c r="WP1386" s="121"/>
      <c r="WQ1386" s="121"/>
      <c r="WR1386" s="121"/>
      <c r="WS1386" s="121"/>
      <c r="WT1386" s="121"/>
      <c r="WU1386" s="121"/>
      <c r="WV1386" s="121"/>
      <c r="WW1386" s="121"/>
      <c r="WX1386" s="121"/>
      <c r="WY1386" s="121"/>
      <c r="WZ1386" s="121"/>
      <c r="XA1386" s="121"/>
      <c r="XB1386" s="121"/>
      <c r="XC1386" s="121"/>
      <c r="XD1386" s="121"/>
      <c r="XE1386" s="121"/>
      <c r="XF1386" s="121"/>
      <c r="XG1386" s="121"/>
      <c r="XH1386" s="121"/>
      <c r="XI1386" s="121"/>
      <c r="XJ1386" s="121"/>
      <c r="XK1386" s="121"/>
      <c r="XL1386" s="121"/>
      <c r="XM1386" s="121"/>
      <c r="XN1386" s="121"/>
      <c r="XO1386" s="121"/>
      <c r="XP1386" s="121"/>
      <c r="XQ1386" s="121"/>
      <c r="XR1386" s="121"/>
      <c r="XS1386" s="121"/>
      <c r="XT1386" s="121"/>
      <c r="XU1386" s="121"/>
      <c r="XV1386" s="121"/>
      <c r="XW1386" s="121"/>
      <c r="XX1386" s="121"/>
      <c r="XY1386" s="121"/>
      <c r="XZ1386" s="121"/>
      <c r="YA1386" s="121"/>
      <c r="YB1386" s="121"/>
      <c r="YC1386" s="121"/>
      <c r="YD1386" s="121"/>
      <c r="YE1386" s="121"/>
      <c r="YF1386" s="121"/>
      <c r="YG1386" s="121"/>
      <c r="YH1386" s="121"/>
      <c r="YI1386" s="121"/>
      <c r="YJ1386" s="121"/>
      <c r="YK1386" s="121"/>
      <c r="YL1386" s="121"/>
      <c r="YM1386" s="121"/>
      <c r="YN1386" s="121"/>
      <c r="YO1386" s="121"/>
      <c r="YP1386" s="121"/>
      <c r="YQ1386" s="121"/>
      <c r="YR1386" s="121"/>
      <c r="YS1386" s="121"/>
      <c r="YT1386" s="121"/>
      <c r="YU1386" s="121"/>
      <c r="YV1386" s="121"/>
      <c r="YW1386" s="121"/>
      <c r="YX1386" s="121"/>
      <c r="YY1386" s="121"/>
      <c r="YZ1386" s="121"/>
      <c r="ZA1386" s="121"/>
      <c r="ZB1386" s="121"/>
      <c r="ZC1386" s="121"/>
      <c r="ZD1386" s="121"/>
      <c r="ZE1386" s="121"/>
      <c r="ZF1386" s="121"/>
      <c r="ZG1386" s="121"/>
      <c r="ZH1386" s="121"/>
      <c r="ZI1386" s="121"/>
      <c r="ZJ1386" s="121"/>
      <c r="ZK1386" s="121"/>
      <c r="ZL1386" s="121"/>
      <c r="ZM1386" s="121"/>
      <c r="ZN1386" s="121"/>
      <c r="ZO1386" s="121"/>
      <c r="ZP1386" s="121"/>
      <c r="ZQ1386" s="121"/>
      <c r="ZR1386" s="121"/>
      <c r="ZS1386" s="121"/>
      <c r="ZT1386" s="121"/>
      <c r="ZU1386" s="121"/>
      <c r="ZV1386" s="121"/>
      <c r="ZW1386" s="121"/>
      <c r="ZX1386" s="121"/>
      <c r="ZY1386" s="121"/>
      <c r="ZZ1386" s="121"/>
      <c r="AAA1386" s="121"/>
      <c r="AAB1386" s="121"/>
      <c r="AAC1386" s="121"/>
      <c r="AAD1386" s="121"/>
      <c r="AAE1386" s="121"/>
      <c r="AAF1386" s="121"/>
      <c r="AAG1386" s="121"/>
      <c r="AAH1386" s="121"/>
      <c r="AAI1386" s="121"/>
      <c r="AAJ1386" s="121"/>
      <c r="AAK1386" s="121"/>
      <c r="AAL1386" s="121"/>
      <c r="AAM1386" s="121"/>
      <c r="AAN1386" s="121"/>
      <c r="AAO1386" s="121"/>
      <c r="AAP1386" s="121"/>
      <c r="AAQ1386" s="121"/>
      <c r="AAR1386" s="121"/>
      <c r="AAS1386" s="121"/>
      <c r="AAT1386" s="121"/>
      <c r="AAU1386" s="121"/>
      <c r="AAV1386" s="121"/>
      <c r="AAW1386" s="121"/>
      <c r="AAX1386" s="121"/>
      <c r="AAY1386" s="121"/>
      <c r="AAZ1386" s="121"/>
      <c r="ABA1386" s="121"/>
      <c r="ABB1386" s="121"/>
      <c r="ABC1386" s="121"/>
      <c r="ABD1386" s="121"/>
      <c r="ABE1386" s="121"/>
      <c r="ABF1386" s="121"/>
      <c r="ABG1386" s="121"/>
      <c r="ABH1386" s="121"/>
      <c r="ABI1386" s="121"/>
      <c r="ABJ1386" s="121"/>
      <c r="ABK1386" s="121"/>
      <c r="ABL1386" s="121"/>
      <c r="ABM1386" s="121"/>
      <c r="ABN1386" s="121"/>
      <c r="ABO1386" s="121"/>
      <c r="ABP1386" s="121"/>
      <c r="ABQ1386" s="121"/>
      <c r="ABR1386" s="121"/>
      <c r="ABS1386" s="121"/>
      <c r="ABT1386" s="121"/>
      <c r="ABU1386" s="121"/>
      <c r="ABV1386" s="121"/>
      <c r="ABW1386" s="121"/>
      <c r="ABX1386" s="121"/>
      <c r="ABY1386" s="121"/>
      <c r="ABZ1386" s="121"/>
      <c r="ACA1386" s="121"/>
      <c r="ACB1386" s="121"/>
      <c r="ACC1386" s="121"/>
      <c r="ACD1386" s="121"/>
      <c r="ACE1386" s="121"/>
      <c r="ACF1386" s="121"/>
      <c r="ACG1386" s="121"/>
      <c r="ACH1386" s="121"/>
      <c r="ACI1386" s="121"/>
      <c r="ACJ1386" s="121"/>
      <c r="ACK1386" s="121"/>
      <c r="ACL1386" s="121"/>
      <c r="ACM1386" s="121"/>
      <c r="ACN1386" s="121"/>
      <c r="ACO1386" s="121"/>
      <c r="ACP1386" s="121"/>
      <c r="ACQ1386" s="121"/>
      <c r="ACR1386" s="121"/>
      <c r="ACS1386" s="121"/>
      <c r="ACT1386" s="121"/>
      <c r="ACU1386" s="121"/>
      <c r="ACV1386" s="121"/>
      <c r="ACW1386" s="121"/>
      <c r="ACX1386" s="121"/>
      <c r="ACY1386" s="121"/>
      <c r="ACZ1386" s="121"/>
      <c r="ADA1386" s="121"/>
      <c r="ADB1386" s="121"/>
      <c r="ADC1386" s="121"/>
      <c r="ADD1386" s="121"/>
      <c r="ADE1386" s="121"/>
      <c r="ADF1386" s="121"/>
      <c r="ADG1386" s="121"/>
      <c r="ADH1386" s="121"/>
      <c r="ADI1386" s="121"/>
      <c r="ADJ1386" s="121"/>
      <c r="ADK1386" s="121"/>
      <c r="ADL1386" s="121"/>
      <c r="ADM1386" s="121"/>
      <c r="ADN1386" s="121"/>
      <c r="ADO1386" s="121"/>
      <c r="ADP1386" s="121"/>
      <c r="ADQ1386" s="121"/>
      <c r="ADR1386" s="121"/>
      <c r="ADS1386" s="121"/>
      <c r="ADT1386" s="121"/>
      <c r="ADU1386" s="121"/>
      <c r="ADV1386" s="121"/>
      <c r="ADW1386" s="121"/>
      <c r="ADX1386" s="121"/>
      <c r="ADY1386" s="121"/>
      <c r="ADZ1386" s="121"/>
      <c r="AEA1386" s="121"/>
      <c r="AEB1386" s="121"/>
      <c r="AEC1386" s="121"/>
      <c r="AED1386" s="121"/>
      <c r="AEE1386" s="121"/>
      <c r="AEF1386" s="121"/>
      <c r="AEG1386" s="121"/>
      <c r="AEH1386" s="121"/>
      <c r="AEI1386" s="121"/>
      <c r="AEJ1386" s="121"/>
      <c r="AEK1386" s="121"/>
      <c r="AEL1386" s="121"/>
      <c r="AEM1386" s="121"/>
      <c r="AEN1386" s="121"/>
      <c r="AEO1386" s="121"/>
      <c r="AEP1386" s="121"/>
      <c r="AEQ1386" s="121"/>
      <c r="AER1386" s="121"/>
      <c r="AES1386" s="121"/>
      <c r="AET1386" s="121"/>
      <c r="AEU1386" s="121"/>
      <c r="AEV1386" s="121"/>
      <c r="AEW1386" s="121"/>
      <c r="AEX1386" s="121"/>
      <c r="AEY1386" s="121"/>
      <c r="AEZ1386" s="121"/>
      <c r="AFA1386" s="121"/>
      <c r="AFB1386" s="121"/>
      <c r="AFC1386" s="121"/>
      <c r="AFD1386" s="121"/>
      <c r="AFE1386" s="121"/>
      <c r="AFF1386" s="121"/>
      <c r="AFG1386" s="121"/>
      <c r="AFH1386" s="121"/>
      <c r="AFI1386" s="121"/>
      <c r="AFJ1386" s="121"/>
      <c r="AFK1386" s="121"/>
      <c r="AFL1386" s="121"/>
      <c r="AFM1386" s="121"/>
      <c r="AFN1386" s="121"/>
      <c r="AFO1386" s="121"/>
      <c r="AFP1386" s="121"/>
      <c r="AFQ1386" s="121"/>
      <c r="AFR1386" s="121"/>
      <c r="AFS1386" s="121"/>
      <c r="AFT1386" s="121"/>
      <c r="AFU1386" s="121"/>
      <c r="AFV1386" s="121"/>
      <c r="AFW1386" s="121"/>
      <c r="AFX1386" s="121"/>
      <c r="AFY1386" s="121"/>
      <c r="AFZ1386" s="121"/>
      <c r="AGA1386" s="121"/>
      <c r="AGB1386" s="121"/>
      <c r="AGC1386" s="121"/>
      <c r="AGD1386" s="121"/>
      <c r="AGE1386" s="121"/>
      <c r="AGF1386" s="121"/>
      <c r="AGG1386" s="121"/>
      <c r="AGH1386" s="121"/>
      <c r="AGI1386" s="121"/>
      <c r="AGJ1386" s="121"/>
      <c r="AGK1386" s="121"/>
      <c r="AGL1386" s="121"/>
      <c r="AGM1386" s="121"/>
      <c r="AGN1386" s="121"/>
      <c r="AGO1386" s="121"/>
      <c r="AGP1386" s="121"/>
      <c r="AGQ1386" s="121"/>
      <c r="AGR1386" s="121"/>
      <c r="AGS1386" s="121"/>
      <c r="AGT1386" s="121"/>
      <c r="AGU1386" s="121"/>
      <c r="AGV1386" s="121"/>
      <c r="AGW1386" s="121"/>
      <c r="AGX1386" s="121"/>
      <c r="AGY1386" s="121"/>
      <c r="AGZ1386" s="121"/>
      <c r="AHA1386" s="121"/>
      <c r="AHB1386" s="121"/>
      <c r="AHC1386" s="121"/>
      <c r="AHD1386" s="121"/>
      <c r="AHE1386" s="121"/>
      <c r="AHF1386" s="121"/>
      <c r="AHG1386" s="121"/>
      <c r="AHH1386" s="121"/>
      <c r="AHI1386" s="121"/>
      <c r="AHJ1386" s="121"/>
      <c r="AHK1386" s="121"/>
      <c r="AHL1386" s="121"/>
      <c r="AHM1386" s="121"/>
      <c r="AHN1386" s="121"/>
      <c r="AHO1386" s="121"/>
      <c r="AHP1386" s="121"/>
      <c r="AHQ1386" s="121"/>
      <c r="AHR1386" s="121"/>
      <c r="AHS1386" s="121"/>
      <c r="AHT1386" s="121"/>
      <c r="AHU1386" s="121"/>
      <c r="AHV1386" s="121"/>
      <c r="AHW1386" s="121"/>
      <c r="AHX1386" s="121"/>
      <c r="AHY1386" s="121"/>
      <c r="AHZ1386" s="121"/>
      <c r="AIA1386" s="121"/>
      <c r="AIB1386" s="121"/>
      <c r="AIC1386" s="121"/>
      <c r="AID1386" s="121"/>
      <c r="AIE1386" s="121"/>
      <c r="AIF1386" s="121"/>
      <c r="AIG1386" s="121"/>
      <c r="AIH1386" s="121"/>
      <c r="AII1386" s="121"/>
      <c r="AIJ1386" s="121"/>
      <c r="AIK1386" s="121"/>
      <c r="AIL1386" s="121"/>
      <c r="AIM1386" s="121"/>
      <c r="AIN1386" s="121"/>
      <c r="AIO1386" s="121"/>
      <c r="AIP1386" s="121"/>
      <c r="AIQ1386" s="121"/>
      <c r="AIR1386" s="121"/>
      <c r="AIS1386" s="121"/>
      <c r="AIT1386" s="121"/>
      <c r="AIU1386" s="121"/>
      <c r="AIV1386" s="121"/>
      <c r="AIW1386" s="121"/>
      <c r="AIX1386" s="121"/>
      <c r="AIY1386" s="121"/>
      <c r="AIZ1386" s="121"/>
      <c r="AJA1386" s="121"/>
      <c r="AJB1386" s="121"/>
      <c r="AJC1386" s="121"/>
      <c r="AJD1386" s="121"/>
      <c r="AJE1386" s="121"/>
      <c r="AJF1386" s="121"/>
      <c r="AJG1386" s="121"/>
      <c r="AJH1386" s="121"/>
      <c r="AJI1386" s="121"/>
      <c r="AJJ1386" s="121"/>
      <c r="AJK1386" s="121"/>
      <c r="AJL1386" s="121"/>
      <c r="AJM1386" s="121"/>
      <c r="AJN1386" s="121"/>
      <c r="AJO1386" s="121"/>
      <c r="AJP1386" s="121"/>
      <c r="AJQ1386" s="121"/>
      <c r="AJR1386" s="121"/>
      <c r="AJS1386" s="121"/>
      <c r="AJT1386" s="121"/>
      <c r="AJU1386" s="121"/>
      <c r="AJV1386" s="121"/>
      <c r="AJW1386" s="121"/>
      <c r="AJX1386" s="121"/>
      <c r="AJY1386" s="121"/>
      <c r="AJZ1386" s="121"/>
      <c r="AKA1386" s="121"/>
      <c r="AKB1386" s="121"/>
      <c r="AKC1386" s="121"/>
      <c r="AKD1386" s="121"/>
      <c r="AKE1386" s="121"/>
      <c r="AKF1386" s="121"/>
      <c r="AKG1386" s="121"/>
      <c r="AKH1386" s="121"/>
      <c r="AKI1386" s="121"/>
      <c r="AKJ1386" s="121"/>
      <c r="AKK1386" s="121"/>
      <c r="AKL1386" s="121"/>
      <c r="AKM1386" s="121"/>
      <c r="AKN1386" s="121"/>
      <c r="AKO1386" s="121"/>
      <c r="AKP1386" s="121"/>
      <c r="AKQ1386" s="121"/>
      <c r="AKR1386" s="121"/>
      <c r="AKS1386" s="121"/>
      <c r="AKT1386" s="121"/>
      <c r="AKU1386" s="121"/>
      <c r="AKV1386" s="121"/>
      <c r="AKW1386" s="121"/>
      <c r="AKX1386" s="121"/>
      <c r="AKY1386" s="121"/>
      <c r="AKZ1386" s="121"/>
      <c r="ALA1386" s="121"/>
      <c r="ALB1386" s="121"/>
      <c r="ALC1386" s="121"/>
      <c r="ALD1386" s="121"/>
      <c r="ALE1386" s="121"/>
      <c r="ALF1386" s="121"/>
      <c r="ALG1386" s="121"/>
      <c r="ALH1386" s="121"/>
      <c r="ALI1386" s="121"/>
      <c r="ALJ1386" s="121"/>
      <c r="ALK1386" s="121"/>
      <c r="ALL1386" s="121"/>
      <c r="ALM1386" s="121"/>
      <c r="ALN1386" s="121"/>
      <c r="ALO1386" s="121"/>
      <c r="ALP1386" s="121"/>
      <c r="ALQ1386" s="121"/>
      <c r="ALR1386" s="121"/>
      <c r="ALS1386" s="121"/>
      <c r="ALT1386" s="121"/>
      <c r="ALU1386" s="121"/>
      <c r="ALV1386" s="121"/>
      <c r="ALW1386" s="121"/>
      <c r="ALX1386" s="121"/>
      <c r="ALY1386" s="121"/>
      <c r="ALZ1386" s="121"/>
      <c r="AMA1386" s="121"/>
      <c r="AMB1386" s="121"/>
      <c r="AMC1386" s="121"/>
      <c r="AMD1386" s="121"/>
      <c r="AME1386" s="121"/>
      <c r="AMF1386" s="121"/>
      <c r="AMG1386" s="121"/>
      <c r="AMH1386" s="121"/>
      <c r="AMI1386" s="121"/>
      <c r="AMJ1386" s="121"/>
    </row>
    <row r="1387" customFormat="false" ht="15" hidden="false" customHeight="false" outlineLevel="0" collapsed="false">
      <c r="A1387" s="118"/>
      <c r="B1387" s="118"/>
      <c r="C1387" s="49" t="n">
        <f aca="false">IF(F1387=F1386,C1386,IF(F1387=(F1386+10),C1386,(C1386+10)))</f>
        <v>2700</v>
      </c>
      <c r="D1387" s="56" t="s">
        <v>479</v>
      </c>
      <c r="E1387" s="51" t="n">
        <f aca="false">IF(C1386=C1387,IF(AND(L1387&lt;&gt;"M",L1387&lt;&gt;"m-up"),E1386+10,E1386),10)</f>
        <v>40</v>
      </c>
      <c r="F1387" s="79" t="n">
        <f aca="false">R1387+(Q1387*60)+(P1387*3600)</f>
        <v>52485</v>
      </c>
      <c r="G1387" s="79" t="str">
        <f aca="false">CONCATENATE(M1387,N1387,O1387)</f>
        <v>201826</v>
      </c>
      <c r="H1387" s="79" t="n">
        <v>12</v>
      </c>
      <c r="I1387" s="79"/>
      <c r="J1387" s="79"/>
      <c r="K1387" s="79"/>
      <c r="L1387" s="79" t="s">
        <v>0</v>
      </c>
      <c r="M1387" s="79" t="n">
        <v>2018</v>
      </c>
      <c r="N1387" s="79" t="n">
        <v>2</v>
      </c>
      <c r="O1387" s="79" t="n">
        <v>6</v>
      </c>
      <c r="P1387" s="79" t="n">
        <v>14</v>
      </c>
      <c r="Q1387" s="79" t="n">
        <v>34</v>
      </c>
      <c r="R1387" s="79" t="n">
        <v>45</v>
      </c>
      <c r="S1387" s="79" t="n">
        <v>643</v>
      </c>
      <c r="T1387" s="79" t="n">
        <v>1</v>
      </c>
      <c r="U1387" s="79" t="s">
        <v>1</v>
      </c>
      <c r="V1387" s="79" t="s">
        <v>2</v>
      </c>
      <c r="W1387" s="79"/>
      <c r="X1387" s="130"/>
      <c r="Y1387" s="130"/>
      <c r="Z1387" s="130"/>
      <c r="AA1387" s="130"/>
      <c r="WK1387" s="119"/>
      <c r="WL1387" s="119"/>
      <c r="WM1387" s="119"/>
      <c r="WN1387" s="119"/>
      <c r="WO1387" s="119"/>
      <c r="WP1387" s="119"/>
      <c r="WQ1387" s="119"/>
      <c r="WR1387" s="119"/>
      <c r="WS1387" s="119"/>
      <c r="WT1387" s="119"/>
      <c r="WU1387" s="119"/>
      <c r="WV1387" s="119"/>
      <c r="WW1387" s="119"/>
      <c r="WX1387" s="119"/>
      <c r="WY1387" s="119"/>
      <c r="WZ1387" s="119"/>
      <c r="XA1387" s="119"/>
      <c r="XB1387" s="119"/>
      <c r="XC1387" s="119"/>
      <c r="XD1387" s="119"/>
      <c r="XE1387" s="119"/>
      <c r="XF1387" s="119"/>
      <c r="XG1387" s="119"/>
      <c r="XH1387" s="119"/>
      <c r="XI1387" s="119"/>
      <c r="XJ1387" s="119"/>
      <c r="XK1387" s="119"/>
      <c r="XL1387" s="119"/>
      <c r="XM1387" s="119"/>
      <c r="XN1387" s="119"/>
      <c r="XO1387" s="119"/>
      <c r="XP1387" s="119"/>
      <c r="XQ1387" s="119"/>
      <c r="XR1387" s="119"/>
      <c r="XS1387" s="119"/>
      <c r="XT1387" s="119"/>
      <c r="XU1387" s="119"/>
      <c r="XV1387" s="119"/>
      <c r="XW1387" s="119"/>
      <c r="XX1387" s="119"/>
      <c r="XY1387" s="119"/>
      <c r="XZ1387" s="119"/>
      <c r="YA1387" s="119"/>
      <c r="YB1387" s="119"/>
      <c r="YC1387" s="119"/>
      <c r="YD1387" s="119"/>
      <c r="YE1387" s="119"/>
      <c r="YF1387" s="119"/>
      <c r="YG1387" s="119"/>
      <c r="YH1387" s="119"/>
      <c r="YI1387" s="119"/>
      <c r="YJ1387" s="119"/>
      <c r="YK1387" s="119"/>
      <c r="YL1387" s="119"/>
      <c r="YM1387" s="119"/>
      <c r="YN1387" s="119"/>
      <c r="YO1387" s="119"/>
      <c r="YP1387" s="119"/>
      <c r="YQ1387" s="119"/>
      <c r="YR1387" s="119"/>
      <c r="YS1387" s="119"/>
      <c r="YT1387" s="119"/>
      <c r="YU1387" s="119"/>
      <c r="YV1387" s="119"/>
      <c r="YW1387" s="119"/>
      <c r="YX1387" s="119"/>
      <c r="YY1387" s="119"/>
      <c r="YZ1387" s="119"/>
      <c r="ZA1387" s="119"/>
      <c r="ZB1387" s="119"/>
      <c r="ZC1387" s="119"/>
      <c r="ZD1387" s="119"/>
      <c r="ZE1387" s="119"/>
      <c r="ZF1387" s="119"/>
      <c r="ZG1387" s="119"/>
      <c r="ZH1387" s="119"/>
      <c r="ZI1387" s="119"/>
      <c r="ZJ1387" s="119"/>
      <c r="ZK1387" s="119"/>
      <c r="ZL1387" s="119"/>
      <c r="ZM1387" s="119"/>
      <c r="ZN1387" s="119"/>
      <c r="ZO1387" s="119"/>
      <c r="ZP1387" s="119"/>
      <c r="ZQ1387" s="119"/>
      <c r="ZR1387" s="119"/>
      <c r="ZS1387" s="119"/>
      <c r="ZT1387" s="119"/>
      <c r="ZU1387" s="119"/>
      <c r="ZV1387" s="119"/>
      <c r="ZW1387" s="119"/>
      <c r="ZX1387" s="119"/>
      <c r="ZY1387" s="119"/>
      <c r="ZZ1387" s="119"/>
      <c r="AAA1387" s="119"/>
      <c r="AAB1387" s="119"/>
      <c r="AAC1387" s="119"/>
      <c r="AAD1387" s="119"/>
      <c r="AAE1387" s="119"/>
      <c r="AAF1387" s="119"/>
      <c r="AAG1387" s="119"/>
      <c r="AAH1387" s="119"/>
      <c r="AAI1387" s="119"/>
      <c r="AAJ1387" s="119"/>
      <c r="AAK1387" s="119"/>
      <c r="AAL1387" s="119"/>
      <c r="AAM1387" s="119"/>
      <c r="AAN1387" s="119"/>
      <c r="AAO1387" s="119"/>
      <c r="AAP1387" s="119"/>
      <c r="AAQ1387" s="119"/>
      <c r="AAR1387" s="119"/>
      <c r="AAS1387" s="119"/>
      <c r="AAT1387" s="119"/>
      <c r="AAU1387" s="119"/>
      <c r="AAV1387" s="119"/>
      <c r="AAW1387" s="119"/>
      <c r="AAX1387" s="119"/>
      <c r="AAY1387" s="119"/>
      <c r="AAZ1387" s="119"/>
      <c r="ABA1387" s="119"/>
      <c r="ABB1387" s="119"/>
      <c r="ABC1387" s="119"/>
      <c r="ABD1387" s="119"/>
      <c r="ABE1387" s="119"/>
      <c r="ABF1387" s="119"/>
      <c r="ABG1387" s="119"/>
      <c r="ABH1387" s="119"/>
      <c r="ABI1387" s="119"/>
      <c r="ABJ1387" s="119"/>
      <c r="ABK1387" s="119"/>
      <c r="ABL1387" s="119"/>
      <c r="ABM1387" s="119"/>
      <c r="ABN1387" s="119"/>
      <c r="ABO1387" s="119"/>
      <c r="ABP1387" s="119"/>
      <c r="ABQ1387" s="119"/>
      <c r="ABR1387" s="119"/>
      <c r="ABS1387" s="119"/>
      <c r="ABT1387" s="119"/>
      <c r="ABU1387" s="119"/>
      <c r="ABV1387" s="119"/>
      <c r="ABW1387" s="119"/>
      <c r="ABX1387" s="119"/>
      <c r="ABY1387" s="119"/>
      <c r="ABZ1387" s="119"/>
      <c r="ACA1387" s="119"/>
      <c r="ACB1387" s="119"/>
      <c r="ACC1387" s="119"/>
      <c r="ACD1387" s="119"/>
      <c r="ACE1387" s="119"/>
      <c r="ACF1387" s="119"/>
      <c r="ACG1387" s="119"/>
      <c r="ACH1387" s="119"/>
      <c r="ACI1387" s="119"/>
      <c r="ACJ1387" s="119"/>
      <c r="ACK1387" s="119"/>
      <c r="ACL1387" s="119"/>
      <c r="ACM1387" s="119"/>
      <c r="ACN1387" s="119"/>
      <c r="ACO1387" s="119"/>
      <c r="ACP1387" s="119"/>
      <c r="ACQ1387" s="119"/>
      <c r="ACR1387" s="119"/>
      <c r="ACS1387" s="119"/>
      <c r="ACT1387" s="119"/>
      <c r="ACU1387" s="119"/>
      <c r="ACV1387" s="119"/>
      <c r="ACW1387" s="119"/>
      <c r="ACX1387" s="119"/>
      <c r="ACY1387" s="119"/>
      <c r="ACZ1387" s="119"/>
      <c r="ADA1387" s="119"/>
      <c r="ADB1387" s="119"/>
      <c r="ADC1387" s="119"/>
      <c r="ADD1387" s="119"/>
      <c r="ADE1387" s="119"/>
      <c r="ADF1387" s="119"/>
      <c r="ADG1387" s="119"/>
      <c r="ADH1387" s="119"/>
      <c r="ADI1387" s="119"/>
      <c r="ADJ1387" s="119"/>
      <c r="ADK1387" s="119"/>
      <c r="ADL1387" s="119"/>
      <c r="ADM1387" s="119"/>
      <c r="ADN1387" s="119"/>
      <c r="ADO1387" s="119"/>
      <c r="ADP1387" s="119"/>
      <c r="ADQ1387" s="119"/>
      <c r="ADR1387" s="119"/>
      <c r="ADS1387" s="119"/>
      <c r="ADT1387" s="119"/>
      <c r="ADU1387" s="119"/>
      <c r="ADV1387" s="119"/>
      <c r="ADW1387" s="119"/>
      <c r="ADX1387" s="119"/>
      <c r="ADY1387" s="119"/>
      <c r="ADZ1387" s="119"/>
      <c r="AEA1387" s="119"/>
      <c r="AEB1387" s="119"/>
      <c r="AEC1387" s="119"/>
      <c r="AED1387" s="119"/>
      <c r="AEE1387" s="119"/>
      <c r="AEF1387" s="119"/>
      <c r="AEG1387" s="119"/>
      <c r="AEH1387" s="119"/>
      <c r="AEI1387" s="119"/>
      <c r="AEJ1387" s="119"/>
      <c r="AEK1387" s="119"/>
      <c r="AEL1387" s="119"/>
      <c r="AEM1387" s="119"/>
      <c r="AEN1387" s="119"/>
      <c r="AEO1387" s="119"/>
      <c r="AEP1387" s="119"/>
      <c r="AEQ1387" s="119"/>
      <c r="AER1387" s="119"/>
      <c r="AES1387" s="119"/>
      <c r="AET1387" s="119"/>
      <c r="AEU1387" s="119"/>
      <c r="AEV1387" s="119"/>
      <c r="AEW1387" s="119"/>
      <c r="AEX1387" s="119"/>
      <c r="AEY1387" s="119"/>
      <c r="AEZ1387" s="119"/>
      <c r="AFA1387" s="119"/>
      <c r="AFB1387" s="119"/>
      <c r="AFC1387" s="119"/>
      <c r="AFD1387" s="119"/>
      <c r="AFE1387" s="119"/>
      <c r="AFF1387" s="119"/>
      <c r="AFG1387" s="119"/>
      <c r="AFH1387" s="119"/>
      <c r="AFI1387" s="119"/>
      <c r="AFJ1387" s="119"/>
      <c r="AFK1387" s="119"/>
      <c r="AFL1387" s="119"/>
      <c r="AFM1387" s="119"/>
      <c r="AFN1387" s="119"/>
      <c r="AFO1387" s="119"/>
      <c r="AFP1387" s="119"/>
      <c r="AFQ1387" s="119"/>
      <c r="AFR1387" s="119"/>
      <c r="AFS1387" s="119"/>
      <c r="AFT1387" s="119"/>
      <c r="AFU1387" s="119"/>
      <c r="AFV1387" s="119"/>
      <c r="AFW1387" s="119"/>
      <c r="AFX1387" s="119"/>
      <c r="AFY1387" s="119"/>
      <c r="AFZ1387" s="119"/>
      <c r="AGA1387" s="119"/>
      <c r="AGB1387" s="119"/>
      <c r="AGC1387" s="119"/>
      <c r="AGD1387" s="119"/>
      <c r="AGE1387" s="119"/>
      <c r="AGF1387" s="119"/>
      <c r="AGG1387" s="119"/>
      <c r="AGH1387" s="119"/>
      <c r="AGI1387" s="119"/>
      <c r="AGJ1387" s="119"/>
      <c r="AGK1387" s="119"/>
      <c r="AGL1387" s="119"/>
      <c r="AGM1387" s="119"/>
      <c r="AGN1387" s="119"/>
      <c r="AGO1387" s="119"/>
      <c r="AGP1387" s="119"/>
      <c r="AGQ1387" s="119"/>
      <c r="AGR1387" s="119"/>
      <c r="AGS1387" s="119"/>
      <c r="AGT1387" s="119"/>
      <c r="AGU1387" s="119"/>
      <c r="AGV1387" s="119"/>
      <c r="AGW1387" s="119"/>
      <c r="AGX1387" s="119"/>
      <c r="AGY1387" s="119"/>
      <c r="AGZ1387" s="119"/>
      <c r="AHA1387" s="119"/>
      <c r="AHB1387" s="119"/>
      <c r="AHC1387" s="119"/>
      <c r="AHD1387" s="119"/>
      <c r="AHE1387" s="119"/>
      <c r="AHF1387" s="119"/>
      <c r="AHG1387" s="119"/>
      <c r="AHH1387" s="119"/>
      <c r="AHI1387" s="119"/>
      <c r="AHJ1387" s="119"/>
      <c r="AHK1387" s="119"/>
      <c r="AHL1387" s="119"/>
      <c r="AHM1387" s="119"/>
      <c r="AHN1387" s="119"/>
      <c r="AHO1387" s="119"/>
      <c r="AHP1387" s="119"/>
      <c r="AHQ1387" s="119"/>
      <c r="AHR1387" s="119"/>
      <c r="AHS1387" s="119"/>
      <c r="AHT1387" s="119"/>
      <c r="AHU1387" s="119"/>
      <c r="AHV1387" s="119"/>
      <c r="AHW1387" s="119"/>
      <c r="AHX1387" s="119"/>
      <c r="AHY1387" s="119"/>
      <c r="AHZ1387" s="119"/>
      <c r="AIA1387" s="119"/>
      <c r="AIB1387" s="119"/>
      <c r="AIC1387" s="119"/>
      <c r="AID1387" s="119"/>
      <c r="AIE1387" s="119"/>
      <c r="AIF1387" s="119"/>
      <c r="AIG1387" s="119"/>
      <c r="AIH1387" s="119"/>
      <c r="AII1387" s="119"/>
      <c r="AIJ1387" s="119"/>
      <c r="AIK1387" s="119"/>
      <c r="AIL1387" s="119"/>
      <c r="AIM1387" s="119"/>
      <c r="AIN1387" s="119"/>
      <c r="AIO1387" s="119"/>
      <c r="AIP1387" s="119"/>
      <c r="AIQ1387" s="119"/>
      <c r="AIR1387" s="119"/>
      <c r="AIS1387" s="119"/>
      <c r="AIT1387" s="119"/>
      <c r="AIU1387" s="119"/>
      <c r="AIV1387" s="119"/>
      <c r="AIW1387" s="119"/>
      <c r="AIX1387" s="119"/>
      <c r="AIY1387" s="119"/>
      <c r="AIZ1387" s="119"/>
      <c r="AJA1387" s="119"/>
      <c r="AJB1387" s="119"/>
      <c r="AJC1387" s="119"/>
      <c r="AJD1387" s="119"/>
      <c r="AJE1387" s="119"/>
      <c r="AJF1387" s="119"/>
      <c r="AJG1387" s="119"/>
      <c r="AJH1387" s="119"/>
      <c r="AJI1387" s="119"/>
      <c r="AJJ1387" s="119"/>
      <c r="AJK1387" s="119"/>
      <c r="AJL1387" s="119"/>
      <c r="AJM1387" s="119"/>
      <c r="AJN1387" s="119"/>
      <c r="AJO1387" s="119"/>
      <c r="AJP1387" s="119"/>
      <c r="AJQ1387" s="119"/>
      <c r="AJR1387" s="119"/>
      <c r="AJS1387" s="119"/>
      <c r="AJT1387" s="119"/>
      <c r="AJU1387" s="119"/>
      <c r="AJV1387" s="119"/>
      <c r="AJW1387" s="119"/>
      <c r="AJX1387" s="119"/>
      <c r="AJY1387" s="119"/>
      <c r="AJZ1387" s="119"/>
      <c r="AKA1387" s="119"/>
      <c r="AKB1387" s="119"/>
      <c r="AKC1387" s="119"/>
      <c r="AKD1387" s="119"/>
      <c r="AKE1387" s="119"/>
      <c r="AKF1387" s="119"/>
      <c r="AKG1387" s="119"/>
      <c r="AKH1387" s="119"/>
      <c r="AKI1387" s="119"/>
      <c r="AKJ1387" s="119"/>
      <c r="AKK1387" s="119"/>
      <c r="AKL1387" s="119"/>
      <c r="AKM1387" s="119"/>
      <c r="AKN1387" s="119"/>
      <c r="AKO1387" s="119"/>
      <c r="AKP1387" s="119"/>
      <c r="AKQ1387" s="119"/>
      <c r="AKR1387" s="119"/>
      <c r="AKS1387" s="119"/>
      <c r="AKT1387" s="119"/>
      <c r="AKU1387" s="119"/>
      <c r="AKV1387" s="119"/>
      <c r="AKW1387" s="119"/>
      <c r="AKX1387" s="119"/>
      <c r="AKY1387" s="119"/>
      <c r="AKZ1387" s="119"/>
      <c r="ALA1387" s="119"/>
      <c r="ALB1387" s="119"/>
      <c r="ALC1387" s="119"/>
      <c r="ALD1387" s="119"/>
      <c r="ALE1387" s="119"/>
      <c r="ALF1387" s="119"/>
      <c r="ALG1387" s="119"/>
      <c r="ALH1387" s="119"/>
      <c r="ALI1387" s="119"/>
      <c r="ALJ1387" s="119"/>
      <c r="ALK1387" s="119"/>
      <c r="ALL1387" s="119"/>
      <c r="ALM1387" s="119"/>
      <c r="ALN1387" s="119"/>
      <c r="ALO1387" s="119"/>
      <c r="ALP1387" s="119"/>
      <c r="ALQ1387" s="119"/>
      <c r="ALR1387" s="119"/>
      <c r="ALS1387" s="119"/>
      <c r="ALT1387" s="119"/>
      <c r="ALU1387" s="119"/>
      <c r="ALV1387" s="119"/>
      <c r="ALW1387" s="119"/>
      <c r="ALX1387" s="119"/>
      <c r="ALY1387" s="119"/>
      <c r="ALZ1387" s="119"/>
      <c r="AMA1387" s="119"/>
      <c r="AMB1387" s="119"/>
      <c r="AMC1387" s="119"/>
      <c r="AMD1387" s="119"/>
      <c r="AME1387" s="119"/>
      <c r="AMF1387" s="119"/>
      <c r="AMG1387" s="119"/>
      <c r="AMH1387" s="119"/>
      <c r="AMI1387" s="119"/>
      <c r="AMJ1387" s="119"/>
    </row>
    <row r="1388" customFormat="false" ht="15" hidden="false" customHeight="false" outlineLevel="0" collapsed="false">
      <c r="A1388" s="118"/>
      <c r="B1388" s="118"/>
      <c r="C1388" s="49" t="n">
        <f aca="false">IF(F1388=F1387,C1387,IF(F1388=(F1387+10),C1387,(C1387+10)))</f>
        <v>2700</v>
      </c>
      <c r="D1388" s="56" t="s">
        <v>479</v>
      </c>
      <c r="E1388" s="51" t="n">
        <f aca="false">IF(C1387=C1388,IF(AND(L1388&lt;&gt;"M",L1388&lt;&gt;"m-up"),E1387+10,E1387),10)</f>
        <v>50</v>
      </c>
      <c r="F1388" s="79" t="n">
        <f aca="false">R1388+(Q1388*60)+(P1388*3600)</f>
        <v>52485</v>
      </c>
      <c r="G1388" s="79" t="str">
        <f aca="false">CONCATENATE(M1388,N1388,O1388)</f>
        <v>201826</v>
      </c>
      <c r="H1388" s="79" t="n">
        <v>2</v>
      </c>
      <c r="I1388" s="79"/>
      <c r="J1388" s="79"/>
      <c r="K1388" s="79"/>
      <c r="L1388" s="79" t="s">
        <v>0</v>
      </c>
      <c r="M1388" s="79" t="n">
        <v>2018</v>
      </c>
      <c r="N1388" s="79" t="n">
        <v>2</v>
      </c>
      <c r="O1388" s="79" t="n">
        <v>6</v>
      </c>
      <c r="P1388" s="79" t="n">
        <v>14</v>
      </c>
      <c r="Q1388" s="79" t="n">
        <v>34</v>
      </c>
      <c r="R1388" s="79" t="n">
        <v>45</v>
      </c>
      <c r="S1388" s="79" t="n">
        <v>688</v>
      </c>
      <c r="T1388" s="79" t="n">
        <v>1</v>
      </c>
      <c r="U1388" s="79" t="s">
        <v>1</v>
      </c>
      <c r="V1388" s="79" t="s">
        <v>2</v>
      </c>
      <c r="W1388" s="79"/>
      <c r="X1388" s="130"/>
      <c r="Y1388" s="130"/>
      <c r="Z1388" s="130"/>
      <c r="AA1388" s="130"/>
      <c r="WK1388" s="119"/>
      <c r="WL1388" s="119"/>
      <c r="WM1388" s="119"/>
      <c r="WN1388" s="119"/>
      <c r="WO1388" s="119"/>
      <c r="WP1388" s="119"/>
      <c r="WQ1388" s="119"/>
      <c r="WR1388" s="119"/>
      <c r="WS1388" s="119"/>
      <c r="WT1388" s="119"/>
      <c r="WU1388" s="119"/>
      <c r="WV1388" s="119"/>
      <c r="WW1388" s="119"/>
      <c r="WX1388" s="119"/>
      <c r="WY1388" s="119"/>
      <c r="WZ1388" s="119"/>
      <c r="XA1388" s="119"/>
      <c r="XB1388" s="119"/>
      <c r="XC1388" s="119"/>
      <c r="XD1388" s="119"/>
      <c r="XE1388" s="119"/>
      <c r="XF1388" s="119"/>
      <c r="XG1388" s="119"/>
      <c r="XH1388" s="119"/>
      <c r="XI1388" s="119"/>
      <c r="XJ1388" s="119"/>
      <c r="XK1388" s="119"/>
      <c r="XL1388" s="119"/>
      <c r="XM1388" s="119"/>
      <c r="XN1388" s="119"/>
      <c r="XO1388" s="119"/>
      <c r="XP1388" s="119"/>
      <c r="XQ1388" s="119"/>
      <c r="XR1388" s="119"/>
      <c r="XS1388" s="119"/>
      <c r="XT1388" s="119"/>
      <c r="XU1388" s="119"/>
      <c r="XV1388" s="119"/>
      <c r="XW1388" s="119"/>
      <c r="XX1388" s="119"/>
      <c r="XY1388" s="119"/>
      <c r="XZ1388" s="119"/>
      <c r="YA1388" s="119"/>
      <c r="YB1388" s="119"/>
      <c r="YC1388" s="119"/>
      <c r="YD1388" s="119"/>
      <c r="YE1388" s="119"/>
      <c r="YF1388" s="119"/>
      <c r="YG1388" s="119"/>
      <c r="YH1388" s="119"/>
      <c r="YI1388" s="119"/>
      <c r="YJ1388" s="119"/>
      <c r="YK1388" s="119"/>
      <c r="YL1388" s="119"/>
      <c r="YM1388" s="119"/>
      <c r="YN1388" s="119"/>
      <c r="YO1388" s="119"/>
      <c r="YP1388" s="119"/>
      <c r="YQ1388" s="119"/>
      <c r="YR1388" s="119"/>
      <c r="YS1388" s="119"/>
      <c r="YT1388" s="119"/>
      <c r="YU1388" s="119"/>
      <c r="YV1388" s="119"/>
      <c r="YW1388" s="119"/>
      <c r="YX1388" s="119"/>
      <c r="YY1388" s="119"/>
      <c r="YZ1388" s="119"/>
      <c r="ZA1388" s="119"/>
      <c r="ZB1388" s="119"/>
      <c r="ZC1388" s="119"/>
      <c r="ZD1388" s="119"/>
      <c r="ZE1388" s="119"/>
      <c r="ZF1388" s="119"/>
      <c r="ZG1388" s="119"/>
      <c r="ZH1388" s="119"/>
      <c r="ZI1388" s="119"/>
      <c r="ZJ1388" s="119"/>
      <c r="ZK1388" s="119"/>
      <c r="ZL1388" s="119"/>
      <c r="ZM1388" s="119"/>
      <c r="ZN1388" s="119"/>
      <c r="ZO1388" s="119"/>
      <c r="ZP1388" s="119"/>
      <c r="ZQ1388" s="119"/>
      <c r="ZR1388" s="119"/>
      <c r="ZS1388" s="119"/>
      <c r="ZT1388" s="119"/>
      <c r="ZU1388" s="119"/>
      <c r="ZV1388" s="119"/>
      <c r="ZW1388" s="119"/>
      <c r="ZX1388" s="119"/>
      <c r="ZY1388" s="119"/>
      <c r="ZZ1388" s="119"/>
      <c r="AAA1388" s="119"/>
      <c r="AAB1388" s="119"/>
      <c r="AAC1388" s="119"/>
      <c r="AAD1388" s="119"/>
      <c r="AAE1388" s="119"/>
      <c r="AAF1388" s="119"/>
      <c r="AAG1388" s="119"/>
      <c r="AAH1388" s="119"/>
      <c r="AAI1388" s="119"/>
      <c r="AAJ1388" s="119"/>
      <c r="AAK1388" s="119"/>
      <c r="AAL1388" s="119"/>
      <c r="AAM1388" s="119"/>
      <c r="AAN1388" s="119"/>
      <c r="AAO1388" s="119"/>
      <c r="AAP1388" s="119"/>
      <c r="AAQ1388" s="119"/>
      <c r="AAR1388" s="119"/>
      <c r="AAS1388" s="119"/>
      <c r="AAT1388" s="119"/>
      <c r="AAU1388" s="119"/>
      <c r="AAV1388" s="119"/>
      <c r="AAW1388" s="119"/>
      <c r="AAX1388" s="119"/>
      <c r="AAY1388" s="119"/>
      <c r="AAZ1388" s="119"/>
      <c r="ABA1388" s="119"/>
      <c r="ABB1388" s="119"/>
      <c r="ABC1388" s="119"/>
      <c r="ABD1388" s="119"/>
      <c r="ABE1388" s="119"/>
      <c r="ABF1388" s="119"/>
      <c r="ABG1388" s="119"/>
      <c r="ABH1388" s="119"/>
      <c r="ABI1388" s="119"/>
      <c r="ABJ1388" s="119"/>
      <c r="ABK1388" s="119"/>
      <c r="ABL1388" s="119"/>
      <c r="ABM1388" s="119"/>
      <c r="ABN1388" s="119"/>
      <c r="ABO1388" s="119"/>
      <c r="ABP1388" s="119"/>
      <c r="ABQ1388" s="119"/>
      <c r="ABR1388" s="119"/>
      <c r="ABS1388" s="119"/>
      <c r="ABT1388" s="119"/>
      <c r="ABU1388" s="119"/>
      <c r="ABV1388" s="119"/>
      <c r="ABW1388" s="119"/>
      <c r="ABX1388" s="119"/>
      <c r="ABY1388" s="119"/>
      <c r="ABZ1388" s="119"/>
      <c r="ACA1388" s="119"/>
      <c r="ACB1388" s="119"/>
      <c r="ACC1388" s="119"/>
      <c r="ACD1388" s="119"/>
      <c r="ACE1388" s="119"/>
      <c r="ACF1388" s="119"/>
      <c r="ACG1388" s="119"/>
      <c r="ACH1388" s="119"/>
      <c r="ACI1388" s="119"/>
      <c r="ACJ1388" s="119"/>
      <c r="ACK1388" s="119"/>
      <c r="ACL1388" s="119"/>
      <c r="ACM1388" s="119"/>
      <c r="ACN1388" s="119"/>
      <c r="ACO1388" s="119"/>
      <c r="ACP1388" s="119"/>
      <c r="ACQ1388" s="119"/>
      <c r="ACR1388" s="119"/>
      <c r="ACS1388" s="119"/>
      <c r="ACT1388" s="119"/>
      <c r="ACU1388" s="119"/>
      <c r="ACV1388" s="119"/>
      <c r="ACW1388" s="119"/>
      <c r="ACX1388" s="119"/>
      <c r="ACY1388" s="119"/>
      <c r="ACZ1388" s="119"/>
      <c r="ADA1388" s="119"/>
      <c r="ADB1388" s="119"/>
      <c r="ADC1388" s="119"/>
      <c r="ADD1388" s="119"/>
      <c r="ADE1388" s="119"/>
      <c r="ADF1388" s="119"/>
      <c r="ADG1388" s="119"/>
      <c r="ADH1388" s="119"/>
      <c r="ADI1388" s="119"/>
      <c r="ADJ1388" s="119"/>
      <c r="ADK1388" s="119"/>
      <c r="ADL1388" s="119"/>
      <c r="ADM1388" s="119"/>
      <c r="ADN1388" s="119"/>
      <c r="ADO1388" s="119"/>
      <c r="ADP1388" s="119"/>
      <c r="ADQ1388" s="119"/>
      <c r="ADR1388" s="119"/>
      <c r="ADS1388" s="119"/>
      <c r="ADT1388" s="119"/>
      <c r="ADU1388" s="119"/>
      <c r="ADV1388" s="119"/>
      <c r="ADW1388" s="119"/>
      <c r="ADX1388" s="119"/>
      <c r="ADY1388" s="119"/>
      <c r="ADZ1388" s="119"/>
      <c r="AEA1388" s="119"/>
      <c r="AEB1388" s="119"/>
      <c r="AEC1388" s="119"/>
      <c r="AED1388" s="119"/>
      <c r="AEE1388" s="119"/>
      <c r="AEF1388" s="119"/>
      <c r="AEG1388" s="119"/>
      <c r="AEH1388" s="119"/>
      <c r="AEI1388" s="119"/>
      <c r="AEJ1388" s="119"/>
      <c r="AEK1388" s="119"/>
      <c r="AEL1388" s="119"/>
      <c r="AEM1388" s="119"/>
      <c r="AEN1388" s="119"/>
      <c r="AEO1388" s="119"/>
      <c r="AEP1388" s="119"/>
      <c r="AEQ1388" s="119"/>
      <c r="AER1388" s="119"/>
      <c r="AES1388" s="119"/>
      <c r="AET1388" s="119"/>
      <c r="AEU1388" s="119"/>
      <c r="AEV1388" s="119"/>
      <c r="AEW1388" s="119"/>
      <c r="AEX1388" s="119"/>
      <c r="AEY1388" s="119"/>
      <c r="AEZ1388" s="119"/>
      <c r="AFA1388" s="119"/>
      <c r="AFB1388" s="119"/>
      <c r="AFC1388" s="119"/>
      <c r="AFD1388" s="119"/>
      <c r="AFE1388" s="119"/>
      <c r="AFF1388" s="119"/>
      <c r="AFG1388" s="119"/>
      <c r="AFH1388" s="119"/>
      <c r="AFI1388" s="119"/>
      <c r="AFJ1388" s="119"/>
      <c r="AFK1388" s="119"/>
      <c r="AFL1388" s="119"/>
      <c r="AFM1388" s="119"/>
      <c r="AFN1388" s="119"/>
      <c r="AFO1388" s="119"/>
      <c r="AFP1388" s="119"/>
      <c r="AFQ1388" s="119"/>
      <c r="AFR1388" s="119"/>
      <c r="AFS1388" s="119"/>
      <c r="AFT1388" s="119"/>
      <c r="AFU1388" s="119"/>
      <c r="AFV1388" s="119"/>
      <c r="AFW1388" s="119"/>
      <c r="AFX1388" s="119"/>
      <c r="AFY1388" s="119"/>
      <c r="AFZ1388" s="119"/>
      <c r="AGA1388" s="119"/>
      <c r="AGB1388" s="119"/>
      <c r="AGC1388" s="119"/>
      <c r="AGD1388" s="119"/>
      <c r="AGE1388" s="119"/>
      <c r="AGF1388" s="119"/>
      <c r="AGG1388" s="119"/>
      <c r="AGH1388" s="119"/>
      <c r="AGI1388" s="119"/>
      <c r="AGJ1388" s="119"/>
      <c r="AGK1388" s="119"/>
      <c r="AGL1388" s="119"/>
      <c r="AGM1388" s="119"/>
      <c r="AGN1388" s="119"/>
      <c r="AGO1388" s="119"/>
      <c r="AGP1388" s="119"/>
      <c r="AGQ1388" s="119"/>
      <c r="AGR1388" s="119"/>
      <c r="AGS1388" s="119"/>
      <c r="AGT1388" s="119"/>
      <c r="AGU1388" s="119"/>
      <c r="AGV1388" s="119"/>
      <c r="AGW1388" s="119"/>
      <c r="AGX1388" s="119"/>
      <c r="AGY1388" s="119"/>
      <c r="AGZ1388" s="119"/>
      <c r="AHA1388" s="119"/>
      <c r="AHB1388" s="119"/>
      <c r="AHC1388" s="119"/>
      <c r="AHD1388" s="119"/>
      <c r="AHE1388" s="119"/>
      <c r="AHF1388" s="119"/>
      <c r="AHG1388" s="119"/>
      <c r="AHH1388" s="119"/>
      <c r="AHI1388" s="119"/>
      <c r="AHJ1388" s="119"/>
      <c r="AHK1388" s="119"/>
      <c r="AHL1388" s="119"/>
      <c r="AHM1388" s="119"/>
      <c r="AHN1388" s="119"/>
      <c r="AHO1388" s="119"/>
      <c r="AHP1388" s="119"/>
      <c r="AHQ1388" s="119"/>
      <c r="AHR1388" s="119"/>
      <c r="AHS1388" s="119"/>
      <c r="AHT1388" s="119"/>
      <c r="AHU1388" s="119"/>
      <c r="AHV1388" s="119"/>
      <c r="AHW1388" s="119"/>
      <c r="AHX1388" s="119"/>
      <c r="AHY1388" s="119"/>
      <c r="AHZ1388" s="119"/>
      <c r="AIA1388" s="119"/>
      <c r="AIB1388" s="119"/>
      <c r="AIC1388" s="119"/>
      <c r="AID1388" s="119"/>
      <c r="AIE1388" s="119"/>
      <c r="AIF1388" s="119"/>
      <c r="AIG1388" s="119"/>
      <c r="AIH1388" s="119"/>
      <c r="AII1388" s="119"/>
      <c r="AIJ1388" s="119"/>
      <c r="AIK1388" s="119"/>
      <c r="AIL1388" s="119"/>
      <c r="AIM1388" s="119"/>
      <c r="AIN1388" s="119"/>
      <c r="AIO1388" s="119"/>
      <c r="AIP1388" s="119"/>
      <c r="AIQ1388" s="119"/>
      <c r="AIR1388" s="119"/>
      <c r="AIS1388" s="119"/>
      <c r="AIT1388" s="119"/>
      <c r="AIU1388" s="119"/>
      <c r="AIV1388" s="119"/>
      <c r="AIW1388" s="119"/>
      <c r="AIX1388" s="119"/>
      <c r="AIY1388" s="119"/>
      <c r="AIZ1388" s="119"/>
      <c r="AJA1388" s="119"/>
      <c r="AJB1388" s="119"/>
      <c r="AJC1388" s="119"/>
      <c r="AJD1388" s="119"/>
      <c r="AJE1388" s="119"/>
      <c r="AJF1388" s="119"/>
      <c r="AJG1388" s="119"/>
      <c r="AJH1388" s="119"/>
      <c r="AJI1388" s="119"/>
      <c r="AJJ1388" s="119"/>
      <c r="AJK1388" s="119"/>
      <c r="AJL1388" s="119"/>
      <c r="AJM1388" s="119"/>
      <c r="AJN1388" s="119"/>
      <c r="AJO1388" s="119"/>
      <c r="AJP1388" s="119"/>
      <c r="AJQ1388" s="119"/>
      <c r="AJR1388" s="119"/>
      <c r="AJS1388" s="119"/>
      <c r="AJT1388" s="119"/>
      <c r="AJU1388" s="119"/>
      <c r="AJV1388" s="119"/>
      <c r="AJW1388" s="119"/>
      <c r="AJX1388" s="119"/>
      <c r="AJY1388" s="119"/>
      <c r="AJZ1388" s="119"/>
      <c r="AKA1388" s="119"/>
      <c r="AKB1388" s="119"/>
      <c r="AKC1388" s="119"/>
      <c r="AKD1388" s="119"/>
      <c r="AKE1388" s="119"/>
      <c r="AKF1388" s="119"/>
      <c r="AKG1388" s="119"/>
      <c r="AKH1388" s="119"/>
      <c r="AKI1388" s="119"/>
      <c r="AKJ1388" s="119"/>
      <c r="AKK1388" s="119"/>
      <c r="AKL1388" s="119"/>
      <c r="AKM1388" s="119"/>
      <c r="AKN1388" s="119"/>
      <c r="AKO1388" s="119"/>
      <c r="AKP1388" s="119"/>
      <c r="AKQ1388" s="119"/>
      <c r="AKR1388" s="119"/>
      <c r="AKS1388" s="119"/>
      <c r="AKT1388" s="119"/>
      <c r="AKU1388" s="119"/>
      <c r="AKV1388" s="119"/>
      <c r="AKW1388" s="119"/>
      <c r="AKX1388" s="119"/>
      <c r="AKY1388" s="119"/>
      <c r="AKZ1388" s="119"/>
      <c r="ALA1388" s="119"/>
      <c r="ALB1388" s="119"/>
      <c r="ALC1388" s="119"/>
      <c r="ALD1388" s="119"/>
      <c r="ALE1388" s="119"/>
      <c r="ALF1388" s="119"/>
      <c r="ALG1388" s="119"/>
      <c r="ALH1388" s="119"/>
      <c r="ALI1388" s="119"/>
      <c r="ALJ1388" s="119"/>
      <c r="ALK1388" s="119"/>
      <c r="ALL1388" s="119"/>
      <c r="ALM1388" s="119"/>
      <c r="ALN1388" s="119"/>
      <c r="ALO1388" s="119"/>
      <c r="ALP1388" s="119"/>
      <c r="ALQ1388" s="119"/>
      <c r="ALR1388" s="119"/>
      <c r="ALS1388" s="119"/>
      <c r="ALT1388" s="119"/>
      <c r="ALU1388" s="119"/>
      <c r="ALV1388" s="119"/>
      <c r="ALW1388" s="119"/>
      <c r="ALX1388" s="119"/>
      <c r="ALY1388" s="119"/>
      <c r="ALZ1388" s="119"/>
      <c r="AMA1388" s="119"/>
      <c r="AMB1388" s="119"/>
      <c r="AMC1388" s="119"/>
      <c r="AMD1388" s="119"/>
      <c r="AME1388" s="119"/>
      <c r="AMF1388" s="119"/>
      <c r="AMG1388" s="119"/>
      <c r="AMH1388" s="119"/>
      <c r="AMI1388" s="119"/>
      <c r="AMJ1388" s="119"/>
    </row>
    <row r="1389" customFormat="false" ht="15" hidden="false" customHeight="false" outlineLevel="0" collapsed="false">
      <c r="A1389" s="118"/>
      <c r="B1389" s="118"/>
      <c r="C1389" s="49" t="n">
        <f aca="false">IF(F1389=F1388,C1388,IF(F1389=(F1388+10),C1388,(C1388+10)))</f>
        <v>2700</v>
      </c>
      <c r="D1389" s="56" t="s">
        <v>479</v>
      </c>
      <c r="E1389" s="51" t="n">
        <f aca="false">IF(C1388=C1389,IF(AND(L1389&lt;&gt;"M",L1389&lt;&gt;"m-up"),E1388+10,E1388),10)</f>
        <v>60</v>
      </c>
      <c r="F1389" s="79" t="n">
        <f aca="false">R1389+(Q1389*60)+(P1389*3600)</f>
        <v>52485</v>
      </c>
      <c r="G1389" s="79" t="str">
        <f aca="false">CONCATENATE(M1389,N1389,O1389)</f>
        <v>201826</v>
      </c>
      <c r="H1389" s="79" t="n">
        <v>38</v>
      </c>
      <c r="I1389" s="79"/>
      <c r="J1389" s="79"/>
      <c r="K1389" s="79"/>
      <c r="L1389" s="79" t="s">
        <v>0</v>
      </c>
      <c r="M1389" s="79" t="n">
        <v>2018</v>
      </c>
      <c r="N1389" s="79" t="n">
        <v>2</v>
      </c>
      <c r="O1389" s="79" t="n">
        <v>6</v>
      </c>
      <c r="P1389" s="79" t="n">
        <v>14</v>
      </c>
      <c r="Q1389" s="79" t="n">
        <v>34</v>
      </c>
      <c r="R1389" s="79" t="n">
        <v>45</v>
      </c>
      <c r="S1389" s="79" t="n">
        <v>721</v>
      </c>
      <c r="T1389" s="79" t="n">
        <v>1</v>
      </c>
      <c r="U1389" s="79" t="s">
        <v>1</v>
      </c>
      <c r="V1389" s="79" t="s">
        <v>2</v>
      </c>
      <c r="W1389" s="79"/>
      <c r="X1389" s="130"/>
      <c r="Y1389" s="130"/>
      <c r="Z1389" s="130"/>
      <c r="AA1389" s="130"/>
      <c r="WK1389" s="119"/>
      <c r="WL1389" s="119"/>
      <c r="WM1389" s="119"/>
      <c r="WN1389" s="119"/>
      <c r="WO1389" s="119"/>
      <c r="WP1389" s="119"/>
      <c r="WQ1389" s="119"/>
      <c r="WR1389" s="119"/>
      <c r="WS1389" s="119"/>
      <c r="WT1389" s="119"/>
      <c r="WU1389" s="119"/>
      <c r="WV1389" s="119"/>
      <c r="WW1389" s="119"/>
      <c r="WX1389" s="119"/>
      <c r="WY1389" s="119"/>
      <c r="WZ1389" s="119"/>
      <c r="XA1389" s="119"/>
      <c r="XB1389" s="119"/>
      <c r="XC1389" s="119"/>
      <c r="XD1389" s="119"/>
      <c r="XE1389" s="119"/>
      <c r="XF1389" s="119"/>
      <c r="XG1389" s="119"/>
      <c r="XH1389" s="119"/>
      <c r="XI1389" s="119"/>
      <c r="XJ1389" s="119"/>
      <c r="XK1389" s="119"/>
      <c r="XL1389" s="119"/>
      <c r="XM1389" s="119"/>
      <c r="XN1389" s="119"/>
      <c r="XO1389" s="119"/>
      <c r="XP1389" s="119"/>
      <c r="XQ1389" s="119"/>
      <c r="XR1389" s="119"/>
      <c r="XS1389" s="119"/>
      <c r="XT1389" s="119"/>
      <c r="XU1389" s="119"/>
      <c r="XV1389" s="119"/>
      <c r="XW1389" s="119"/>
      <c r="XX1389" s="119"/>
      <c r="XY1389" s="119"/>
      <c r="XZ1389" s="119"/>
      <c r="YA1389" s="119"/>
      <c r="YB1389" s="119"/>
      <c r="YC1389" s="119"/>
      <c r="YD1389" s="119"/>
      <c r="YE1389" s="119"/>
      <c r="YF1389" s="119"/>
      <c r="YG1389" s="119"/>
      <c r="YH1389" s="119"/>
      <c r="YI1389" s="119"/>
      <c r="YJ1389" s="119"/>
      <c r="YK1389" s="119"/>
      <c r="YL1389" s="119"/>
      <c r="YM1389" s="119"/>
      <c r="YN1389" s="119"/>
      <c r="YO1389" s="119"/>
      <c r="YP1389" s="119"/>
      <c r="YQ1389" s="119"/>
      <c r="YR1389" s="119"/>
      <c r="YS1389" s="119"/>
      <c r="YT1389" s="119"/>
      <c r="YU1389" s="119"/>
      <c r="YV1389" s="119"/>
      <c r="YW1389" s="119"/>
      <c r="YX1389" s="119"/>
      <c r="YY1389" s="119"/>
      <c r="YZ1389" s="119"/>
      <c r="ZA1389" s="119"/>
      <c r="ZB1389" s="119"/>
      <c r="ZC1389" s="119"/>
      <c r="ZD1389" s="119"/>
      <c r="ZE1389" s="119"/>
      <c r="ZF1389" s="119"/>
      <c r="ZG1389" s="119"/>
      <c r="ZH1389" s="119"/>
      <c r="ZI1389" s="119"/>
      <c r="ZJ1389" s="119"/>
      <c r="ZK1389" s="119"/>
      <c r="ZL1389" s="119"/>
      <c r="ZM1389" s="119"/>
      <c r="ZN1389" s="119"/>
      <c r="ZO1389" s="119"/>
      <c r="ZP1389" s="119"/>
      <c r="ZQ1389" s="119"/>
      <c r="ZR1389" s="119"/>
      <c r="ZS1389" s="119"/>
      <c r="ZT1389" s="119"/>
      <c r="ZU1389" s="119"/>
      <c r="ZV1389" s="119"/>
      <c r="ZW1389" s="119"/>
      <c r="ZX1389" s="119"/>
      <c r="ZY1389" s="119"/>
      <c r="ZZ1389" s="119"/>
      <c r="AAA1389" s="119"/>
      <c r="AAB1389" s="119"/>
      <c r="AAC1389" s="119"/>
      <c r="AAD1389" s="119"/>
      <c r="AAE1389" s="119"/>
      <c r="AAF1389" s="119"/>
      <c r="AAG1389" s="119"/>
      <c r="AAH1389" s="119"/>
      <c r="AAI1389" s="119"/>
      <c r="AAJ1389" s="119"/>
      <c r="AAK1389" s="119"/>
      <c r="AAL1389" s="119"/>
      <c r="AAM1389" s="119"/>
      <c r="AAN1389" s="119"/>
      <c r="AAO1389" s="119"/>
      <c r="AAP1389" s="119"/>
      <c r="AAQ1389" s="119"/>
      <c r="AAR1389" s="119"/>
      <c r="AAS1389" s="119"/>
      <c r="AAT1389" s="119"/>
      <c r="AAU1389" s="119"/>
      <c r="AAV1389" s="119"/>
      <c r="AAW1389" s="119"/>
      <c r="AAX1389" s="119"/>
      <c r="AAY1389" s="119"/>
      <c r="AAZ1389" s="119"/>
      <c r="ABA1389" s="119"/>
      <c r="ABB1389" s="119"/>
      <c r="ABC1389" s="119"/>
      <c r="ABD1389" s="119"/>
      <c r="ABE1389" s="119"/>
      <c r="ABF1389" s="119"/>
      <c r="ABG1389" s="119"/>
      <c r="ABH1389" s="119"/>
      <c r="ABI1389" s="119"/>
      <c r="ABJ1389" s="119"/>
      <c r="ABK1389" s="119"/>
      <c r="ABL1389" s="119"/>
      <c r="ABM1389" s="119"/>
      <c r="ABN1389" s="119"/>
      <c r="ABO1389" s="119"/>
      <c r="ABP1389" s="119"/>
      <c r="ABQ1389" s="119"/>
      <c r="ABR1389" s="119"/>
      <c r="ABS1389" s="119"/>
      <c r="ABT1389" s="119"/>
      <c r="ABU1389" s="119"/>
      <c r="ABV1389" s="119"/>
      <c r="ABW1389" s="119"/>
      <c r="ABX1389" s="119"/>
      <c r="ABY1389" s="119"/>
      <c r="ABZ1389" s="119"/>
      <c r="ACA1389" s="119"/>
      <c r="ACB1389" s="119"/>
      <c r="ACC1389" s="119"/>
      <c r="ACD1389" s="119"/>
      <c r="ACE1389" s="119"/>
      <c r="ACF1389" s="119"/>
      <c r="ACG1389" s="119"/>
      <c r="ACH1389" s="119"/>
      <c r="ACI1389" s="119"/>
      <c r="ACJ1389" s="119"/>
      <c r="ACK1389" s="119"/>
      <c r="ACL1389" s="119"/>
      <c r="ACM1389" s="119"/>
      <c r="ACN1389" s="119"/>
      <c r="ACO1389" s="119"/>
      <c r="ACP1389" s="119"/>
      <c r="ACQ1389" s="119"/>
      <c r="ACR1389" s="119"/>
      <c r="ACS1389" s="119"/>
      <c r="ACT1389" s="119"/>
      <c r="ACU1389" s="119"/>
      <c r="ACV1389" s="119"/>
      <c r="ACW1389" s="119"/>
      <c r="ACX1389" s="119"/>
      <c r="ACY1389" s="119"/>
      <c r="ACZ1389" s="119"/>
      <c r="ADA1389" s="119"/>
      <c r="ADB1389" s="119"/>
      <c r="ADC1389" s="119"/>
      <c r="ADD1389" s="119"/>
      <c r="ADE1389" s="119"/>
      <c r="ADF1389" s="119"/>
      <c r="ADG1389" s="119"/>
      <c r="ADH1389" s="119"/>
      <c r="ADI1389" s="119"/>
      <c r="ADJ1389" s="119"/>
      <c r="ADK1389" s="119"/>
      <c r="ADL1389" s="119"/>
      <c r="ADM1389" s="119"/>
      <c r="ADN1389" s="119"/>
      <c r="ADO1389" s="119"/>
      <c r="ADP1389" s="119"/>
      <c r="ADQ1389" s="119"/>
      <c r="ADR1389" s="119"/>
      <c r="ADS1389" s="119"/>
      <c r="ADT1389" s="119"/>
      <c r="ADU1389" s="119"/>
      <c r="ADV1389" s="119"/>
      <c r="ADW1389" s="119"/>
      <c r="ADX1389" s="119"/>
      <c r="ADY1389" s="119"/>
      <c r="ADZ1389" s="119"/>
      <c r="AEA1389" s="119"/>
      <c r="AEB1389" s="119"/>
      <c r="AEC1389" s="119"/>
      <c r="AED1389" s="119"/>
      <c r="AEE1389" s="119"/>
      <c r="AEF1389" s="119"/>
      <c r="AEG1389" s="119"/>
      <c r="AEH1389" s="119"/>
      <c r="AEI1389" s="119"/>
      <c r="AEJ1389" s="119"/>
      <c r="AEK1389" s="119"/>
      <c r="AEL1389" s="119"/>
      <c r="AEM1389" s="119"/>
      <c r="AEN1389" s="119"/>
      <c r="AEO1389" s="119"/>
      <c r="AEP1389" s="119"/>
      <c r="AEQ1389" s="119"/>
      <c r="AER1389" s="119"/>
      <c r="AES1389" s="119"/>
      <c r="AET1389" s="119"/>
      <c r="AEU1389" s="119"/>
      <c r="AEV1389" s="119"/>
      <c r="AEW1389" s="119"/>
      <c r="AEX1389" s="119"/>
      <c r="AEY1389" s="119"/>
      <c r="AEZ1389" s="119"/>
      <c r="AFA1389" s="119"/>
      <c r="AFB1389" s="119"/>
      <c r="AFC1389" s="119"/>
      <c r="AFD1389" s="119"/>
      <c r="AFE1389" s="119"/>
      <c r="AFF1389" s="119"/>
      <c r="AFG1389" s="119"/>
      <c r="AFH1389" s="119"/>
      <c r="AFI1389" s="119"/>
      <c r="AFJ1389" s="119"/>
      <c r="AFK1389" s="119"/>
      <c r="AFL1389" s="119"/>
      <c r="AFM1389" s="119"/>
      <c r="AFN1389" s="119"/>
      <c r="AFO1389" s="119"/>
      <c r="AFP1389" s="119"/>
      <c r="AFQ1389" s="119"/>
      <c r="AFR1389" s="119"/>
      <c r="AFS1389" s="119"/>
      <c r="AFT1389" s="119"/>
      <c r="AFU1389" s="119"/>
      <c r="AFV1389" s="119"/>
      <c r="AFW1389" s="119"/>
      <c r="AFX1389" s="119"/>
      <c r="AFY1389" s="119"/>
      <c r="AFZ1389" s="119"/>
      <c r="AGA1389" s="119"/>
      <c r="AGB1389" s="119"/>
      <c r="AGC1389" s="119"/>
      <c r="AGD1389" s="119"/>
      <c r="AGE1389" s="119"/>
      <c r="AGF1389" s="119"/>
      <c r="AGG1389" s="119"/>
      <c r="AGH1389" s="119"/>
      <c r="AGI1389" s="119"/>
      <c r="AGJ1389" s="119"/>
      <c r="AGK1389" s="119"/>
      <c r="AGL1389" s="119"/>
      <c r="AGM1389" s="119"/>
      <c r="AGN1389" s="119"/>
      <c r="AGO1389" s="119"/>
      <c r="AGP1389" s="119"/>
      <c r="AGQ1389" s="119"/>
      <c r="AGR1389" s="119"/>
      <c r="AGS1389" s="119"/>
      <c r="AGT1389" s="119"/>
      <c r="AGU1389" s="119"/>
      <c r="AGV1389" s="119"/>
      <c r="AGW1389" s="119"/>
      <c r="AGX1389" s="119"/>
      <c r="AGY1389" s="119"/>
      <c r="AGZ1389" s="119"/>
      <c r="AHA1389" s="119"/>
      <c r="AHB1389" s="119"/>
      <c r="AHC1389" s="119"/>
      <c r="AHD1389" s="119"/>
      <c r="AHE1389" s="119"/>
      <c r="AHF1389" s="119"/>
      <c r="AHG1389" s="119"/>
      <c r="AHH1389" s="119"/>
      <c r="AHI1389" s="119"/>
      <c r="AHJ1389" s="119"/>
      <c r="AHK1389" s="119"/>
      <c r="AHL1389" s="119"/>
      <c r="AHM1389" s="119"/>
      <c r="AHN1389" s="119"/>
      <c r="AHO1389" s="119"/>
      <c r="AHP1389" s="119"/>
      <c r="AHQ1389" s="119"/>
      <c r="AHR1389" s="119"/>
      <c r="AHS1389" s="119"/>
      <c r="AHT1389" s="119"/>
      <c r="AHU1389" s="119"/>
      <c r="AHV1389" s="119"/>
      <c r="AHW1389" s="119"/>
      <c r="AHX1389" s="119"/>
      <c r="AHY1389" s="119"/>
      <c r="AHZ1389" s="119"/>
      <c r="AIA1389" s="119"/>
      <c r="AIB1389" s="119"/>
      <c r="AIC1389" s="119"/>
      <c r="AID1389" s="119"/>
      <c r="AIE1389" s="119"/>
      <c r="AIF1389" s="119"/>
      <c r="AIG1389" s="119"/>
      <c r="AIH1389" s="119"/>
      <c r="AII1389" s="119"/>
      <c r="AIJ1389" s="119"/>
      <c r="AIK1389" s="119"/>
      <c r="AIL1389" s="119"/>
      <c r="AIM1389" s="119"/>
      <c r="AIN1389" s="119"/>
      <c r="AIO1389" s="119"/>
      <c r="AIP1389" s="119"/>
      <c r="AIQ1389" s="119"/>
      <c r="AIR1389" s="119"/>
      <c r="AIS1389" s="119"/>
      <c r="AIT1389" s="119"/>
      <c r="AIU1389" s="119"/>
      <c r="AIV1389" s="119"/>
      <c r="AIW1389" s="119"/>
      <c r="AIX1389" s="119"/>
      <c r="AIY1389" s="119"/>
      <c r="AIZ1389" s="119"/>
      <c r="AJA1389" s="119"/>
      <c r="AJB1389" s="119"/>
      <c r="AJC1389" s="119"/>
      <c r="AJD1389" s="119"/>
      <c r="AJE1389" s="119"/>
      <c r="AJF1389" s="119"/>
      <c r="AJG1389" s="119"/>
      <c r="AJH1389" s="119"/>
      <c r="AJI1389" s="119"/>
      <c r="AJJ1389" s="119"/>
      <c r="AJK1389" s="119"/>
      <c r="AJL1389" s="119"/>
      <c r="AJM1389" s="119"/>
      <c r="AJN1389" s="119"/>
      <c r="AJO1389" s="119"/>
      <c r="AJP1389" s="119"/>
      <c r="AJQ1389" s="119"/>
      <c r="AJR1389" s="119"/>
      <c r="AJS1389" s="119"/>
      <c r="AJT1389" s="119"/>
      <c r="AJU1389" s="119"/>
      <c r="AJV1389" s="119"/>
      <c r="AJW1389" s="119"/>
      <c r="AJX1389" s="119"/>
      <c r="AJY1389" s="119"/>
      <c r="AJZ1389" s="119"/>
      <c r="AKA1389" s="119"/>
      <c r="AKB1389" s="119"/>
      <c r="AKC1389" s="119"/>
      <c r="AKD1389" s="119"/>
      <c r="AKE1389" s="119"/>
      <c r="AKF1389" s="119"/>
      <c r="AKG1389" s="119"/>
      <c r="AKH1389" s="119"/>
      <c r="AKI1389" s="119"/>
      <c r="AKJ1389" s="119"/>
      <c r="AKK1389" s="119"/>
      <c r="AKL1389" s="119"/>
      <c r="AKM1389" s="119"/>
      <c r="AKN1389" s="119"/>
      <c r="AKO1389" s="119"/>
      <c r="AKP1389" s="119"/>
      <c r="AKQ1389" s="119"/>
      <c r="AKR1389" s="119"/>
      <c r="AKS1389" s="119"/>
      <c r="AKT1389" s="119"/>
      <c r="AKU1389" s="119"/>
      <c r="AKV1389" s="119"/>
      <c r="AKW1389" s="119"/>
      <c r="AKX1389" s="119"/>
      <c r="AKY1389" s="119"/>
      <c r="AKZ1389" s="119"/>
      <c r="ALA1389" s="119"/>
      <c r="ALB1389" s="119"/>
      <c r="ALC1389" s="119"/>
      <c r="ALD1389" s="119"/>
      <c r="ALE1389" s="119"/>
      <c r="ALF1389" s="119"/>
      <c r="ALG1389" s="119"/>
      <c r="ALH1389" s="119"/>
      <c r="ALI1389" s="119"/>
      <c r="ALJ1389" s="119"/>
      <c r="ALK1389" s="119"/>
      <c r="ALL1389" s="119"/>
      <c r="ALM1389" s="119"/>
      <c r="ALN1389" s="119"/>
      <c r="ALO1389" s="119"/>
      <c r="ALP1389" s="119"/>
      <c r="ALQ1389" s="119"/>
      <c r="ALR1389" s="119"/>
      <c r="ALS1389" s="119"/>
      <c r="ALT1389" s="119"/>
      <c r="ALU1389" s="119"/>
      <c r="ALV1389" s="119"/>
      <c r="ALW1389" s="119"/>
      <c r="ALX1389" s="119"/>
      <c r="ALY1389" s="119"/>
      <c r="ALZ1389" s="119"/>
      <c r="AMA1389" s="119"/>
      <c r="AMB1389" s="119"/>
      <c r="AMC1389" s="119"/>
      <c r="AMD1389" s="119"/>
      <c r="AME1389" s="119"/>
      <c r="AMF1389" s="119"/>
      <c r="AMG1389" s="119"/>
      <c r="AMH1389" s="119"/>
      <c r="AMI1389" s="119"/>
      <c r="AMJ1389" s="119"/>
    </row>
    <row r="1390" customFormat="false" ht="15" hidden="false" customHeight="false" outlineLevel="0" collapsed="false">
      <c r="A1390" s="118"/>
      <c r="B1390" s="118"/>
      <c r="C1390" s="49" t="n">
        <f aca="false">IF(F1390=F1389,C1389,IF(F1390=(F1389+10),C1389,(C1389+10)))</f>
        <v>2700</v>
      </c>
      <c r="D1390" s="56" t="s">
        <v>479</v>
      </c>
      <c r="E1390" s="51" t="n">
        <f aca="false">IF(C1389=C1390,IF(AND(L1390&lt;&gt;"M",L1390&lt;&gt;"m-up"),E1389+10,E1389),10)</f>
        <v>70</v>
      </c>
      <c r="F1390" s="79" t="n">
        <f aca="false">R1390+(Q1390*60)+(P1390*3600)</f>
        <v>52485</v>
      </c>
      <c r="G1390" s="79" t="str">
        <f aca="false">CONCATENATE(M1390,N1390,O1390)</f>
        <v>201826</v>
      </c>
      <c r="H1390" s="79" t="n">
        <v>22</v>
      </c>
      <c r="I1390" s="79"/>
      <c r="J1390" s="79"/>
      <c r="K1390" s="79"/>
      <c r="L1390" s="79" t="s">
        <v>0</v>
      </c>
      <c r="M1390" s="79" t="n">
        <v>2018</v>
      </c>
      <c r="N1390" s="79" t="n">
        <v>2</v>
      </c>
      <c r="O1390" s="79" t="n">
        <v>6</v>
      </c>
      <c r="P1390" s="79" t="n">
        <v>14</v>
      </c>
      <c r="Q1390" s="79" t="n">
        <v>34</v>
      </c>
      <c r="R1390" s="79" t="n">
        <v>45</v>
      </c>
      <c r="S1390" s="79" t="n">
        <v>844</v>
      </c>
      <c r="T1390" s="79" t="n">
        <v>1</v>
      </c>
      <c r="U1390" s="79" t="s">
        <v>1</v>
      </c>
      <c r="V1390" s="79" t="s">
        <v>2</v>
      </c>
      <c r="W1390" s="79"/>
      <c r="X1390" s="130"/>
      <c r="Y1390" s="130"/>
      <c r="Z1390" s="130"/>
      <c r="AA1390" s="130"/>
      <c r="WK1390" s="119"/>
      <c r="WL1390" s="119"/>
      <c r="WM1390" s="119"/>
      <c r="WN1390" s="119"/>
      <c r="WO1390" s="119"/>
      <c r="WP1390" s="119"/>
      <c r="WQ1390" s="119"/>
      <c r="WR1390" s="119"/>
      <c r="WS1390" s="119"/>
      <c r="WT1390" s="119"/>
      <c r="WU1390" s="119"/>
      <c r="WV1390" s="119"/>
      <c r="WW1390" s="119"/>
      <c r="WX1390" s="119"/>
      <c r="WY1390" s="119"/>
      <c r="WZ1390" s="119"/>
      <c r="XA1390" s="119"/>
      <c r="XB1390" s="119"/>
      <c r="XC1390" s="119"/>
      <c r="XD1390" s="119"/>
      <c r="XE1390" s="119"/>
      <c r="XF1390" s="119"/>
      <c r="XG1390" s="119"/>
      <c r="XH1390" s="119"/>
      <c r="XI1390" s="119"/>
      <c r="XJ1390" s="119"/>
      <c r="XK1390" s="119"/>
      <c r="XL1390" s="119"/>
      <c r="XM1390" s="119"/>
      <c r="XN1390" s="119"/>
      <c r="XO1390" s="119"/>
      <c r="XP1390" s="119"/>
      <c r="XQ1390" s="119"/>
      <c r="XR1390" s="119"/>
      <c r="XS1390" s="119"/>
      <c r="XT1390" s="119"/>
      <c r="XU1390" s="119"/>
      <c r="XV1390" s="119"/>
      <c r="XW1390" s="119"/>
      <c r="XX1390" s="119"/>
      <c r="XY1390" s="119"/>
      <c r="XZ1390" s="119"/>
      <c r="YA1390" s="119"/>
      <c r="YB1390" s="119"/>
      <c r="YC1390" s="119"/>
      <c r="YD1390" s="119"/>
      <c r="YE1390" s="119"/>
      <c r="YF1390" s="119"/>
      <c r="YG1390" s="119"/>
      <c r="YH1390" s="119"/>
      <c r="YI1390" s="119"/>
      <c r="YJ1390" s="119"/>
      <c r="YK1390" s="119"/>
      <c r="YL1390" s="119"/>
      <c r="YM1390" s="119"/>
      <c r="YN1390" s="119"/>
      <c r="YO1390" s="119"/>
      <c r="YP1390" s="119"/>
      <c r="YQ1390" s="119"/>
      <c r="YR1390" s="119"/>
      <c r="YS1390" s="119"/>
      <c r="YT1390" s="119"/>
      <c r="YU1390" s="119"/>
      <c r="YV1390" s="119"/>
      <c r="YW1390" s="119"/>
      <c r="YX1390" s="119"/>
      <c r="YY1390" s="119"/>
      <c r="YZ1390" s="119"/>
      <c r="ZA1390" s="119"/>
      <c r="ZB1390" s="119"/>
      <c r="ZC1390" s="119"/>
      <c r="ZD1390" s="119"/>
      <c r="ZE1390" s="119"/>
      <c r="ZF1390" s="119"/>
      <c r="ZG1390" s="119"/>
      <c r="ZH1390" s="119"/>
      <c r="ZI1390" s="119"/>
      <c r="ZJ1390" s="119"/>
      <c r="ZK1390" s="119"/>
      <c r="ZL1390" s="119"/>
      <c r="ZM1390" s="119"/>
      <c r="ZN1390" s="119"/>
      <c r="ZO1390" s="119"/>
      <c r="ZP1390" s="119"/>
      <c r="ZQ1390" s="119"/>
      <c r="ZR1390" s="119"/>
      <c r="ZS1390" s="119"/>
      <c r="ZT1390" s="119"/>
      <c r="ZU1390" s="119"/>
      <c r="ZV1390" s="119"/>
      <c r="ZW1390" s="119"/>
      <c r="ZX1390" s="119"/>
      <c r="ZY1390" s="119"/>
      <c r="ZZ1390" s="119"/>
      <c r="AAA1390" s="119"/>
      <c r="AAB1390" s="119"/>
      <c r="AAC1390" s="119"/>
      <c r="AAD1390" s="119"/>
      <c r="AAE1390" s="119"/>
      <c r="AAF1390" s="119"/>
      <c r="AAG1390" s="119"/>
      <c r="AAH1390" s="119"/>
      <c r="AAI1390" s="119"/>
      <c r="AAJ1390" s="119"/>
      <c r="AAK1390" s="119"/>
      <c r="AAL1390" s="119"/>
      <c r="AAM1390" s="119"/>
      <c r="AAN1390" s="119"/>
      <c r="AAO1390" s="119"/>
      <c r="AAP1390" s="119"/>
      <c r="AAQ1390" s="119"/>
      <c r="AAR1390" s="119"/>
      <c r="AAS1390" s="119"/>
      <c r="AAT1390" s="119"/>
      <c r="AAU1390" s="119"/>
      <c r="AAV1390" s="119"/>
      <c r="AAW1390" s="119"/>
      <c r="AAX1390" s="119"/>
      <c r="AAY1390" s="119"/>
      <c r="AAZ1390" s="119"/>
      <c r="ABA1390" s="119"/>
      <c r="ABB1390" s="119"/>
      <c r="ABC1390" s="119"/>
      <c r="ABD1390" s="119"/>
      <c r="ABE1390" s="119"/>
      <c r="ABF1390" s="119"/>
      <c r="ABG1390" s="119"/>
      <c r="ABH1390" s="119"/>
      <c r="ABI1390" s="119"/>
      <c r="ABJ1390" s="119"/>
      <c r="ABK1390" s="119"/>
      <c r="ABL1390" s="119"/>
      <c r="ABM1390" s="119"/>
      <c r="ABN1390" s="119"/>
      <c r="ABO1390" s="119"/>
      <c r="ABP1390" s="119"/>
      <c r="ABQ1390" s="119"/>
      <c r="ABR1390" s="119"/>
      <c r="ABS1390" s="119"/>
      <c r="ABT1390" s="119"/>
      <c r="ABU1390" s="119"/>
      <c r="ABV1390" s="119"/>
      <c r="ABW1390" s="119"/>
      <c r="ABX1390" s="119"/>
      <c r="ABY1390" s="119"/>
      <c r="ABZ1390" s="119"/>
      <c r="ACA1390" s="119"/>
      <c r="ACB1390" s="119"/>
      <c r="ACC1390" s="119"/>
      <c r="ACD1390" s="119"/>
      <c r="ACE1390" s="119"/>
      <c r="ACF1390" s="119"/>
      <c r="ACG1390" s="119"/>
      <c r="ACH1390" s="119"/>
      <c r="ACI1390" s="119"/>
      <c r="ACJ1390" s="119"/>
      <c r="ACK1390" s="119"/>
      <c r="ACL1390" s="119"/>
      <c r="ACM1390" s="119"/>
      <c r="ACN1390" s="119"/>
      <c r="ACO1390" s="119"/>
      <c r="ACP1390" s="119"/>
      <c r="ACQ1390" s="119"/>
      <c r="ACR1390" s="119"/>
      <c r="ACS1390" s="119"/>
      <c r="ACT1390" s="119"/>
      <c r="ACU1390" s="119"/>
      <c r="ACV1390" s="119"/>
      <c r="ACW1390" s="119"/>
      <c r="ACX1390" s="119"/>
      <c r="ACY1390" s="119"/>
      <c r="ACZ1390" s="119"/>
      <c r="ADA1390" s="119"/>
      <c r="ADB1390" s="119"/>
      <c r="ADC1390" s="119"/>
      <c r="ADD1390" s="119"/>
      <c r="ADE1390" s="119"/>
      <c r="ADF1390" s="119"/>
      <c r="ADG1390" s="119"/>
      <c r="ADH1390" s="119"/>
      <c r="ADI1390" s="119"/>
      <c r="ADJ1390" s="119"/>
      <c r="ADK1390" s="119"/>
      <c r="ADL1390" s="119"/>
      <c r="ADM1390" s="119"/>
      <c r="ADN1390" s="119"/>
      <c r="ADO1390" s="119"/>
      <c r="ADP1390" s="119"/>
      <c r="ADQ1390" s="119"/>
      <c r="ADR1390" s="119"/>
      <c r="ADS1390" s="119"/>
      <c r="ADT1390" s="119"/>
      <c r="ADU1390" s="119"/>
      <c r="ADV1390" s="119"/>
      <c r="ADW1390" s="119"/>
      <c r="ADX1390" s="119"/>
      <c r="ADY1390" s="119"/>
      <c r="ADZ1390" s="119"/>
      <c r="AEA1390" s="119"/>
      <c r="AEB1390" s="119"/>
      <c r="AEC1390" s="119"/>
      <c r="AED1390" s="119"/>
      <c r="AEE1390" s="119"/>
      <c r="AEF1390" s="119"/>
      <c r="AEG1390" s="119"/>
      <c r="AEH1390" s="119"/>
      <c r="AEI1390" s="119"/>
      <c r="AEJ1390" s="119"/>
      <c r="AEK1390" s="119"/>
      <c r="AEL1390" s="119"/>
      <c r="AEM1390" s="119"/>
      <c r="AEN1390" s="119"/>
      <c r="AEO1390" s="119"/>
      <c r="AEP1390" s="119"/>
      <c r="AEQ1390" s="119"/>
      <c r="AER1390" s="119"/>
      <c r="AES1390" s="119"/>
      <c r="AET1390" s="119"/>
      <c r="AEU1390" s="119"/>
      <c r="AEV1390" s="119"/>
      <c r="AEW1390" s="119"/>
      <c r="AEX1390" s="119"/>
      <c r="AEY1390" s="119"/>
      <c r="AEZ1390" s="119"/>
      <c r="AFA1390" s="119"/>
      <c r="AFB1390" s="119"/>
      <c r="AFC1390" s="119"/>
      <c r="AFD1390" s="119"/>
      <c r="AFE1390" s="119"/>
      <c r="AFF1390" s="119"/>
      <c r="AFG1390" s="119"/>
      <c r="AFH1390" s="119"/>
      <c r="AFI1390" s="119"/>
      <c r="AFJ1390" s="119"/>
      <c r="AFK1390" s="119"/>
      <c r="AFL1390" s="119"/>
      <c r="AFM1390" s="119"/>
      <c r="AFN1390" s="119"/>
      <c r="AFO1390" s="119"/>
      <c r="AFP1390" s="119"/>
      <c r="AFQ1390" s="119"/>
      <c r="AFR1390" s="119"/>
      <c r="AFS1390" s="119"/>
      <c r="AFT1390" s="119"/>
      <c r="AFU1390" s="119"/>
      <c r="AFV1390" s="119"/>
      <c r="AFW1390" s="119"/>
      <c r="AFX1390" s="119"/>
      <c r="AFY1390" s="119"/>
      <c r="AFZ1390" s="119"/>
      <c r="AGA1390" s="119"/>
      <c r="AGB1390" s="119"/>
      <c r="AGC1390" s="119"/>
      <c r="AGD1390" s="119"/>
      <c r="AGE1390" s="119"/>
      <c r="AGF1390" s="119"/>
      <c r="AGG1390" s="119"/>
      <c r="AGH1390" s="119"/>
      <c r="AGI1390" s="119"/>
      <c r="AGJ1390" s="119"/>
      <c r="AGK1390" s="119"/>
      <c r="AGL1390" s="119"/>
      <c r="AGM1390" s="119"/>
      <c r="AGN1390" s="119"/>
      <c r="AGO1390" s="119"/>
      <c r="AGP1390" s="119"/>
      <c r="AGQ1390" s="119"/>
      <c r="AGR1390" s="119"/>
      <c r="AGS1390" s="119"/>
      <c r="AGT1390" s="119"/>
      <c r="AGU1390" s="119"/>
      <c r="AGV1390" s="119"/>
      <c r="AGW1390" s="119"/>
      <c r="AGX1390" s="119"/>
      <c r="AGY1390" s="119"/>
      <c r="AGZ1390" s="119"/>
      <c r="AHA1390" s="119"/>
      <c r="AHB1390" s="119"/>
      <c r="AHC1390" s="119"/>
      <c r="AHD1390" s="119"/>
      <c r="AHE1390" s="119"/>
      <c r="AHF1390" s="119"/>
      <c r="AHG1390" s="119"/>
      <c r="AHH1390" s="119"/>
      <c r="AHI1390" s="119"/>
      <c r="AHJ1390" s="119"/>
      <c r="AHK1390" s="119"/>
      <c r="AHL1390" s="119"/>
      <c r="AHM1390" s="119"/>
      <c r="AHN1390" s="119"/>
      <c r="AHO1390" s="119"/>
      <c r="AHP1390" s="119"/>
      <c r="AHQ1390" s="119"/>
      <c r="AHR1390" s="119"/>
      <c r="AHS1390" s="119"/>
      <c r="AHT1390" s="119"/>
      <c r="AHU1390" s="119"/>
      <c r="AHV1390" s="119"/>
      <c r="AHW1390" s="119"/>
      <c r="AHX1390" s="119"/>
      <c r="AHY1390" s="119"/>
      <c r="AHZ1390" s="119"/>
      <c r="AIA1390" s="119"/>
      <c r="AIB1390" s="119"/>
      <c r="AIC1390" s="119"/>
      <c r="AID1390" s="119"/>
      <c r="AIE1390" s="119"/>
      <c r="AIF1390" s="119"/>
      <c r="AIG1390" s="119"/>
      <c r="AIH1390" s="119"/>
      <c r="AII1390" s="119"/>
      <c r="AIJ1390" s="119"/>
      <c r="AIK1390" s="119"/>
      <c r="AIL1390" s="119"/>
      <c r="AIM1390" s="119"/>
      <c r="AIN1390" s="119"/>
      <c r="AIO1390" s="119"/>
      <c r="AIP1390" s="119"/>
      <c r="AIQ1390" s="119"/>
      <c r="AIR1390" s="119"/>
      <c r="AIS1390" s="119"/>
      <c r="AIT1390" s="119"/>
      <c r="AIU1390" s="119"/>
      <c r="AIV1390" s="119"/>
      <c r="AIW1390" s="119"/>
      <c r="AIX1390" s="119"/>
      <c r="AIY1390" s="119"/>
      <c r="AIZ1390" s="119"/>
      <c r="AJA1390" s="119"/>
      <c r="AJB1390" s="119"/>
      <c r="AJC1390" s="119"/>
      <c r="AJD1390" s="119"/>
      <c r="AJE1390" s="119"/>
      <c r="AJF1390" s="119"/>
      <c r="AJG1390" s="119"/>
      <c r="AJH1390" s="119"/>
      <c r="AJI1390" s="119"/>
      <c r="AJJ1390" s="119"/>
      <c r="AJK1390" s="119"/>
      <c r="AJL1390" s="119"/>
      <c r="AJM1390" s="119"/>
      <c r="AJN1390" s="119"/>
      <c r="AJO1390" s="119"/>
      <c r="AJP1390" s="119"/>
      <c r="AJQ1390" s="119"/>
      <c r="AJR1390" s="119"/>
      <c r="AJS1390" s="119"/>
      <c r="AJT1390" s="119"/>
      <c r="AJU1390" s="119"/>
      <c r="AJV1390" s="119"/>
      <c r="AJW1390" s="119"/>
      <c r="AJX1390" s="119"/>
      <c r="AJY1390" s="119"/>
      <c r="AJZ1390" s="119"/>
      <c r="AKA1390" s="119"/>
      <c r="AKB1390" s="119"/>
      <c r="AKC1390" s="119"/>
      <c r="AKD1390" s="119"/>
      <c r="AKE1390" s="119"/>
      <c r="AKF1390" s="119"/>
      <c r="AKG1390" s="119"/>
      <c r="AKH1390" s="119"/>
      <c r="AKI1390" s="119"/>
      <c r="AKJ1390" s="119"/>
      <c r="AKK1390" s="119"/>
      <c r="AKL1390" s="119"/>
      <c r="AKM1390" s="119"/>
      <c r="AKN1390" s="119"/>
      <c r="AKO1390" s="119"/>
      <c r="AKP1390" s="119"/>
      <c r="AKQ1390" s="119"/>
      <c r="AKR1390" s="119"/>
      <c r="AKS1390" s="119"/>
      <c r="AKT1390" s="119"/>
      <c r="AKU1390" s="119"/>
      <c r="AKV1390" s="119"/>
      <c r="AKW1390" s="119"/>
      <c r="AKX1390" s="119"/>
      <c r="AKY1390" s="119"/>
      <c r="AKZ1390" s="119"/>
      <c r="ALA1390" s="119"/>
      <c r="ALB1390" s="119"/>
      <c r="ALC1390" s="119"/>
      <c r="ALD1390" s="119"/>
      <c r="ALE1390" s="119"/>
      <c r="ALF1390" s="119"/>
      <c r="ALG1390" s="119"/>
      <c r="ALH1390" s="119"/>
      <c r="ALI1390" s="119"/>
      <c r="ALJ1390" s="119"/>
      <c r="ALK1390" s="119"/>
      <c r="ALL1390" s="119"/>
      <c r="ALM1390" s="119"/>
      <c r="ALN1390" s="119"/>
      <c r="ALO1390" s="119"/>
      <c r="ALP1390" s="119"/>
      <c r="ALQ1390" s="119"/>
      <c r="ALR1390" s="119"/>
      <c r="ALS1390" s="119"/>
      <c r="ALT1390" s="119"/>
      <c r="ALU1390" s="119"/>
      <c r="ALV1390" s="119"/>
      <c r="ALW1390" s="119"/>
      <c r="ALX1390" s="119"/>
      <c r="ALY1390" s="119"/>
      <c r="ALZ1390" s="119"/>
      <c r="AMA1390" s="119"/>
      <c r="AMB1390" s="119"/>
      <c r="AMC1390" s="119"/>
      <c r="AMD1390" s="119"/>
      <c r="AME1390" s="119"/>
      <c r="AMF1390" s="119"/>
      <c r="AMG1390" s="119"/>
      <c r="AMH1390" s="119"/>
      <c r="AMI1390" s="119"/>
      <c r="AMJ1390" s="119"/>
    </row>
    <row r="1391" customFormat="false" ht="15" hidden="false" customHeight="false" outlineLevel="0" collapsed="false">
      <c r="A1391" s="118"/>
      <c r="B1391" s="118"/>
      <c r="C1391" s="49" t="n">
        <f aca="false">IF(F1391=F1390,C1390,IF(F1391=(F1390+10),C1390,(C1390+10)))</f>
        <v>2700</v>
      </c>
      <c r="D1391" s="56" t="s">
        <v>479</v>
      </c>
      <c r="E1391" s="51" t="n">
        <f aca="false">IF(C1390=C1391,IF(AND(L1391&lt;&gt;"M",L1391&lt;&gt;"m-up"),E1390+10,E1390),10)</f>
        <v>80</v>
      </c>
      <c r="F1391" s="79" t="n">
        <f aca="false">R1391+(Q1391*60)+(P1391*3600)</f>
        <v>52485</v>
      </c>
      <c r="G1391" s="79" t="str">
        <f aca="false">CONCATENATE(M1391,N1391,O1391)</f>
        <v>201826</v>
      </c>
      <c r="H1391" s="79" t="n">
        <v>2</v>
      </c>
      <c r="I1391" s="79"/>
      <c r="J1391" s="79"/>
      <c r="K1391" s="79"/>
      <c r="L1391" s="79" t="s">
        <v>0</v>
      </c>
      <c r="M1391" s="79" t="n">
        <v>2018</v>
      </c>
      <c r="N1391" s="79" t="n">
        <v>2</v>
      </c>
      <c r="O1391" s="79" t="n">
        <v>6</v>
      </c>
      <c r="P1391" s="79" t="n">
        <v>14</v>
      </c>
      <c r="Q1391" s="79" t="n">
        <v>34</v>
      </c>
      <c r="R1391" s="79" t="n">
        <v>45</v>
      </c>
      <c r="S1391" s="79" t="n">
        <v>908</v>
      </c>
      <c r="T1391" s="79" t="n">
        <v>1</v>
      </c>
      <c r="U1391" s="79" t="s">
        <v>1</v>
      </c>
      <c r="V1391" s="79" t="s">
        <v>2</v>
      </c>
      <c r="W1391" s="79"/>
      <c r="X1391" s="130"/>
      <c r="Y1391" s="130"/>
      <c r="Z1391" s="130"/>
      <c r="AA1391" s="130"/>
      <c r="WK1391" s="119"/>
      <c r="WL1391" s="119"/>
      <c r="WM1391" s="119"/>
      <c r="WN1391" s="119"/>
      <c r="WO1391" s="119"/>
      <c r="WP1391" s="119"/>
      <c r="WQ1391" s="119"/>
      <c r="WR1391" s="119"/>
      <c r="WS1391" s="119"/>
      <c r="WT1391" s="119"/>
      <c r="WU1391" s="119"/>
      <c r="WV1391" s="119"/>
      <c r="WW1391" s="119"/>
      <c r="WX1391" s="119"/>
      <c r="WY1391" s="119"/>
      <c r="WZ1391" s="119"/>
      <c r="XA1391" s="119"/>
      <c r="XB1391" s="119"/>
      <c r="XC1391" s="119"/>
      <c r="XD1391" s="119"/>
      <c r="XE1391" s="119"/>
      <c r="XF1391" s="119"/>
      <c r="XG1391" s="119"/>
      <c r="XH1391" s="119"/>
      <c r="XI1391" s="119"/>
      <c r="XJ1391" s="119"/>
      <c r="XK1391" s="119"/>
      <c r="XL1391" s="119"/>
      <c r="XM1391" s="119"/>
      <c r="XN1391" s="119"/>
      <c r="XO1391" s="119"/>
      <c r="XP1391" s="119"/>
      <c r="XQ1391" s="119"/>
      <c r="XR1391" s="119"/>
      <c r="XS1391" s="119"/>
      <c r="XT1391" s="119"/>
      <c r="XU1391" s="119"/>
      <c r="XV1391" s="119"/>
      <c r="XW1391" s="119"/>
      <c r="XX1391" s="119"/>
      <c r="XY1391" s="119"/>
      <c r="XZ1391" s="119"/>
      <c r="YA1391" s="119"/>
      <c r="YB1391" s="119"/>
      <c r="YC1391" s="119"/>
      <c r="YD1391" s="119"/>
      <c r="YE1391" s="119"/>
      <c r="YF1391" s="119"/>
      <c r="YG1391" s="119"/>
      <c r="YH1391" s="119"/>
      <c r="YI1391" s="119"/>
      <c r="YJ1391" s="119"/>
      <c r="YK1391" s="119"/>
      <c r="YL1391" s="119"/>
      <c r="YM1391" s="119"/>
      <c r="YN1391" s="119"/>
      <c r="YO1391" s="119"/>
      <c r="YP1391" s="119"/>
      <c r="YQ1391" s="119"/>
      <c r="YR1391" s="119"/>
      <c r="YS1391" s="119"/>
      <c r="YT1391" s="119"/>
      <c r="YU1391" s="119"/>
      <c r="YV1391" s="119"/>
      <c r="YW1391" s="119"/>
      <c r="YX1391" s="119"/>
      <c r="YY1391" s="119"/>
      <c r="YZ1391" s="119"/>
      <c r="ZA1391" s="119"/>
      <c r="ZB1391" s="119"/>
      <c r="ZC1391" s="119"/>
      <c r="ZD1391" s="119"/>
      <c r="ZE1391" s="119"/>
      <c r="ZF1391" s="119"/>
      <c r="ZG1391" s="119"/>
      <c r="ZH1391" s="119"/>
      <c r="ZI1391" s="119"/>
      <c r="ZJ1391" s="119"/>
      <c r="ZK1391" s="119"/>
      <c r="ZL1391" s="119"/>
      <c r="ZM1391" s="119"/>
      <c r="ZN1391" s="119"/>
      <c r="ZO1391" s="119"/>
      <c r="ZP1391" s="119"/>
      <c r="ZQ1391" s="119"/>
      <c r="ZR1391" s="119"/>
      <c r="ZS1391" s="119"/>
      <c r="ZT1391" s="119"/>
      <c r="ZU1391" s="119"/>
      <c r="ZV1391" s="119"/>
      <c r="ZW1391" s="119"/>
      <c r="ZX1391" s="119"/>
      <c r="ZY1391" s="119"/>
      <c r="ZZ1391" s="119"/>
      <c r="AAA1391" s="119"/>
      <c r="AAB1391" s="119"/>
      <c r="AAC1391" s="119"/>
      <c r="AAD1391" s="119"/>
      <c r="AAE1391" s="119"/>
      <c r="AAF1391" s="119"/>
      <c r="AAG1391" s="119"/>
      <c r="AAH1391" s="119"/>
      <c r="AAI1391" s="119"/>
      <c r="AAJ1391" s="119"/>
      <c r="AAK1391" s="119"/>
      <c r="AAL1391" s="119"/>
      <c r="AAM1391" s="119"/>
      <c r="AAN1391" s="119"/>
      <c r="AAO1391" s="119"/>
      <c r="AAP1391" s="119"/>
      <c r="AAQ1391" s="119"/>
      <c r="AAR1391" s="119"/>
      <c r="AAS1391" s="119"/>
      <c r="AAT1391" s="119"/>
      <c r="AAU1391" s="119"/>
      <c r="AAV1391" s="119"/>
      <c r="AAW1391" s="119"/>
      <c r="AAX1391" s="119"/>
      <c r="AAY1391" s="119"/>
      <c r="AAZ1391" s="119"/>
      <c r="ABA1391" s="119"/>
      <c r="ABB1391" s="119"/>
      <c r="ABC1391" s="119"/>
      <c r="ABD1391" s="119"/>
      <c r="ABE1391" s="119"/>
      <c r="ABF1391" s="119"/>
      <c r="ABG1391" s="119"/>
      <c r="ABH1391" s="119"/>
      <c r="ABI1391" s="119"/>
      <c r="ABJ1391" s="119"/>
      <c r="ABK1391" s="119"/>
      <c r="ABL1391" s="119"/>
      <c r="ABM1391" s="119"/>
      <c r="ABN1391" s="119"/>
      <c r="ABO1391" s="119"/>
      <c r="ABP1391" s="119"/>
      <c r="ABQ1391" s="119"/>
      <c r="ABR1391" s="119"/>
      <c r="ABS1391" s="119"/>
      <c r="ABT1391" s="119"/>
      <c r="ABU1391" s="119"/>
      <c r="ABV1391" s="119"/>
      <c r="ABW1391" s="119"/>
      <c r="ABX1391" s="119"/>
      <c r="ABY1391" s="119"/>
      <c r="ABZ1391" s="119"/>
      <c r="ACA1391" s="119"/>
      <c r="ACB1391" s="119"/>
      <c r="ACC1391" s="119"/>
      <c r="ACD1391" s="119"/>
      <c r="ACE1391" s="119"/>
      <c r="ACF1391" s="119"/>
      <c r="ACG1391" s="119"/>
      <c r="ACH1391" s="119"/>
      <c r="ACI1391" s="119"/>
      <c r="ACJ1391" s="119"/>
      <c r="ACK1391" s="119"/>
      <c r="ACL1391" s="119"/>
      <c r="ACM1391" s="119"/>
      <c r="ACN1391" s="119"/>
      <c r="ACO1391" s="119"/>
      <c r="ACP1391" s="119"/>
      <c r="ACQ1391" s="119"/>
      <c r="ACR1391" s="119"/>
      <c r="ACS1391" s="119"/>
      <c r="ACT1391" s="119"/>
      <c r="ACU1391" s="119"/>
      <c r="ACV1391" s="119"/>
      <c r="ACW1391" s="119"/>
      <c r="ACX1391" s="119"/>
      <c r="ACY1391" s="119"/>
      <c r="ACZ1391" s="119"/>
      <c r="ADA1391" s="119"/>
      <c r="ADB1391" s="119"/>
      <c r="ADC1391" s="119"/>
      <c r="ADD1391" s="119"/>
      <c r="ADE1391" s="119"/>
      <c r="ADF1391" s="119"/>
      <c r="ADG1391" s="119"/>
      <c r="ADH1391" s="119"/>
      <c r="ADI1391" s="119"/>
      <c r="ADJ1391" s="119"/>
      <c r="ADK1391" s="119"/>
      <c r="ADL1391" s="119"/>
      <c r="ADM1391" s="119"/>
      <c r="ADN1391" s="119"/>
      <c r="ADO1391" s="119"/>
      <c r="ADP1391" s="119"/>
      <c r="ADQ1391" s="119"/>
      <c r="ADR1391" s="119"/>
      <c r="ADS1391" s="119"/>
      <c r="ADT1391" s="119"/>
      <c r="ADU1391" s="119"/>
      <c r="ADV1391" s="119"/>
      <c r="ADW1391" s="119"/>
      <c r="ADX1391" s="119"/>
      <c r="ADY1391" s="119"/>
      <c r="ADZ1391" s="119"/>
      <c r="AEA1391" s="119"/>
      <c r="AEB1391" s="119"/>
      <c r="AEC1391" s="119"/>
      <c r="AED1391" s="119"/>
      <c r="AEE1391" s="119"/>
      <c r="AEF1391" s="119"/>
      <c r="AEG1391" s="119"/>
      <c r="AEH1391" s="119"/>
      <c r="AEI1391" s="119"/>
      <c r="AEJ1391" s="119"/>
      <c r="AEK1391" s="119"/>
      <c r="AEL1391" s="119"/>
      <c r="AEM1391" s="119"/>
      <c r="AEN1391" s="119"/>
      <c r="AEO1391" s="119"/>
      <c r="AEP1391" s="119"/>
      <c r="AEQ1391" s="119"/>
      <c r="AER1391" s="119"/>
      <c r="AES1391" s="119"/>
      <c r="AET1391" s="119"/>
      <c r="AEU1391" s="119"/>
      <c r="AEV1391" s="119"/>
      <c r="AEW1391" s="119"/>
      <c r="AEX1391" s="119"/>
      <c r="AEY1391" s="119"/>
      <c r="AEZ1391" s="119"/>
      <c r="AFA1391" s="119"/>
      <c r="AFB1391" s="119"/>
      <c r="AFC1391" s="119"/>
      <c r="AFD1391" s="119"/>
      <c r="AFE1391" s="119"/>
      <c r="AFF1391" s="119"/>
      <c r="AFG1391" s="119"/>
      <c r="AFH1391" s="119"/>
      <c r="AFI1391" s="119"/>
      <c r="AFJ1391" s="119"/>
      <c r="AFK1391" s="119"/>
      <c r="AFL1391" s="119"/>
      <c r="AFM1391" s="119"/>
      <c r="AFN1391" s="119"/>
      <c r="AFO1391" s="119"/>
      <c r="AFP1391" s="119"/>
      <c r="AFQ1391" s="119"/>
      <c r="AFR1391" s="119"/>
      <c r="AFS1391" s="119"/>
      <c r="AFT1391" s="119"/>
      <c r="AFU1391" s="119"/>
      <c r="AFV1391" s="119"/>
      <c r="AFW1391" s="119"/>
      <c r="AFX1391" s="119"/>
      <c r="AFY1391" s="119"/>
      <c r="AFZ1391" s="119"/>
      <c r="AGA1391" s="119"/>
      <c r="AGB1391" s="119"/>
      <c r="AGC1391" s="119"/>
      <c r="AGD1391" s="119"/>
      <c r="AGE1391" s="119"/>
      <c r="AGF1391" s="119"/>
      <c r="AGG1391" s="119"/>
      <c r="AGH1391" s="119"/>
      <c r="AGI1391" s="119"/>
      <c r="AGJ1391" s="119"/>
      <c r="AGK1391" s="119"/>
      <c r="AGL1391" s="119"/>
      <c r="AGM1391" s="119"/>
      <c r="AGN1391" s="119"/>
      <c r="AGO1391" s="119"/>
      <c r="AGP1391" s="119"/>
      <c r="AGQ1391" s="119"/>
      <c r="AGR1391" s="119"/>
      <c r="AGS1391" s="119"/>
      <c r="AGT1391" s="119"/>
      <c r="AGU1391" s="119"/>
      <c r="AGV1391" s="119"/>
      <c r="AGW1391" s="119"/>
      <c r="AGX1391" s="119"/>
      <c r="AGY1391" s="119"/>
      <c r="AGZ1391" s="119"/>
      <c r="AHA1391" s="119"/>
      <c r="AHB1391" s="119"/>
      <c r="AHC1391" s="119"/>
      <c r="AHD1391" s="119"/>
      <c r="AHE1391" s="119"/>
      <c r="AHF1391" s="119"/>
      <c r="AHG1391" s="119"/>
      <c r="AHH1391" s="119"/>
      <c r="AHI1391" s="119"/>
      <c r="AHJ1391" s="119"/>
      <c r="AHK1391" s="119"/>
      <c r="AHL1391" s="119"/>
      <c r="AHM1391" s="119"/>
      <c r="AHN1391" s="119"/>
      <c r="AHO1391" s="119"/>
      <c r="AHP1391" s="119"/>
      <c r="AHQ1391" s="119"/>
      <c r="AHR1391" s="119"/>
      <c r="AHS1391" s="119"/>
      <c r="AHT1391" s="119"/>
      <c r="AHU1391" s="119"/>
      <c r="AHV1391" s="119"/>
      <c r="AHW1391" s="119"/>
      <c r="AHX1391" s="119"/>
      <c r="AHY1391" s="119"/>
      <c r="AHZ1391" s="119"/>
      <c r="AIA1391" s="119"/>
      <c r="AIB1391" s="119"/>
      <c r="AIC1391" s="119"/>
      <c r="AID1391" s="119"/>
      <c r="AIE1391" s="119"/>
      <c r="AIF1391" s="119"/>
      <c r="AIG1391" s="119"/>
      <c r="AIH1391" s="119"/>
      <c r="AII1391" s="119"/>
      <c r="AIJ1391" s="119"/>
      <c r="AIK1391" s="119"/>
      <c r="AIL1391" s="119"/>
      <c r="AIM1391" s="119"/>
      <c r="AIN1391" s="119"/>
      <c r="AIO1391" s="119"/>
      <c r="AIP1391" s="119"/>
      <c r="AIQ1391" s="119"/>
      <c r="AIR1391" s="119"/>
      <c r="AIS1391" s="119"/>
      <c r="AIT1391" s="119"/>
      <c r="AIU1391" s="119"/>
      <c r="AIV1391" s="119"/>
      <c r="AIW1391" s="119"/>
      <c r="AIX1391" s="119"/>
      <c r="AIY1391" s="119"/>
      <c r="AIZ1391" s="119"/>
      <c r="AJA1391" s="119"/>
      <c r="AJB1391" s="119"/>
      <c r="AJC1391" s="119"/>
      <c r="AJD1391" s="119"/>
      <c r="AJE1391" s="119"/>
      <c r="AJF1391" s="119"/>
      <c r="AJG1391" s="119"/>
      <c r="AJH1391" s="119"/>
      <c r="AJI1391" s="119"/>
      <c r="AJJ1391" s="119"/>
      <c r="AJK1391" s="119"/>
      <c r="AJL1391" s="119"/>
      <c r="AJM1391" s="119"/>
      <c r="AJN1391" s="119"/>
      <c r="AJO1391" s="119"/>
      <c r="AJP1391" s="119"/>
      <c r="AJQ1391" s="119"/>
      <c r="AJR1391" s="119"/>
      <c r="AJS1391" s="119"/>
      <c r="AJT1391" s="119"/>
      <c r="AJU1391" s="119"/>
      <c r="AJV1391" s="119"/>
      <c r="AJW1391" s="119"/>
      <c r="AJX1391" s="119"/>
      <c r="AJY1391" s="119"/>
      <c r="AJZ1391" s="119"/>
      <c r="AKA1391" s="119"/>
      <c r="AKB1391" s="119"/>
      <c r="AKC1391" s="119"/>
      <c r="AKD1391" s="119"/>
      <c r="AKE1391" s="119"/>
      <c r="AKF1391" s="119"/>
      <c r="AKG1391" s="119"/>
      <c r="AKH1391" s="119"/>
      <c r="AKI1391" s="119"/>
      <c r="AKJ1391" s="119"/>
      <c r="AKK1391" s="119"/>
      <c r="AKL1391" s="119"/>
      <c r="AKM1391" s="119"/>
      <c r="AKN1391" s="119"/>
      <c r="AKO1391" s="119"/>
      <c r="AKP1391" s="119"/>
      <c r="AKQ1391" s="119"/>
      <c r="AKR1391" s="119"/>
      <c r="AKS1391" s="119"/>
      <c r="AKT1391" s="119"/>
      <c r="AKU1391" s="119"/>
      <c r="AKV1391" s="119"/>
      <c r="AKW1391" s="119"/>
      <c r="AKX1391" s="119"/>
      <c r="AKY1391" s="119"/>
      <c r="AKZ1391" s="119"/>
      <c r="ALA1391" s="119"/>
      <c r="ALB1391" s="119"/>
      <c r="ALC1391" s="119"/>
      <c r="ALD1391" s="119"/>
      <c r="ALE1391" s="119"/>
      <c r="ALF1391" s="119"/>
      <c r="ALG1391" s="119"/>
      <c r="ALH1391" s="119"/>
      <c r="ALI1391" s="119"/>
      <c r="ALJ1391" s="119"/>
      <c r="ALK1391" s="119"/>
      <c r="ALL1391" s="119"/>
      <c r="ALM1391" s="119"/>
      <c r="ALN1391" s="119"/>
      <c r="ALO1391" s="119"/>
      <c r="ALP1391" s="119"/>
      <c r="ALQ1391" s="119"/>
      <c r="ALR1391" s="119"/>
      <c r="ALS1391" s="119"/>
      <c r="ALT1391" s="119"/>
      <c r="ALU1391" s="119"/>
      <c r="ALV1391" s="119"/>
      <c r="ALW1391" s="119"/>
      <c r="ALX1391" s="119"/>
      <c r="ALY1391" s="119"/>
      <c r="ALZ1391" s="119"/>
      <c r="AMA1391" s="119"/>
      <c r="AMB1391" s="119"/>
      <c r="AMC1391" s="119"/>
      <c r="AMD1391" s="119"/>
      <c r="AME1391" s="119"/>
      <c r="AMF1391" s="119"/>
      <c r="AMG1391" s="119"/>
      <c r="AMH1391" s="119"/>
      <c r="AMI1391" s="119"/>
      <c r="AMJ1391" s="119"/>
    </row>
    <row r="1392" customFormat="false" ht="15" hidden="false" customHeight="false" outlineLevel="0" collapsed="false">
      <c r="A1392" s="118"/>
      <c r="B1392" s="118"/>
      <c r="C1392" s="49" t="n">
        <f aca="false">IF(F1392=F1391,C1391,IF(F1392=(F1391+10),C1391,(C1391+10)))</f>
        <v>2700</v>
      </c>
      <c r="D1392" s="56" t="s">
        <v>479</v>
      </c>
      <c r="E1392" s="51" t="n">
        <f aca="false">IF(C1391=C1392,IF(AND(L1392&lt;&gt;"M",L1392&lt;&gt;"m-up"),E1391+10,E1391),10)</f>
        <v>90</v>
      </c>
      <c r="F1392" s="79" t="n">
        <f aca="false">R1392+(Q1392*60)+(P1392*3600)</f>
        <v>52485</v>
      </c>
      <c r="G1392" s="79" t="str">
        <f aca="false">CONCATENATE(M1392,N1392,O1392)</f>
        <v>201826</v>
      </c>
      <c r="H1392" s="79" t="n">
        <v>2</v>
      </c>
      <c r="I1392" s="79"/>
      <c r="J1392" s="79"/>
      <c r="K1392" s="79"/>
      <c r="L1392" s="79" t="s">
        <v>0</v>
      </c>
      <c r="M1392" s="79" t="n">
        <v>2018</v>
      </c>
      <c r="N1392" s="79" t="n">
        <v>2</v>
      </c>
      <c r="O1392" s="79" t="n">
        <v>6</v>
      </c>
      <c r="P1392" s="79" t="n">
        <v>14</v>
      </c>
      <c r="Q1392" s="79" t="n">
        <v>34</v>
      </c>
      <c r="R1392" s="79" t="n">
        <v>45</v>
      </c>
      <c r="S1392" s="79" t="n">
        <v>926</v>
      </c>
      <c r="T1392" s="79" t="n">
        <v>1</v>
      </c>
      <c r="U1392" s="79" t="s">
        <v>1</v>
      </c>
      <c r="V1392" s="79" t="s">
        <v>2</v>
      </c>
      <c r="W1392" s="79"/>
      <c r="X1392" s="130"/>
      <c r="Y1392" s="130"/>
      <c r="Z1392" s="130"/>
      <c r="AA1392" s="130"/>
      <c r="WK1392" s="119"/>
      <c r="WL1392" s="119"/>
      <c r="WM1392" s="119"/>
      <c r="WN1392" s="119"/>
      <c r="WO1392" s="119"/>
      <c r="WP1392" s="119"/>
      <c r="WQ1392" s="119"/>
      <c r="WR1392" s="119"/>
      <c r="WS1392" s="119"/>
      <c r="WT1392" s="119"/>
      <c r="WU1392" s="119"/>
      <c r="WV1392" s="119"/>
      <c r="WW1392" s="119"/>
      <c r="WX1392" s="119"/>
      <c r="WY1392" s="119"/>
      <c r="WZ1392" s="119"/>
      <c r="XA1392" s="119"/>
      <c r="XB1392" s="119"/>
      <c r="XC1392" s="119"/>
      <c r="XD1392" s="119"/>
      <c r="XE1392" s="119"/>
      <c r="XF1392" s="119"/>
      <c r="XG1392" s="119"/>
      <c r="XH1392" s="119"/>
      <c r="XI1392" s="119"/>
      <c r="XJ1392" s="119"/>
      <c r="XK1392" s="119"/>
      <c r="XL1392" s="119"/>
      <c r="XM1392" s="119"/>
      <c r="XN1392" s="119"/>
      <c r="XO1392" s="119"/>
      <c r="XP1392" s="119"/>
      <c r="XQ1392" s="119"/>
      <c r="XR1392" s="119"/>
      <c r="XS1392" s="119"/>
      <c r="XT1392" s="119"/>
      <c r="XU1392" s="119"/>
      <c r="XV1392" s="119"/>
      <c r="XW1392" s="119"/>
      <c r="XX1392" s="119"/>
      <c r="XY1392" s="119"/>
      <c r="XZ1392" s="119"/>
      <c r="YA1392" s="119"/>
      <c r="YB1392" s="119"/>
      <c r="YC1392" s="119"/>
      <c r="YD1392" s="119"/>
      <c r="YE1392" s="119"/>
      <c r="YF1392" s="119"/>
      <c r="YG1392" s="119"/>
      <c r="YH1392" s="119"/>
      <c r="YI1392" s="119"/>
      <c r="YJ1392" s="119"/>
      <c r="YK1392" s="119"/>
      <c r="YL1392" s="119"/>
      <c r="YM1392" s="119"/>
      <c r="YN1392" s="119"/>
      <c r="YO1392" s="119"/>
      <c r="YP1392" s="119"/>
      <c r="YQ1392" s="119"/>
      <c r="YR1392" s="119"/>
      <c r="YS1392" s="119"/>
      <c r="YT1392" s="119"/>
      <c r="YU1392" s="119"/>
      <c r="YV1392" s="119"/>
      <c r="YW1392" s="119"/>
      <c r="YX1392" s="119"/>
      <c r="YY1392" s="119"/>
      <c r="YZ1392" s="119"/>
      <c r="ZA1392" s="119"/>
      <c r="ZB1392" s="119"/>
      <c r="ZC1392" s="119"/>
      <c r="ZD1392" s="119"/>
      <c r="ZE1392" s="119"/>
      <c r="ZF1392" s="119"/>
      <c r="ZG1392" s="119"/>
      <c r="ZH1392" s="119"/>
      <c r="ZI1392" s="119"/>
      <c r="ZJ1392" s="119"/>
      <c r="ZK1392" s="119"/>
      <c r="ZL1392" s="119"/>
      <c r="ZM1392" s="119"/>
      <c r="ZN1392" s="119"/>
      <c r="ZO1392" s="119"/>
      <c r="ZP1392" s="119"/>
      <c r="ZQ1392" s="119"/>
      <c r="ZR1392" s="119"/>
      <c r="ZS1392" s="119"/>
      <c r="ZT1392" s="119"/>
      <c r="ZU1392" s="119"/>
      <c r="ZV1392" s="119"/>
      <c r="ZW1392" s="119"/>
      <c r="ZX1392" s="119"/>
      <c r="ZY1392" s="119"/>
      <c r="ZZ1392" s="119"/>
      <c r="AAA1392" s="119"/>
      <c r="AAB1392" s="119"/>
      <c r="AAC1392" s="119"/>
      <c r="AAD1392" s="119"/>
      <c r="AAE1392" s="119"/>
      <c r="AAF1392" s="119"/>
      <c r="AAG1392" s="119"/>
      <c r="AAH1392" s="119"/>
      <c r="AAI1392" s="119"/>
      <c r="AAJ1392" s="119"/>
      <c r="AAK1392" s="119"/>
      <c r="AAL1392" s="119"/>
      <c r="AAM1392" s="119"/>
      <c r="AAN1392" s="119"/>
      <c r="AAO1392" s="119"/>
      <c r="AAP1392" s="119"/>
      <c r="AAQ1392" s="119"/>
      <c r="AAR1392" s="119"/>
      <c r="AAS1392" s="119"/>
      <c r="AAT1392" s="119"/>
      <c r="AAU1392" s="119"/>
      <c r="AAV1392" s="119"/>
      <c r="AAW1392" s="119"/>
      <c r="AAX1392" s="119"/>
      <c r="AAY1392" s="119"/>
      <c r="AAZ1392" s="119"/>
      <c r="ABA1392" s="119"/>
      <c r="ABB1392" s="119"/>
      <c r="ABC1392" s="119"/>
      <c r="ABD1392" s="119"/>
      <c r="ABE1392" s="119"/>
      <c r="ABF1392" s="119"/>
      <c r="ABG1392" s="119"/>
      <c r="ABH1392" s="119"/>
      <c r="ABI1392" s="119"/>
      <c r="ABJ1392" s="119"/>
      <c r="ABK1392" s="119"/>
      <c r="ABL1392" s="119"/>
      <c r="ABM1392" s="119"/>
      <c r="ABN1392" s="119"/>
      <c r="ABO1392" s="119"/>
      <c r="ABP1392" s="119"/>
      <c r="ABQ1392" s="119"/>
      <c r="ABR1392" s="119"/>
      <c r="ABS1392" s="119"/>
      <c r="ABT1392" s="119"/>
      <c r="ABU1392" s="119"/>
      <c r="ABV1392" s="119"/>
      <c r="ABW1392" s="119"/>
      <c r="ABX1392" s="119"/>
      <c r="ABY1392" s="119"/>
      <c r="ABZ1392" s="119"/>
      <c r="ACA1392" s="119"/>
      <c r="ACB1392" s="119"/>
      <c r="ACC1392" s="119"/>
      <c r="ACD1392" s="119"/>
      <c r="ACE1392" s="119"/>
      <c r="ACF1392" s="119"/>
      <c r="ACG1392" s="119"/>
      <c r="ACH1392" s="119"/>
      <c r="ACI1392" s="119"/>
      <c r="ACJ1392" s="119"/>
      <c r="ACK1392" s="119"/>
      <c r="ACL1392" s="119"/>
      <c r="ACM1392" s="119"/>
      <c r="ACN1392" s="119"/>
      <c r="ACO1392" s="119"/>
      <c r="ACP1392" s="119"/>
      <c r="ACQ1392" s="119"/>
      <c r="ACR1392" s="119"/>
      <c r="ACS1392" s="119"/>
      <c r="ACT1392" s="119"/>
      <c r="ACU1392" s="119"/>
      <c r="ACV1392" s="119"/>
      <c r="ACW1392" s="119"/>
      <c r="ACX1392" s="119"/>
      <c r="ACY1392" s="119"/>
      <c r="ACZ1392" s="119"/>
      <c r="ADA1392" s="119"/>
      <c r="ADB1392" s="119"/>
      <c r="ADC1392" s="119"/>
      <c r="ADD1392" s="119"/>
      <c r="ADE1392" s="119"/>
      <c r="ADF1392" s="119"/>
      <c r="ADG1392" s="119"/>
      <c r="ADH1392" s="119"/>
      <c r="ADI1392" s="119"/>
      <c r="ADJ1392" s="119"/>
      <c r="ADK1392" s="119"/>
      <c r="ADL1392" s="119"/>
      <c r="ADM1392" s="119"/>
      <c r="ADN1392" s="119"/>
      <c r="ADO1392" s="119"/>
      <c r="ADP1392" s="119"/>
      <c r="ADQ1392" s="119"/>
      <c r="ADR1392" s="119"/>
      <c r="ADS1392" s="119"/>
      <c r="ADT1392" s="119"/>
      <c r="ADU1392" s="119"/>
      <c r="ADV1392" s="119"/>
      <c r="ADW1392" s="119"/>
      <c r="ADX1392" s="119"/>
      <c r="ADY1392" s="119"/>
      <c r="ADZ1392" s="119"/>
      <c r="AEA1392" s="119"/>
      <c r="AEB1392" s="119"/>
      <c r="AEC1392" s="119"/>
      <c r="AED1392" s="119"/>
      <c r="AEE1392" s="119"/>
      <c r="AEF1392" s="119"/>
      <c r="AEG1392" s="119"/>
      <c r="AEH1392" s="119"/>
      <c r="AEI1392" s="119"/>
      <c r="AEJ1392" s="119"/>
      <c r="AEK1392" s="119"/>
      <c r="AEL1392" s="119"/>
      <c r="AEM1392" s="119"/>
      <c r="AEN1392" s="119"/>
      <c r="AEO1392" s="119"/>
      <c r="AEP1392" s="119"/>
      <c r="AEQ1392" s="119"/>
      <c r="AER1392" s="119"/>
      <c r="AES1392" s="119"/>
      <c r="AET1392" s="119"/>
      <c r="AEU1392" s="119"/>
      <c r="AEV1392" s="119"/>
      <c r="AEW1392" s="119"/>
      <c r="AEX1392" s="119"/>
      <c r="AEY1392" s="119"/>
      <c r="AEZ1392" s="119"/>
      <c r="AFA1392" s="119"/>
      <c r="AFB1392" s="119"/>
      <c r="AFC1392" s="119"/>
      <c r="AFD1392" s="119"/>
      <c r="AFE1392" s="119"/>
      <c r="AFF1392" s="119"/>
      <c r="AFG1392" s="119"/>
      <c r="AFH1392" s="119"/>
      <c r="AFI1392" s="119"/>
      <c r="AFJ1392" s="119"/>
      <c r="AFK1392" s="119"/>
      <c r="AFL1392" s="119"/>
      <c r="AFM1392" s="119"/>
      <c r="AFN1392" s="119"/>
      <c r="AFO1392" s="119"/>
      <c r="AFP1392" s="119"/>
      <c r="AFQ1392" s="119"/>
      <c r="AFR1392" s="119"/>
      <c r="AFS1392" s="119"/>
      <c r="AFT1392" s="119"/>
      <c r="AFU1392" s="119"/>
      <c r="AFV1392" s="119"/>
      <c r="AFW1392" s="119"/>
      <c r="AFX1392" s="119"/>
      <c r="AFY1392" s="119"/>
      <c r="AFZ1392" s="119"/>
      <c r="AGA1392" s="119"/>
      <c r="AGB1392" s="119"/>
      <c r="AGC1392" s="119"/>
      <c r="AGD1392" s="119"/>
      <c r="AGE1392" s="119"/>
      <c r="AGF1392" s="119"/>
      <c r="AGG1392" s="119"/>
      <c r="AGH1392" s="119"/>
      <c r="AGI1392" s="119"/>
      <c r="AGJ1392" s="119"/>
      <c r="AGK1392" s="119"/>
      <c r="AGL1392" s="119"/>
      <c r="AGM1392" s="119"/>
      <c r="AGN1392" s="119"/>
      <c r="AGO1392" s="119"/>
      <c r="AGP1392" s="119"/>
      <c r="AGQ1392" s="119"/>
      <c r="AGR1392" s="119"/>
      <c r="AGS1392" s="119"/>
      <c r="AGT1392" s="119"/>
      <c r="AGU1392" s="119"/>
      <c r="AGV1392" s="119"/>
      <c r="AGW1392" s="119"/>
      <c r="AGX1392" s="119"/>
      <c r="AGY1392" s="119"/>
      <c r="AGZ1392" s="119"/>
      <c r="AHA1392" s="119"/>
      <c r="AHB1392" s="119"/>
      <c r="AHC1392" s="119"/>
      <c r="AHD1392" s="119"/>
      <c r="AHE1392" s="119"/>
      <c r="AHF1392" s="119"/>
      <c r="AHG1392" s="119"/>
      <c r="AHH1392" s="119"/>
      <c r="AHI1392" s="119"/>
      <c r="AHJ1392" s="119"/>
      <c r="AHK1392" s="119"/>
      <c r="AHL1392" s="119"/>
      <c r="AHM1392" s="119"/>
      <c r="AHN1392" s="119"/>
      <c r="AHO1392" s="119"/>
      <c r="AHP1392" s="119"/>
      <c r="AHQ1392" s="119"/>
      <c r="AHR1392" s="119"/>
      <c r="AHS1392" s="119"/>
      <c r="AHT1392" s="119"/>
      <c r="AHU1392" s="119"/>
      <c r="AHV1392" s="119"/>
      <c r="AHW1392" s="119"/>
      <c r="AHX1392" s="119"/>
      <c r="AHY1392" s="119"/>
      <c r="AHZ1392" s="119"/>
      <c r="AIA1392" s="119"/>
      <c r="AIB1392" s="119"/>
      <c r="AIC1392" s="119"/>
      <c r="AID1392" s="119"/>
      <c r="AIE1392" s="119"/>
      <c r="AIF1392" s="119"/>
      <c r="AIG1392" s="119"/>
      <c r="AIH1392" s="119"/>
      <c r="AII1392" s="119"/>
      <c r="AIJ1392" s="119"/>
      <c r="AIK1392" s="119"/>
      <c r="AIL1392" s="119"/>
      <c r="AIM1392" s="119"/>
      <c r="AIN1392" s="119"/>
      <c r="AIO1392" s="119"/>
      <c r="AIP1392" s="119"/>
      <c r="AIQ1392" s="119"/>
      <c r="AIR1392" s="119"/>
      <c r="AIS1392" s="119"/>
      <c r="AIT1392" s="119"/>
      <c r="AIU1392" s="119"/>
      <c r="AIV1392" s="119"/>
      <c r="AIW1392" s="119"/>
      <c r="AIX1392" s="119"/>
      <c r="AIY1392" s="119"/>
      <c r="AIZ1392" s="119"/>
      <c r="AJA1392" s="119"/>
      <c r="AJB1392" s="119"/>
      <c r="AJC1392" s="119"/>
      <c r="AJD1392" s="119"/>
      <c r="AJE1392" s="119"/>
      <c r="AJF1392" s="119"/>
      <c r="AJG1392" s="119"/>
      <c r="AJH1392" s="119"/>
      <c r="AJI1392" s="119"/>
      <c r="AJJ1392" s="119"/>
      <c r="AJK1392" s="119"/>
      <c r="AJL1392" s="119"/>
      <c r="AJM1392" s="119"/>
      <c r="AJN1392" s="119"/>
      <c r="AJO1392" s="119"/>
      <c r="AJP1392" s="119"/>
      <c r="AJQ1392" s="119"/>
      <c r="AJR1392" s="119"/>
      <c r="AJS1392" s="119"/>
      <c r="AJT1392" s="119"/>
      <c r="AJU1392" s="119"/>
      <c r="AJV1392" s="119"/>
      <c r="AJW1392" s="119"/>
      <c r="AJX1392" s="119"/>
      <c r="AJY1392" s="119"/>
      <c r="AJZ1392" s="119"/>
      <c r="AKA1392" s="119"/>
      <c r="AKB1392" s="119"/>
      <c r="AKC1392" s="119"/>
      <c r="AKD1392" s="119"/>
      <c r="AKE1392" s="119"/>
      <c r="AKF1392" s="119"/>
      <c r="AKG1392" s="119"/>
      <c r="AKH1392" s="119"/>
      <c r="AKI1392" s="119"/>
      <c r="AKJ1392" s="119"/>
      <c r="AKK1392" s="119"/>
      <c r="AKL1392" s="119"/>
      <c r="AKM1392" s="119"/>
      <c r="AKN1392" s="119"/>
      <c r="AKO1392" s="119"/>
      <c r="AKP1392" s="119"/>
      <c r="AKQ1392" s="119"/>
      <c r="AKR1392" s="119"/>
      <c r="AKS1392" s="119"/>
      <c r="AKT1392" s="119"/>
      <c r="AKU1392" s="119"/>
      <c r="AKV1392" s="119"/>
      <c r="AKW1392" s="119"/>
      <c r="AKX1392" s="119"/>
      <c r="AKY1392" s="119"/>
      <c r="AKZ1392" s="119"/>
      <c r="ALA1392" s="119"/>
      <c r="ALB1392" s="119"/>
      <c r="ALC1392" s="119"/>
      <c r="ALD1392" s="119"/>
      <c r="ALE1392" s="119"/>
      <c r="ALF1392" s="119"/>
      <c r="ALG1392" s="119"/>
      <c r="ALH1392" s="119"/>
      <c r="ALI1392" s="119"/>
      <c r="ALJ1392" s="119"/>
      <c r="ALK1392" s="119"/>
      <c r="ALL1392" s="119"/>
      <c r="ALM1392" s="119"/>
      <c r="ALN1392" s="119"/>
      <c r="ALO1392" s="119"/>
      <c r="ALP1392" s="119"/>
      <c r="ALQ1392" s="119"/>
      <c r="ALR1392" s="119"/>
      <c r="ALS1392" s="119"/>
      <c r="ALT1392" s="119"/>
      <c r="ALU1392" s="119"/>
      <c r="ALV1392" s="119"/>
      <c r="ALW1392" s="119"/>
      <c r="ALX1392" s="119"/>
      <c r="ALY1392" s="119"/>
      <c r="ALZ1392" s="119"/>
      <c r="AMA1392" s="119"/>
      <c r="AMB1392" s="119"/>
      <c r="AMC1392" s="119"/>
      <c r="AMD1392" s="119"/>
      <c r="AME1392" s="119"/>
      <c r="AMF1392" s="119"/>
      <c r="AMG1392" s="119"/>
      <c r="AMH1392" s="119"/>
      <c r="AMI1392" s="119"/>
      <c r="AMJ1392" s="119"/>
    </row>
    <row r="1393" customFormat="false" ht="15" hidden="false" customHeight="false" outlineLevel="0" collapsed="false">
      <c r="A1393" s="118"/>
      <c r="B1393" s="118"/>
      <c r="C1393" s="49" t="n">
        <f aca="false">IF(F1393=F1392,C1392,IF(F1393=(F1392+10),C1392,(C1392+10)))</f>
        <v>2710</v>
      </c>
      <c r="D1393" s="58" t="s">
        <v>480</v>
      </c>
      <c r="E1393" s="51" t="n">
        <f aca="false">IF(C1392=C1393,IF(AND(L1393&lt;&gt;"M",L1393&lt;&gt;"m-up"),E1392+10,E1392),10)</f>
        <v>10</v>
      </c>
      <c r="F1393" s="81" t="n">
        <f aca="false">R1393+(Q1393*60)+(P1393*3600)</f>
        <v>52550</v>
      </c>
      <c r="G1393" s="81" t="str">
        <f aca="false">CONCATENATE(M1393,N1393,O1393)</f>
        <v>201826</v>
      </c>
      <c r="H1393" s="81" t="n">
        <v>8</v>
      </c>
      <c r="I1393" s="81"/>
      <c r="J1393" s="81"/>
      <c r="K1393" s="81"/>
      <c r="L1393" s="81" t="s">
        <v>0</v>
      </c>
      <c r="M1393" s="81" t="n">
        <v>2018</v>
      </c>
      <c r="N1393" s="81" t="n">
        <v>2</v>
      </c>
      <c r="O1393" s="81" t="n">
        <v>6</v>
      </c>
      <c r="P1393" s="81" t="n">
        <v>14</v>
      </c>
      <c r="Q1393" s="81" t="n">
        <v>35</v>
      </c>
      <c r="R1393" s="81" t="n">
        <v>50</v>
      </c>
      <c r="S1393" s="81" t="n">
        <v>480</v>
      </c>
      <c r="T1393" s="81" t="n">
        <v>1</v>
      </c>
      <c r="U1393" s="81" t="s">
        <v>1</v>
      </c>
      <c r="V1393" s="81" t="s">
        <v>2</v>
      </c>
      <c r="W1393" s="81"/>
      <c r="X1393" s="129"/>
      <c r="Y1393" s="130"/>
      <c r="Z1393" s="130"/>
      <c r="AA1393" s="130"/>
      <c r="WK1393" s="119"/>
      <c r="WL1393" s="119"/>
      <c r="WM1393" s="119"/>
      <c r="WN1393" s="119"/>
      <c r="WO1393" s="119"/>
      <c r="WP1393" s="119"/>
      <c r="WQ1393" s="119"/>
      <c r="WR1393" s="119"/>
      <c r="WS1393" s="119"/>
      <c r="WT1393" s="119"/>
      <c r="WU1393" s="119"/>
      <c r="WV1393" s="119"/>
      <c r="WW1393" s="119"/>
      <c r="WX1393" s="119"/>
      <c r="WY1393" s="119"/>
      <c r="WZ1393" s="119"/>
      <c r="XA1393" s="119"/>
      <c r="XB1393" s="119"/>
      <c r="XC1393" s="119"/>
      <c r="XD1393" s="119"/>
      <c r="XE1393" s="119"/>
      <c r="XF1393" s="119"/>
      <c r="XG1393" s="119"/>
      <c r="XH1393" s="119"/>
      <c r="XI1393" s="119"/>
      <c r="XJ1393" s="119"/>
      <c r="XK1393" s="119"/>
      <c r="XL1393" s="119"/>
      <c r="XM1393" s="119"/>
      <c r="XN1393" s="119"/>
      <c r="XO1393" s="119"/>
      <c r="XP1393" s="119"/>
      <c r="XQ1393" s="119"/>
      <c r="XR1393" s="119"/>
      <c r="XS1393" s="119"/>
      <c r="XT1393" s="119"/>
      <c r="XU1393" s="119"/>
      <c r="XV1393" s="119"/>
      <c r="XW1393" s="119"/>
      <c r="XX1393" s="119"/>
      <c r="XY1393" s="119"/>
      <c r="XZ1393" s="119"/>
      <c r="YA1393" s="119"/>
      <c r="YB1393" s="119"/>
      <c r="YC1393" s="119"/>
      <c r="YD1393" s="119"/>
      <c r="YE1393" s="119"/>
      <c r="YF1393" s="119"/>
      <c r="YG1393" s="119"/>
      <c r="YH1393" s="119"/>
      <c r="YI1393" s="119"/>
      <c r="YJ1393" s="119"/>
      <c r="YK1393" s="119"/>
      <c r="YL1393" s="119"/>
      <c r="YM1393" s="119"/>
      <c r="YN1393" s="119"/>
      <c r="YO1393" s="119"/>
      <c r="YP1393" s="119"/>
      <c r="YQ1393" s="119"/>
      <c r="YR1393" s="119"/>
      <c r="YS1393" s="119"/>
      <c r="YT1393" s="119"/>
      <c r="YU1393" s="119"/>
      <c r="YV1393" s="119"/>
      <c r="YW1393" s="119"/>
      <c r="YX1393" s="119"/>
      <c r="YY1393" s="119"/>
      <c r="YZ1393" s="119"/>
      <c r="ZA1393" s="119"/>
      <c r="ZB1393" s="119"/>
      <c r="ZC1393" s="119"/>
      <c r="ZD1393" s="119"/>
      <c r="ZE1393" s="119"/>
      <c r="ZF1393" s="119"/>
      <c r="ZG1393" s="119"/>
      <c r="ZH1393" s="119"/>
      <c r="ZI1393" s="119"/>
      <c r="ZJ1393" s="119"/>
      <c r="ZK1393" s="119"/>
      <c r="ZL1393" s="119"/>
      <c r="ZM1393" s="119"/>
      <c r="ZN1393" s="119"/>
      <c r="ZO1393" s="119"/>
      <c r="ZP1393" s="119"/>
      <c r="ZQ1393" s="119"/>
      <c r="ZR1393" s="119"/>
      <c r="ZS1393" s="119"/>
      <c r="ZT1393" s="119"/>
      <c r="ZU1393" s="119"/>
      <c r="ZV1393" s="119"/>
      <c r="ZW1393" s="119"/>
      <c r="ZX1393" s="119"/>
      <c r="ZY1393" s="119"/>
      <c r="ZZ1393" s="119"/>
      <c r="AAA1393" s="119"/>
      <c r="AAB1393" s="119"/>
      <c r="AAC1393" s="119"/>
      <c r="AAD1393" s="119"/>
      <c r="AAE1393" s="119"/>
      <c r="AAF1393" s="119"/>
      <c r="AAG1393" s="119"/>
      <c r="AAH1393" s="119"/>
      <c r="AAI1393" s="119"/>
      <c r="AAJ1393" s="119"/>
      <c r="AAK1393" s="119"/>
      <c r="AAL1393" s="119"/>
      <c r="AAM1393" s="119"/>
      <c r="AAN1393" s="119"/>
      <c r="AAO1393" s="119"/>
      <c r="AAP1393" s="119"/>
      <c r="AAQ1393" s="119"/>
      <c r="AAR1393" s="119"/>
      <c r="AAS1393" s="119"/>
      <c r="AAT1393" s="119"/>
      <c r="AAU1393" s="119"/>
      <c r="AAV1393" s="119"/>
      <c r="AAW1393" s="119"/>
      <c r="AAX1393" s="119"/>
      <c r="AAY1393" s="119"/>
      <c r="AAZ1393" s="119"/>
      <c r="ABA1393" s="119"/>
      <c r="ABB1393" s="119"/>
      <c r="ABC1393" s="119"/>
      <c r="ABD1393" s="119"/>
      <c r="ABE1393" s="119"/>
      <c r="ABF1393" s="119"/>
      <c r="ABG1393" s="119"/>
      <c r="ABH1393" s="119"/>
      <c r="ABI1393" s="119"/>
      <c r="ABJ1393" s="119"/>
      <c r="ABK1393" s="119"/>
      <c r="ABL1393" s="119"/>
      <c r="ABM1393" s="119"/>
      <c r="ABN1393" s="119"/>
      <c r="ABO1393" s="119"/>
      <c r="ABP1393" s="119"/>
      <c r="ABQ1393" s="119"/>
      <c r="ABR1393" s="119"/>
      <c r="ABS1393" s="119"/>
      <c r="ABT1393" s="119"/>
      <c r="ABU1393" s="119"/>
      <c r="ABV1393" s="119"/>
      <c r="ABW1393" s="119"/>
      <c r="ABX1393" s="119"/>
      <c r="ABY1393" s="119"/>
      <c r="ABZ1393" s="119"/>
      <c r="ACA1393" s="119"/>
      <c r="ACB1393" s="119"/>
      <c r="ACC1393" s="119"/>
      <c r="ACD1393" s="119"/>
      <c r="ACE1393" s="119"/>
      <c r="ACF1393" s="119"/>
      <c r="ACG1393" s="119"/>
      <c r="ACH1393" s="119"/>
      <c r="ACI1393" s="119"/>
      <c r="ACJ1393" s="119"/>
      <c r="ACK1393" s="119"/>
      <c r="ACL1393" s="119"/>
      <c r="ACM1393" s="119"/>
      <c r="ACN1393" s="119"/>
      <c r="ACO1393" s="119"/>
      <c r="ACP1393" s="119"/>
      <c r="ACQ1393" s="119"/>
      <c r="ACR1393" s="119"/>
      <c r="ACS1393" s="119"/>
      <c r="ACT1393" s="119"/>
      <c r="ACU1393" s="119"/>
      <c r="ACV1393" s="119"/>
      <c r="ACW1393" s="119"/>
      <c r="ACX1393" s="119"/>
      <c r="ACY1393" s="119"/>
      <c r="ACZ1393" s="119"/>
      <c r="ADA1393" s="119"/>
      <c r="ADB1393" s="119"/>
      <c r="ADC1393" s="119"/>
      <c r="ADD1393" s="119"/>
      <c r="ADE1393" s="119"/>
      <c r="ADF1393" s="119"/>
      <c r="ADG1393" s="119"/>
      <c r="ADH1393" s="119"/>
      <c r="ADI1393" s="119"/>
      <c r="ADJ1393" s="119"/>
      <c r="ADK1393" s="119"/>
      <c r="ADL1393" s="119"/>
      <c r="ADM1393" s="119"/>
      <c r="ADN1393" s="119"/>
      <c r="ADO1393" s="119"/>
      <c r="ADP1393" s="119"/>
      <c r="ADQ1393" s="119"/>
      <c r="ADR1393" s="119"/>
      <c r="ADS1393" s="119"/>
      <c r="ADT1393" s="119"/>
      <c r="ADU1393" s="119"/>
      <c r="ADV1393" s="119"/>
      <c r="ADW1393" s="119"/>
      <c r="ADX1393" s="119"/>
      <c r="ADY1393" s="119"/>
      <c r="ADZ1393" s="119"/>
      <c r="AEA1393" s="119"/>
      <c r="AEB1393" s="119"/>
      <c r="AEC1393" s="119"/>
      <c r="AED1393" s="119"/>
      <c r="AEE1393" s="119"/>
      <c r="AEF1393" s="119"/>
      <c r="AEG1393" s="119"/>
      <c r="AEH1393" s="119"/>
      <c r="AEI1393" s="119"/>
      <c r="AEJ1393" s="119"/>
      <c r="AEK1393" s="119"/>
      <c r="AEL1393" s="119"/>
      <c r="AEM1393" s="119"/>
      <c r="AEN1393" s="119"/>
      <c r="AEO1393" s="119"/>
      <c r="AEP1393" s="119"/>
      <c r="AEQ1393" s="119"/>
      <c r="AER1393" s="119"/>
      <c r="AES1393" s="119"/>
      <c r="AET1393" s="119"/>
      <c r="AEU1393" s="119"/>
      <c r="AEV1393" s="119"/>
      <c r="AEW1393" s="119"/>
      <c r="AEX1393" s="119"/>
      <c r="AEY1393" s="119"/>
      <c r="AEZ1393" s="119"/>
      <c r="AFA1393" s="119"/>
      <c r="AFB1393" s="119"/>
      <c r="AFC1393" s="119"/>
      <c r="AFD1393" s="119"/>
      <c r="AFE1393" s="119"/>
      <c r="AFF1393" s="119"/>
      <c r="AFG1393" s="119"/>
      <c r="AFH1393" s="119"/>
      <c r="AFI1393" s="119"/>
      <c r="AFJ1393" s="119"/>
      <c r="AFK1393" s="119"/>
      <c r="AFL1393" s="119"/>
      <c r="AFM1393" s="119"/>
      <c r="AFN1393" s="119"/>
      <c r="AFO1393" s="119"/>
      <c r="AFP1393" s="119"/>
      <c r="AFQ1393" s="119"/>
      <c r="AFR1393" s="119"/>
      <c r="AFS1393" s="119"/>
      <c r="AFT1393" s="119"/>
      <c r="AFU1393" s="119"/>
      <c r="AFV1393" s="119"/>
      <c r="AFW1393" s="119"/>
      <c r="AFX1393" s="119"/>
      <c r="AFY1393" s="119"/>
      <c r="AFZ1393" s="119"/>
      <c r="AGA1393" s="119"/>
      <c r="AGB1393" s="119"/>
      <c r="AGC1393" s="119"/>
      <c r="AGD1393" s="119"/>
      <c r="AGE1393" s="119"/>
      <c r="AGF1393" s="119"/>
      <c r="AGG1393" s="119"/>
      <c r="AGH1393" s="119"/>
      <c r="AGI1393" s="119"/>
      <c r="AGJ1393" s="119"/>
      <c r="AGK1393" s="119"/>
      <c r="AGL1393" s="119"/>
      <c r="AGM1393" s="119"/>
      <c r="AGN1393" s="119"/>
      <c r="AGO1393" s="119"/>
      <c r="AGP1393" s="119"/>
      <c r="AGQ1393" s="119"/>
      <c r="AGR1393" s="119"/>
      <c r="AGS1393" s="119"/>
      <c r="AGT1393" s="119"/>
      <c r="AGU1393" s="119"/>
      <c r="AGV1393" s="119"/>
      <c r="AGW1393" s="119"/>
      <c r="AGX1393" s="119"/>
      <c r="AGY1393" s="119"/>
      <c r="AGZ1393" s="119"/>
      <c r="AHA1393" s="119"/>
      <c r="AHB1393" s="119"/>
      <c r="AHC1393" s="119"/>
      <c r="AHD1393" s="119"/>
      <c r="AHE1393" s="119"/>
      <c r="AHF1393" s="119"/>
      <c r="AHG1393" s="119"/>
      <c r="AHH1393" s="119"/>
      <c r="AHI1393" s="119"/>
      <c r="AHJ1393" s="119"/>
      <c r="AHK1393" s="119"/>
      <c r="AHL1393" s="119"/>
      <c r="AHM1393" s="119"/>
      <c r="AHN1393" s="119"/>
      <c r="AHO1393" s="119"/>
      <c r="AHP1393" s="119"/>
      <c r="AHQ1393" s="119"/>
      <c r="AHR1393" s="119"/>
      <c r="AHS1393" s="119"/>
      <c r="AHT1393" s="119"/>
      <c r="AHU1393" s="119"/>
      <c r="AHV1393" s="119"/>
      <c r="AHW1393" s="119"/>
      <c r="AHX1393" s="119"/>
      <c r="AHY1393" s="119"/>
      <c r="AHZ1393" s="119"/>
      <c r="AIA1393" s="119"/>
      <c r="AIB1393" s="119"/>
      <c r="AIC1393" s="119"/>
      <c r="AID1393" s="119"/>
      <c r="AIE1393" s="119"/>
      <c r="AIF1393" s="119"/>
      <c r="AIG1393" s="119"/>
      <c r="AIH1393" s="119"/>
      <c r="AII1393" s="119"/>
      <c r="AIJ1393" s="119"/>
      <c r="AIK1393" s="119"/>
      <c r="AIL1393" s="119"/>
      <c r="AIM1393" s="119"/>
      <c r="AIN1393" s="119"/>
      <c r="AIO1393" s="119"/>
      <c r="AIP1393" s="119"/>
      <c r="AIQ1393" s="119"/>
      <c r="AIR1393" s="119"/>
      <c r="AIS1393" s="119"/>
      <c r="AIT1393" s="119"/>
      <c r="AIU1393" s="119"/>
      <c r="AIV1393" s="119"/>
      <c r="AIW1393" s="119"/>
      <c r="AIX1393" s="119"/>
      <c r="AIY1393" s="119"/>
      <c r="AIZ1393" s="119"/>
      <c r="AJA1393" s="119"/>
      <c r="AJB1393" s="119"/>
      <c r="AJC1393" s="119"/>
      <c r="AJD1393" s="119"/>
      <c r="AJE1393" s="119"/>
      <c r="AJF1393" s="119"/>
      <c r="AJG1393" s="119"/>
      <c r="AJH1393" s="119"/>
      <c r="AJI1393" s="119"/>
      <c r="AJJ1393" s="119"/>
      <c r="AJK1393" s="119"/>
      <c r="AJL1393" s="119"/>
      <c r="AJM1393" s="119"/>
      <c r="AJN1393" s="119"/>
      <c r="AJO1393" s="119"/>
      <c r="AJP1393" s="119"/>
      <c r="AJQ1393" s="119"/>
      <c r="AJR1393" s="119"/>
      <c r="AJS1393" s="119"/>
      <c r="AJT1393" s="119"/>
      <c r="AJU1393" s="119"/>
      <c r="AJV1393" s="119"/>
      <c r="AJW1393" s="119"/>
      <c r="AJX1393" s="119"/>
      <c r="AJY1393" s="119"/>
      <c r="AJZ1393" s="119"/>
      <c r="AKA1393" s="119"/>
      <c r="AKB1393" s="119"/>
      <c r="AKC1393" s="119"/>
      <c r="AKD1393" s="119"/>
      <c r="AKE1393" s="119"/>
      <c r="AKF1393" s="119"/>
      <c r="AKG1393" s="119"/>
      <c r="AKH1393" s="119"/>
      <c r="AKI1393" s="119"/>
      <c r="AKJ1393" s="119"/>
      <c r="AKK1393" s="119"/>
      <c r="AKL1393" s="119"/>
      <c r="AKM1393" s="119"/>
      <c r="AKN1393" s="119"/>
      <c r="AKO1393" s="119"/>
      <c r="AKP1393" s="119"/>
      <c r="AKQ1393" s="119"/>
      <c r="AKR1393" s="119"/>
      <c r="AKS1393" s="119"/>
      <c r="AKT1393" s="119"/>
      <c r="AKU1393" s="119"/>
      <c r="AKV1393" s="119"/>
      <c r="AKW1393" s="119"/>
      <c r="AKX1393" s="119"/>
      <c r="AKY1393" s="119"/>
      <c r="AKZ1393" s="119"/>
      <c r="ALA1393" s="119"/>
      <c r="ALB1393" s="119"/>
      <c r="ALC1393" s="119"/>
      <c r="ALD1393" s="119"/>
      <c r="ALE1393" s="119"/>
      <c r="ALF1393" s="119"/>
      <c r="ALG1393" s="119"/>
      <c r="ALH1393" s="119"/>
      <c r="ALI1393" s="119"/>
      <c r="ALJ1393" s="119"/>
      <c r="ALK1393" s="119"/>
      <c r="ALL1393" s="119"/>
      <c r="ALM1393" s="119"/>
      <c r="ALN1393" s="119"/>
      <c r="ALO1393" s="119"/>
      <c r="ALP1393" s="119"/>
      <c r="ALQ1393" s="119"/>
      <c r="ALR1393" s="119"/>
      <c r="ALS1393" s="119"/>
      <c r="ALT1393" s="119"/>
      <c r="ALU1393" s="119"/>
      <c r="ALV1393" s="119"/>
      <c r="ALW1393" s="119"/>
      <c r="ALX1393" s="119"/>
      <c r="ALY1393" s="119"/>
      <c r="ALZ1393" s="119"/>
      <c r="AMA1393" s="119"/>
      <c r="AMB1393" s="119"/>
      <c r="AMC1393" s="119"/>
      <c r="AMD1393" s="119"/>
      <c r="AME1393" s="119"/>
      <c r="AMF1393" s="119"/>
      <c r="AMG1393" s="119"/>
      <c r="AMH1393" s="119"/>
      <c r="AMI1393" s="119"/>
      <c r="AMJ1393" s="119"/>
    </row>
    <row r="1394" customFormat="false" ht="15" hidden="false" customHeight="false" outlineLevel="0" collapsed="false">
      <c r="A1394" s="118"/>
      <c r="B1394" s="118"/>
      <c r="C1394" s="49" t="n">
        <f aca="false">IF(F1394=F1393,C1393,IF(F1394=(F1393+10),C1393,(C1393+10)))</f>
        <v>2710</v>
      </c>
      <c r="D1394" s="56" t="s">
        <v>480</v>
      </c>
      <c r="E1394" s="51" t="n">
        <f aca="false">IF(C1393=C1394,IF(AND(L1394&lt;&gt;"M",L1394&lt;&gt;"m-up"),E1393+10,E1393),10)</f>
        <v>20</v>
      </c>
      <c r="F1394" s="79" t="n">
        <f aca="false">R1394+(Q1394*60)+(P1394*3600)</f>
        <v>52550</v>
      </c>
      <c r="G1394" s="79" t="str">
        <f aca="false">CONCATENATE(M1394,N1394,O1394)</f>
        <v>201826</v>
      </c>
      <c r="H1394" s="79" t="n">
        <v>3</v>
      </c>
      <c r="I1394" s="79"/>
      <c r="J1394" s="79"/>
      <c r="K1394" s="79"/>
      <c r="L1394" s="79" t="s">
        <v>0</v>
      </c>
      <c r="M1394" s="79" t="n">
        <v>2018</v>
      </c>
      <c r="N1394" s="79" t="n">
        <v>2</v>
      </c>
      <c r="O1394" s="79" t="n">
        <v>6</v>
      </c>
      <c r="P1394" s="79" t="n">
        <v>14</v>
      </c>
      <c r="Q1394" s="79" t="n">
        <v>35</v>
      </c>
      <c r="R1394" s="79" t="n">
        <v>50</v>
      </c>
      <c r="S1394" s="79" t="n">
        <v>508</v>
      </c>
      <c r="T1394" s="79" t="n">
        <v>1</v>
      </c>
      <c r="U1394" s="79" t="s">
        <v>1</v>
      </c>
      <c r="V1394" s="79" t="s">
        <v>2</v>
      </c>
      <c r="W1394" s="79"/>
      <c r="X1394" s="130"/>
      <c r="Y1394" s="130"/>
      <c r="Z1394" s="130"/>
      <c r="AA1394" s="130"/>
      <c r="WK1394" s="119"/>
      <c r="WL1394" s="119"/>
      <c r="WM1394" s="119"/>
      <c r="WN1394" s="119"/>
      <c r="WO1394" s="119"/>
      <c r="WP1394" s="119"/>
      <c r="WQ1394" s="119"/>
      <c r="WR1394" s="119"/>
      <c r="WS1394" s="119"/>
      <c r="WT1394" s="119"/>
      <c r="WU1394" s="119"/>
      <c r="WV1394" s="119"/>
      <c r="WW1394" s="119"/>
      <c r="WX1394" s="119"/>
      <c r="WY1394" s="119"/>
      <c r="WZ1394" s="119"/>
      <c r="XA1394" s="119"/>
      <c r="XB1394" s="119"/>
      <c r="XC1394" s="119"/>
      <c r="XD1394" s="119"/>
      <c r="XE1394" s="119"/>
      <c r="XF1394" s="119"/>
      <c r="XG1394" s="119"/>
      <c r="XH1394" s="119"/>
      <c r="XI1394" s="119"/>
      <c r="XJ1394" s="119"/>
      <c r="XK1394" s="119"/>
      <c r="XL1394" s="119"/>
      <c r="XM1394" s="119"/>
      <c r="XN1394" s="119"/>
      <c r="XO1394" s="119"/>
      <c r="XP1394" s="119"/>
      <c r="XQ1394" s="119"/>
      <c r="XR1394" s="119"/>
      <c r="XS1394" s="119"/>
      <c r="XT1394" s="119"/>
      <c r="XU1394" s="119"/>
      <c r="XV1394" s="119"/>
      <c r="XW1394" s="119"/>
      <c r="XX1394" s="119"/>
      <c r="XY1394" s="119"/>
      <c r="XZ1394" s="119"/>
      <c r="YA1394" s="119"/>
      <c r="YB1394" s="119"/>
      <c r="YC1394" s="119"/>
      <c r="YD1394" s="119"/>
      <c r="YE1394" s="119"/>
      <c r="YF1394" s="119"/>
      <c r="YG1394" s="119"/>
      <c r="YH1394" s="119"/>
      <c r="YI1394" s="119"/>
      <c r="YJ1394" s="119"/>
      <c r="YK1394" s="119"/>
      <c r="YL1394" s="119"/>
      <c r="YM1394" s="119"/>
      <c r="YN1394" s="119"/>
      <c r="YO1394" s="119"/>
      <c r="YP1394" s="119"/>
      <c r="YQ1394" s="119"/>
      <c r="YR1394" s="119"/>
      <c r="YS1394" s="119"/>
      <c r="YT1394" s="119"/>
      <c r="YU1394" s="119"/>
      <c r="YV1394" s="119"/>
      <c r="YW1394" s="119"/>
      <c r="YX1394" s="119"/>
      <c r="YY1394" s="119"/>
      <c r="YZ1394" s="119"/>
      <c r="ZA1394" s="119"/>
      <c r="ZB1394" s="119"/>
      <c r="ZC1394" s="119"/>
      <c r="ZD1394" s="119"/>
      <c r="ZE1394" s="119"/>
      <c r="ZF1394" s="119"/>
      <c r="ZG1394" s="119"/>
      <c r="ZH1394" s="119"/>
      <c r="ZI1394" s="119"/>
      <c r="ZJ1394" s="119"/>
      <c r="ZK1394" s="119"/>
      <c r="ZL1394" s="119"/>
      <c r="ZM1394" s="119"/>
      <c r="ZN1394" s="119"/>
      <c r="ZO1394" s="119"/>
      <c r="ZP1394" s="119"/>
      <c r="ZQ1394" s="119"/>
      <c r="ZR1394" s="119"/>
      <c r="ZS1394" s="119"/>
      <c r="ZT1394" s="119"/>
      <c r="ZU1394" s="119"/>
      <c r="ZV1394" s="119"/>
      <c r="ZW1394" s="119"/>
      <c r="ZX1394" s="119"/>
      <c r="ZY1394" s="119"/>
      <c r="ZZ1394" s="119"/>
      <c r="AAA1394" s="119"/>
      <c r="AAB1394" s="119"/>
      <c r="AAC1394" s="119"/>
      <c r="AAD1394" s="119"/>
      <c r="AAE1394" s="119"/>
      <c r="AAF1394" s="119"/>
      <c r="AAG1394" s="119"/>
      <c r="AAH1394" s="119"/>
      <c r="AAI1394" s="119"/>
      <c r="AAJ1394" s="119"/>
      <c r="AAK1394" s="119"/>
      <c r="AAL1394" s="119"/>
      <c r="AAM1394" s="119"/>
      <c r="AAN1394" s="119"/>
      <c r="AAO1394" s="119"/>
      <c r="AAP1394" s="119"/>
      <c r="AAQ1394" s="119"/>
      <c r="AAR1394" s="119"/>
      <c r="AAS1394" s="119"/>
      <c r="AAT1394" s="119"/>
      <c r="AAU1394" s="119"/>
      <c r="AAV1394" s="119"/>
      <c r="AAW1394" s="119"/>
      <c r="AAX1394" s="119"/>
      <c r="AAY1394" s="119"/>
      <c r="AAZ1394" s="119"/>
      <c r="ABA1394" s="119"/>
      <c r="ABB1394" s="119"/>
      <c r="ABC1394" s="119"/>
      <c r="ABD1394" s="119"/>
      <c r="ABE1394" s="119"/>
      <c r="ABF1394" s="119"/>
      <c r="ABG1394" s="119"/>
      <c r="ABH1394" s="119"/>
      <c r="ABI1394" s="119"/>
      <c r="ABJ1394" s="119"/>
      <c r="ABK1394" s="119"/>
      <c r="ABL1394" s="119"/>
      <c r="ABM1394" s="119"/>
      <c r="ABN1394" s="119"/>
      <c r="ABO1394" s="119"/>
      <c r="ABP1394" s="119"/>
      <c r="ABQ1394" s="119"/>
      <c r="ABR1394" s="119"/>
      <c r="ABS1394" s="119"/>
      <c r="ABT1394" s="119"/>
      <c r="ABU1394" s="119"/>
      <c r="ABV1394" s="119"/>
      <c r="ABW1394" s="119"/>
      <c r="ABX1394" s="119"/>
      <c r="ABY1394" s="119"/>
      <c r="ABZ1394" s="119"/>
      <c r="ACA1394" s="119"/>
      <c r="ACB1394" s="119"/>
      <c r="ACC1394" s="119"/>
      <c r="ACD1394" s="119"/>
      <c r="ACE1394" s="119"/>
      <c r="ACF1394" s="119"/>
      <c r="ACG1394" s="119"/>
      <c r="ACH1394" s="119"/>
      <c r="ACI1394" s="119"/>
      <c r="ACJ1394" s="119"/>
      <c r="ACK1394" s="119"/>
      <c r="ACL1394" s="119"/>
      <c r="ACM1394" s="119"/>
      <c r="ACN1394" s="119"/>
      <c r="ACO1394" s="119"/>
      <c r="ACP1394" s="119"/>
      <c r="ACQ1394" s="119"/>
      <c r="ACR1394" s="119"/>
      <c r="ACS1394" s="119"/>
      <c r="ACT1394" s="119"/>
      <c r="ACU1394" s="119"/>
      <c r="ACV1394" s="119"/>
      <c r="ACW1394" s="119"/>
      <c r="ACX1394" s="119"/>
      <c r="ACY1394" s="119"/>
      <c r="ACZ1394" s="119"/>
      <c r="ADA1394" s="119"/>
      <c r="ADB1394" s="119"/>
      <c r="ADC1394" s="119"/>
      <c r="ADD1394" s="119"/>
      <c r="ADE1394" s="119"/>
      <c r="ADF1394" s="119"/>
      <c r="ADG1394" s="119"/>
      <c r="ADH1394" s="119"/>
      <c r="ADI1394" s="119"/>
      <c r="ADJ1394" s="119"/>
      <c r="ADK1394" s="119"/>
      <c r="ADL1394" s="119"/>
      <c r="ADM1394" s="119"/>
      <c r="ADN1394" s="119"/>
      <c r="ADO1394" s="119"/>
      <c r="ADP1394" s="119"/>
      <c r="ADQ1394" s="119"/>
      <c r="ADR1394" s="119"/>
      <c r="ADS1394" s="119"/>
      <c r="ADT1394" s="119"/>
      <c r="ADU1394" s="119"/>
      <c r="ADV1394" s="119"/>
      <c r="ADW1394" s="119"/>
      <c r="ADX1394" s="119"/>
      <c r="ADY1394" s="119"/>
      <c r="ADZ1394" s="119"/>
      <c r="AEA1394" s="119"/>
      <c r="AEB1394" s="119"/>
      <c r="AEC1394" s="119"/>
      <c r="AED1394" s="119"/>
      <c r="AEE1394" s="119"/>
      <c r="AEF1394" s="119"/>
      <c r="AEG1394" s="119"/>
      <c r="AEH1394" s="119"/>
      <c r="AEI1394" s="119"/>
      <c r="AEJ1394" s="119"/>
      <c r="AEK1394" s="119"/>
      <c r="AEL1394" s="119"/>
      <c r="AEM1394" s="119"/>
      <c r="AEN1394" s="119"/>
      <c r="AEO1394" s="119"/>
      <c r="AEP1394" s="119"/>
      <c r="AEQ1394" s="119"/>
      <c r="AER1394" s="119"/>
      <c r="AES1394" s="119"/>
      <c r="AET1394" s="119"/>
      <c r="AEU1394" s="119"/>
      <c r="AEV1394" s="119"/>
      <c r="AEW1394" s="119"/>
      <c r="AEX1394" s="119"/>
      <c r="AEY1394" s="119"/>
      <c r="AEZ1394" s="119"/>
      <c r="AFA1394" s="119"/>
      <c r="AFB1394" s="119"/>
      <c r="AFC1394" s="119"/>
      <c r="AFD1394" s="119"/>
      <c r="AFE1394" s="119"/>
      <c r="AFF1394" s="119"/>
      <c r="AFG1394" s="119"/>
      <c r="AFH1394" s="119"/>
      <c r="AFI1394" s="119"/>
      <c r="AFJ1394" s="119"/>
      <c r="AFK1394" s="119"/>
      <c r="AFL1394" s="119"/>
      <c r="AFM1394" s="119"/>
      <c r="AFN1394" s="119"/>
      <c r="AFO1394" s="119"/>
      <c r="AFP1394" s="119"/>
      <c r="AFQ1394" s="119"/>
      <c r="AFR1394" s="119"/>
      <c r="AFS1394" s="119"/>
      <c r="AFT1394" s="119"/>
      <c r="AFU1394" s="119"/>
      <c r="AFV1394" s="119"/>
      <c r="AFW1394" s="119"/>
      <c r="AFX1394" s="119"/>
      <c r="AFY1394" s="119"/>
      <c r="AFZ1394" s="119"/>
      <c r="AGA1394" s="119"/>
      <c r="AGB1394" s="119"/>
      <c r="AGC1394" s="119"/>
      <c r="AGD1394" s="119"/>
      <c r="AGE1394" s="119"/>
      <c r="AGF1394" s="119"/>
      <c r="AGG1394" s="119"/>
      <c r="AGH1394" s="119"/>
      <c r="AGI1394" s="119"/>
      <c r="AGJ1394" s="119"/>
      <c r="AGK1394" s="119"/>
      <c r="AGL1394" s="119"/>
      <c r="AGM1394" s="119"/>
      <c r="AGN1394" s="119"/>
      <c r="AGO1394" s="119"/>
      <c r="AGP1394" s="119"/>
      <c r="AGQ1394" s="119"/>
      <c r="AGR1394" s="119"/>
      <c r="AGS1394" s="119"/>
      <c r="AGT1394" s="119"/>
      <c r="AGU1394" s="119"/>
      <c r="AGV1394" s="119"/>
      <c r="AGW1394" s="119"/>
      <c r="AGX1394" s="119"/>
      <c r="AGY1394" s="119"/>
      <c r="AGZ1394" s="119"/>
      <c r="AHA1394" s="119"/>
      <c r="AHB1394" s="119"/>
      <c r="AHC1394" s="119"/>
      <c r="AHD1394" s="119"/>
      <c r="AHE1394" s="119"/>
      <c r="AHF1394" s="119"/>
      <c r="AHG1394" s="119"/>
      <c r="AHH1394" s="119"/>
      <c r="AHI1394" s="119"/>
      <c r="AHJ1394" s="119"/>
      <c r="AHK1394" s="119"/>
      <c r="AHL1394" s="119"/>
      <c r="AHM1394" s="119"/>
      <c r="AHN1394" s="119"/>
      <c r="AHO1394" s="119"/>
      <c r="AHP1394" s="119"/>
      <c r="AHQ1394" s="119"/>
      <c r="AHR1394" s="119"/>
      <c r="AHS1394" s="119"/>
      <c r="AHT1394" s="119"/>
      <c r="AHU1394" s="119"/>
      <c r="AHV1394" s="119"/>
      <c r="AHW1394" s="119"/>
      <c r="AHX1394" s="119"/>
      <c r="AHY1394" s="119"/>
      <c r="AHZ1394" s="119"/>
      <c r="AIA1394" s="119"/>
      <c r="AIB1394" s="119"/>
      <c r="AIC1394" s="119"/>
      <c r="AID1394" s="119"/>
      <c r="AIE1394" s="119"/>
      <c r="AIF1394" s="119"/>
      <c r="AIG1394" s="119"/>
      <c r="AIH1394" s="119"/>
      <c r="AII1394" s="119"/>
      <c r="AIJ1394" s="119"/>
      <c r="AIK1394" s="119"/>
      <c r="AIL1394" s="119"/>
      <c r="AIM1394" s="119"/>
      <c r="AIN1394" s="119"/>
      <c r="AIO1394" s="119"/>
      <c r="AIP1394" s="119"/>
      <c r="AIQ1394" s="119"/>
      <c r="AIR1394" s="119"/>
      <c r="AIS1394" s="119"/>
      <c r="AIT1394" s="119"/>
      <c r="AIU1394" s="119"/>
      <c r="AIV1394" s="119"/>
      <c r="AIW1394" s="119"/>
      <c r="AIX1394" s="119"/>
      <c r="AIY1394" s="119"/>
      <c r="AIZ1394" s="119"/>
      <c r="AJA1394" s="119"/>
      <c r="AJB1394" s="119"/>
      <c r="AJC1394" s="119"/>
      <c r="AJD1394" s="119"/>
      <c r="AJE1394" s="119"/>
      <c r="AJF1394" s="119"/>
      <c r="AJG1394" s="119"/>
      <c r="AJH1394" s="119"/>
      <c r="AJI1394" s="119"/>
      <c r="AJJ1394" s="119"/>
      <c r="AJK1394" s="119"/>
      <c r="AJL1394" s="119"/>
      <c r="AJM1394" s="119"/>
      <c r="AJN1394" s="119"/>
      <c r="AJO1394" s="119"/>
      <c r="AJP1394" s="119"/>
      <c r="AJQ1394" s="119"/>
      <c r="AJR1394" s="119"/>
      <c r="AJS1394" s="119"/>
      <c r="AJT1394" s="119"/>
      <c r="AJU1394" s="119"/>
      <c r="AJV1394" s="119"/>
      <c r="AJW1394" s="119"/>
      <c r="AJX1394" s="119"/>
      <c r="AJY1394" s="119"/>
      <c r="AJZ1394" s="119"/>
      <c r="AKA1394" s="119"/>
      <c r="AKB1394" s="119"/>
      <c r="AKC1394" s="119"/>
      <c r="AKD1394" s="119"/>
      <c r="AKE1394" s="119"/>
      <c r="AKF1394" s="119"/>
      <c r="AKG1394" s="119"/>
      <c r="AKH1394" s="119"/>
      <c r="AKI1394" s="119"/>
      <c r="AKJ1394" s="119"/>
      <c r="AKK1394" s="119"/>
      <c r="AKL1394" s="119"/>
      <c r="AKM1394" s="119"/>
      <c r="AKN1394" s="119"/>
      <c r="AKO1394" s="119"/>
      <c r="AKP1394" s="119"/>
      <c r="AKQ1394" s="119"/>
      <c r="AKR1394" s="119"/>
      <c r="AKS1394" s="119"/>
      <c r="AKT1394" s="119"/>
      <c r="AKU1394" s="119"/>
      <c r="AKV1394" s="119"/>
      <c r="AKW1394" s="119"/>
      <c r="AKX1394" s="119"/>
      <c r="AKY1394" s="119"/>
      <c r="AKZ1394" s="119"/>
      <c r="ALA1394" s="119"/>
      <c r="ALB1394" s="119"/>
      <c r="ALC1394" s="119"/>
      <c r="ALD1394" s="119"/>
      <c r="ALE1394" s="119"/>
      <c r="ALF1394" s="119"/>
      <c r="ALG1394" s="119"/>
      <c r="ALH1394" s="119"/>
      <c r="ALI1394" s="119"/>
      <c r="ALJ1394" s="119"/>
      <c r="ALK1394" s="119"/>
      <c r="ALL1394" s="119"/>
      <c r="ALM1394" s="119"/>
      <c r="ALN1394" s="119"/>
      <c r="ALO1394" s="119"/>
      <c r="ALP1394" s="119"/>
      <c r="ALQ1394" s="119"/>
      <c r="ALR1394" s="119"/>
      <c r="ALS1394" s="119"/>
      <c r="ALT1394" s="119"/>
      <c r="ALU1394" s="119"/>
      <c r="ALV1394" s="119"/>
      <c r="ALW1394" s="119"/>
      <c r="ALX1394" s="119"/>
      <c r="ALY1394" s="119"/>
      <c r="ALZ1394" s="119"/>
      <c r="AMA1394" s="119"/>
      <c r="AMB1394" s="119"/>
      <c r="AMC1394" s="119"/>
      <c r="AMD1394" s="119"/>
      <c r="AME1394" s="119"/>
      <c r="AMF1394" s="119"/>
      <c r="AMG1394" s="119"/>
      <c r="AMH1394" s="119"/>
      <c r="AMI1394" s="119"/>
      <c r="AMJ1394" s="119"/>
    </row>
    <row r="1395" customFormat="false" ht="15" hidden="false" customHeight="false" outlineLevel="0" collapsed="false">
      <c r="A1395" s="120"/>
      <c r="B1395" s="120"/>
      <c r="C1395" s="49" t="n">
        <f aca="false">IF(F1395=F1394,C1394,IF(F1395=(F1394+10),C1394,(C1394+10)))</f>
        <v>2710</v>
      </c>
      <c r="D1395" s="56" t="s">
        <v>480</v>
      </c>
      <c r="E1395" s="51" t="n">
        <f aca="false">IF(C1394=C1395,IF(AND(L1395&lt;&gt;"M",L1395&lt;&gt;"m-up"),E1394+10,E1394),10)</f>
        <v>20</v>
      </c>
      <c r="F1395" s="79" t="n">
        <f aca="false">R1395+(Q1395*60)+(P1395*3600)</f>
        <v>52550</v>
      </c>
      <c r="G1395" s="79" t="str">
        <f aca="false">CONCATENATE(M1395,N1395,O1395)</f>
        <v>201826</v>
      </c>
      <c r="H1395" s="79" t="n">
        <v>0</v>
      </c>
      <c r="I1395" s="79"/>
      <c r="J1395" s="79"/>
      <c r="K1395" s="79"/>
      <c r="L1395" s="79" t="s">
        <v>4</v>
      </c>
      <c r="M1395" s="79" t="n">
        <v>2018</v>
      </c>
      <c r="N1395" s="79" t="n">
        <v>2</v>
      </c>
      <c r="O1395" s="79" t="n">
        <v>6</v>
      </c>
      <c r="P1395" s="79" t="n">
        <v>14</v>
      </c>
      <c r="Q1395" s="79" t="n">
        <v>35</v>
      </c>
      <c r="R1395" s="79" t="n">
        <v>50</v>
      </c>
      <c r="S1395" s="79" t="n">
        <v>509</v>
      </c>
      <c r="T1395" s="79" t="n">
        <v>1</v>
      </c>
      <c r="U1395" s="79" t="s">
        <v>1</v>
      </c>
      <c r="V1395" s="79" t="s">
        <v>2</v>
      </c>
      <c r="W1395" s="79"/>
      <c r="X1395" s="130"/>
      <c r="Y1395" s="130"/>
      <c r="Z1395" s="130"/>
      <c r="AA1395" s="130"/>
      <c r="WK1395" s="121"/>
      <c r="WL1395" s="121"/>
      <c r="WM1395" s="121"/>
      <c r="WN1395" s="121"/>
      <c r="WO1395" s="121"/>
      <c r="WP1395" s="121"/>
      <c r="WQ1395" s="121"/>
      <c r="WR1395" s="121"/>
      <c r="WS1395" s="121"/>
      <c r="WT1395" s="121"/>
      <c r="WU1395" s="121"/>
      <c r="WV1395" s="121"/>
      <c r="WW1395" s="121"/>
      <c r="WX1395" s="121"/>
      <c r="WY1395" s="121"/>
      <c r="WZ1395" s="121"/>
      <c r="XA1395" s="121"/>
      <c r="XB1395" s="121"/>
      <c r="XC1395" s="121"/>
      <c r="XD1395" s="121"/>
      <c r="XE1395" s="121"/>
      <c r="XF1395" s="121"/>
      <c r="XG1395" s="121"/>
      <c r="XH1395" s="121"/>
      <c r="XI1395" s="121"/>
      <c r="XJ1395" s="121"/>
      <c r="XK1395" s="121"/>
      <c r="XL1395" s="121"/>
      <c r="XM1395" s="121"/>
      <c r="XN1395" s="121"/>
      <c r="XO1395" s="121"/>
      <c r="XP1395" s="121"/>
      <c r="XQ1395" s="121"/>
      <c r="XR1395" s="121"/>
      <c r="XS1395" s="121"/>
      <c r="XT1395" s="121"/>
      <c r="XU1395" s="121"/>
      <c r="XV1395" s="121"/>
      <c r="XW1395" s="121"/>
      <c r="XX1395" s="121"/>
      <c r="XY1395" s="121"/>
      <c r="XZ1395" s="121"/>
      <c r="YA1395" s="121"/>
      <c r="YB1395" s="121"/>
      <c r="YC1395" s="121"/>
      <c r="YD1395" s="121"/>
      <c r="YE1395" s="121"/>
      <c r="YF1395" s="121"/>
      <c r="YG1395" s="121"/>
      <c r="YH1395" s="121"/>
      <c r="YI1395" s="121"/>
      <c r="YJ1395" s="121"/>
      <c r="YK1395" s="121"/>
      <c r="YL1395" s="121"/>
      <c r="YM1395" s="121"/>
      <c r="YN1395" s="121"/>
      <c r="YO1395" s="121"/>
      <c r="YP1395" s="121"/>
      <c r="YQ1395" s="121"/>
      <c r="YR1395" s="121"/>
      <c r="YS1395" s="121"/>
      <c r="YT1395" s="121"/>
      <c r="YU1395" s="121"/>
      <c r="YV1395" s="121"/>
      <c r="YW1395" s="121"/>
      <c r="YX1395" s="121"/>
      <c r="YY1395" s="121"/>
      <c r="YZ1395" s="121"/>
      <c r="ZA1395" s="121"/>
      <c r="ZB1395" s="121"/>
      <c r="ZC1395" s="121"/>
      <c r="ZD1395" s="121"/>
      <c r="ZE1395" s="121"/>
      <c r="ZF1395" s="121"/>
      <c r="ZG1395" s="121"/>
      <c r="ZH1395" s="121"/>
      <c r="ZI1395" s="121"/>
      <c r="ZJ1395" s="121"/>
      <c r="ZK1395" s="121"/>
      <c r="ZL1395" s="121"/>
      <c r="ZM1395" s="121"/>
      <c r="ZN1395" s="121"/>
      <c r="ZO1395" s="121"/>
      <c r="ZP1395" s="121"/>
      <c r="ZQ1395" s="121"/>
      <c r="ZR1395" s="121"/>
      <c r="ZS1395" s="121"/>
      <c r="ZT1395" s="121"/>
      <c r="ZU1395" s="121"/>
      <c r="ZV1395" s="121"/>
      <c r="ZW1395" s="121"/>
      <c r="ZX1395" s="121"/>
      <c r="ZY1395" s="121"/>
      <c r="ZZ1395" s="121"/>
      <c r="AAA1395" s="121"/>
      <c r="AAB1395" s="121"/>
      <c r="AAC1395" s="121"/>
      <c r="AAD1395" s="121"/>
      <c r="AAE1395" s="121"/>
      <c r="AAF1395" s="121"/>
      <c r="AAG1395" s="121"/>
      <c r="AAH1395" s="121"/>
      <c r="AAI1395" s="121"/>
      <c r="AAJ1395" s="121"/>
      <c r="AAK1395" s="121"/>
      <c r="AAL1395" s="121"/>
      <c r="AAM1395" s="121"/>
      <c r="AAN1395" s="121"/>
      <c r="AAO1395" s="121"/>
      <c r="AAP1395" s="121"/>
      <c r="AAQ1395" s="121"/>
      <c r="AAR1395" s="121"/>
      <c r="AAS1395" s="121"/>
      <c r="AAT1395" s="121"/>
      <c r="AAU1395" s="121"/>
      <c r="AAV1395" s="121"/>
      <c r="AAW1395" s="121"/>
      <c r="AAX1395" s="121"/>
      <c r="AAY1395" s="121"/>
      <c r="AAZ1395" s="121"/>
      <c r="ABA1395" s="121"/>
      <c r="ABB1395" s="121"/>
      <c r="ABC1395" s="121"/>
      <c r="ABD1395" s="121"/>
      <c r="ABE1395" s="121"/>
      <c r="ABF1395" s="121"/>
      <c r="ABG1395" s="121"/>
      <c r="ABH1395" s="121"/>
      <c r="ABI1395" s="121"/>
      <c r="ABJ1395" s="121"/>
      <c r="ABK1395" s="121"/>
      <c r="ABL1395" s="121"/>
      <c r="ABM1395" s="121"/>
      <c r="ABN1395" s="121"/>
      <c r="ABO1395" s="121"/>
      <c r="ABP1395" s="121"/>
      <c r="ABQ1395" s="121"/>
      <c r="ABR1395" s="121"/>
      <c r="ABS1395" s="121"/>
      <c r="ABT1395" s="121"/>
      <c r="ABU1395" s="121"/>
      <c r="ABV1395" s="121"/>
      <c r="ABW1395" s="121"/>
      <c r="ABX1395" s="121"/>
      <c r="ABY1395" s="121"/>
      <c r="ABZ1395" s="121"/>
      <c r="ACA1395" s="121"/>
      <c r="ACB1395" s="121"/>
      <c r="ACC1395" s="121"/>
      <c r="ACD1395" s="121"/>
      <c r="ACE1395" s="121"/>
      <c r="ACF1395" s="121"/>
      <c r="ACG1395" s="121"/>
      <c r="ACH1395" s="121"/>
      <c r="ACI1395" s="121"/>
      <c r="ACJ1395" s="121"/>
      <c r="ACK1395" s="121"/>
      <c r="ACL1395" s="121"/>
      <c r="ACM1395" s="121"/>
      <c r="ACN1395" s="121"/>
      <c r="ACO1395" s="121"/>
      <c r="ACP1395" s="121"/>
      <c r="ACQ1395" s="121"/>
      <c r="ACR1395" s="121"/>
      <c r="ACS1395" s="121"/>
      <c r="ACT1395" s="121"/>
      <c r="ACU1395" s="121"/>
      <c r="ACV1395" s="121"/>
      <c r="ACW1395" s="121"/>
      <c r="ACX1395" s="121"/>
      <c r="ACY1395" s="121"/>
      <c r="ACZ1395" s="121"/>
      <c r="ADA1395" s="121"/>
      <c r="ADB1395" s="121"/>
      <c r="ADC1395" s="121"/>
      <c r="ADD1395" s="121"/>
      <c r="ADE1395" s="121"/>
      <c r="ADF1395" s="121"/>
      <c r="ADG1395" s="121"/>
      <c r="ADH1395" s="121"/>
      <c r="ADI1395" s="121"/>
      <c r="ADJ1395" s="121"/>
      <c r="ADK1395" s="121"/>
      <c r="ADL1395" s="121"/>
      <c r="ADM1395" s="121"/>
      <c r="ADN1395" s="121"/>
      <c r="ADO1395" s="121"/>
      <c r="ADP1395" s="121"/>
      <c r="ADQ1395" s="121"/>
      <c r="ADR1395" s="121"/>
      <c r="ADS1395" s="121"/>
      <c r="ADT1395" s="121"/>
      <c r="ADU1395" s="121"/>
      <c r="ADV1395" s="121"/>
      <c r="ADW1395" s="121"/>
      <c r="ADX1395" s="121"/>
      <c r="ADY1395" s="121"/>
      <c r="ADZ1395" s="121"/>
      <c r="AEA1395" s="121"/>
      <c r="AEB1395" s="121"/>
      <c r="AEC1395" s="121"/>
      <c r="AED1395" s="121"/>
      <c r="AEE1395" s="121"/>
      <c r="AEF1395" s="121"/>
      <c r="AEG1395" s="121"/>
      <c r="AEH1395" s="121"/>
      <c r="AEI1395" s="121"/>
      <c r="AEJ1395" s="121"/>
      <c r="AEK1395" s="121"/>
      <c r="AEL1395" s="121"/>
      <c r="AEM1395" s="121"/>
      <c r="AEN1395" s="121"/>
      <c r="AEO1395" s="121"/>
      <c r="AEP1395" s="121"/>
      <c r="AEQ1395" s="121"/>
      <c r="AER1395" s="121"/>
      <c r="AES1395" s="121"/>
      <c r="AET1395" s="121"/>
      <c r="AEU1395" s="121"/>
      <c r="AEV1395" s="121"/>
      <c r="AEW1395" s="121"/>
      <c r="AEX1395" s="121"/>
      <c r="AEY1395" s="121"/>
      <c r="AEZ1395" s="121"/>
      <c r="AFA1395" s="121"/>
      <c r="AFB1395" s="121"/>
      <c r="AFC1395" s="121"/>
      <c r="AFD1395" s="121"/>
      <c r="AFE1395" s="121"/>
      <c r="AFF1395" s="121"/>
      <c r="AFG1395" s="121"/>
      <c r="AFH1395" s="121"/>
      <c r="AFI1395" s="121"/>
      <c r="AFJ1395" s="121"/>
      <c r="AFK1395" s="121"/>
      <c r="AFL1395" s="121"/>
      <c r="AFM1395" s="121"/>
      <c r="AFN1395" s="121"/>
      <c r="AFO1395" s="121"/>
      <c r="AFP1395" s="121"/>
      <c r="AFQ1395" s="121"/>
      <c r="AFR1395" s="121"/>
      <c r="AFS1395" s="121"/>
      <c r="AFT1395" s="121"/>
      <c r="AFU1395" s="121"/>
      <c r="AFV1395" s="121"/>
      <c r="AFW1395" s="121"/>
      <c r="AFX1395" s="121"/>
      <c r="AFY1395" s="121"/>
      <c r="AFZ1395" s="121"/>
      <c r="AGA1395" s="121"/>
      <c r="AGB1395" s="121"/>
      <c r="AGC1395" s="121"/>
      <c r="AGD1395" s="121"/>
      <c r="AGE1395" s="121"/>
      <c r="AGF1395" s="121"/>
      <c r="AGG1395" s="121"/>
      <c r="AGH1395" s="121"/>
      <c r="AGI1395" s="121"/>
      <c r="AGJ1395" s="121"/>
      <c r="AGK1395" s="121"/>
      <c r="AGL1395" s="121"/>
      <c r="AGM1395" s="121"/>
      <c r="AGN1395" s="121"/>
      <c r="AGO1395" s="121"/>
      <c r="AGP1395" s="121"/>
      <c r="AGQ1395" s="121"/>
      <c r="AGR1395" s="121"/>
      <c r="AGS1395" s="121"/>
      <c r="AGT1395" s="121"/>
      <c r="AGU1395" s="121"/>
      <c r="AGV1395" s="121"/>
      <c r="AGW1395" s="121"/>
      <c r="AGX1395" s="121"/>
      <c r="AGY1395" s="121"/>
      <c r="AGZ1395" s="121"/>
      <c r="AHA1395" s="121"/>
      <c r="AHB1395" s="121"/>
      <c r="AHC1395" s="121"/>
      <c r="AHD1395" s="121"/>
      <c r="AHE1395" s="121"/>
      <c r="AHF1395" s="121"/>
      <c r="AHG1395" s="121"/>
      <c r="AHH1395" s="121"/>
      <c r="AHI1395" s="121"/>
      <c r="AHJ1395" s="121"/>
      <c r="AHK1395" s="121"/>
      <c r="AHL1395" s="121"/>
      <c r="AHM1395" s="121"/>
      <c r="AHN1395" s="121"/>
      <c r="AHO1395" s="121"/>
      <c r="AHP1395" s="121"/>
      <c r="AHQ1395" s="121"/>
      <c r="AHR1395" s="121"/>
      <c r="AHS1395" s="121"/>
      <c r="AHT1395" s="121"/>
      <c r="AHU1395" s="121"/>
      <c r="AHV1395" s="121"/>
      <c r="AHW1395" s="121"/>
      <c r="AHX1395" s="121"/>
      <c r="AHY1395" s="121"/>
      <c r="AHZ1395" s="121"/>
      <c r="AIA1395" s="121"/>
      <c r="AIB1395" s="121"/>
      <c r="AIC1395" s="121"/>
      <c r="AID1395" s="121"/>
      <c r="AIE1395" s="121"/>
      <c r="AIF1395" s="121"/>
      <c r="AIG1395" s="121"/>
      <c r="AIH1395" s="121"/>
      <c r="AII1395" s="121"/>
      <c r="AIJ1395" s="121"/>
      <c r="AIK1395" s="121"/>
      <c r="AIL1395" s="121"/>
      <c r="AIM1395" s="121"/>
      <c r="AIN1395" s="121"/>
      <c r="AIO1395" s="121"/>
      <c r="AIP1395" s="121"/>
      <c r="AIQ1395" s="121"/>
      <c r="AIR1395" s="121"/>
      <c r="AIS1395" s="121"/>
      <c r="AIT1395" s="121"/>
      <c r="AIU1395" s="121"/>
      <c r="AIV1395" s="121"/>
      <c r="AIW1395" s="121"/>
      <c r="AIX1395" s="121"/>
      <c r="AIY1395" s="121"/>
      <c r="AIZ1395" s="121"/>
      <c r="AJA1395" s="121"/>
      <c r="AJB1395" s="121"/>
      <c r="AJC1395" s="121"/>
      <c r="AJD1395" s="121"/>
      <c r="AJE1395" s="121"/>
      <c r="AJF1395" s="121"/>
      <c r="AJG1395" s="121"/>
      <c r="AJH1395" s="121"/>
      <c r="AJI1395" s="121"/>
      <c r="AJJ1395" s="121"/>
      <c r="AJK1395" s="121"/>
      <c r="AJL1395" s="121"/>
      <c r="AJM1395" s="121"/>
      <c r="AJN1395" s="121"/>
      <c r="AJO1395" s="121"/>
      <c r="AJP1395" s="121"/>
      <c r="AJQ1395" s="121"/>
      <c r="AJR1395" s="121"/>
      <c r="AJS1395" s="121"/>
      <c r="AJT1395" s="121"/>
      <c r="AJU1395" s="121"/>
      <c r="AJV1395" s="121"/>
      <c r="AJW1395" s="121"/>
      <c r="AJX1395" s="121"/>
      <c r="AJY1395" s="121"/>
      <c r="AJZ1395" s="121"/>
      <c r="AKA1395" s="121"/>
      <c r="AKB1395" s="121"/>
      <c r="AKC1395" s="121"/>
      <c r="AKD1395" s="121"/>
      <c r="AKE1395" s="121"/>
      <c r="AKF1395" s="121"/>
      <c r="AKG1395" s="121"/>
      <c r="AKH1395" s="121"/>
      <c r="AKI1395" s="121"/>
      <c r="AKJ1395" s="121"/>
      <c r="AKK1395" s="121"/>
      <c r="AKL1395" s="121"/>
      <c r="AKM1395" s="121"/>
      <c r="AKN1395" s="121"/>
      <c r="AKO1395" s="121"/>
      <c r="AKP1395" s="121"/>
      <c r="AKQ1395" s="121"/>
      <c r="AKR1395" s="121"/>
      <c r="AKS1395" s="121"/>
      <c r="AKT1395" s="121"/>
      <c r="AKU1395" s="121"/>
      <c r="AKV1395" s="121"/>
      <c r="AKW1395" s="121"/>
      <c r="AKX1395" s="121"/>
      <c r="AKY1395" s="121"/>
      <c r="AKZ1395" s="121"/>
      <c r="ALA1395" s="121"/>
      <c r="ALB1395" s="121"/>
      <c r="ALC1395" s="121"/>
      <c r="ALD1395" s="121"/>
      <c r="ALE1395" s="121"/>
      <c r="ALF1395" s="121"/>
      <c r="ALG1395" s="121"/>
      <c r="ALH1395" s="121"/>
      <c r="ALI1395" s="121"/>
      <c r="ALJ1395" s="121"/>
      <c r="ALK1395" s="121"/>
      <c r="ALL1395" s="121"/>
      <c r="ALM1395" s="121"/>
      <c r="ALN1395" s="121"/>
      <c r="ALO1395" s="121"/>
      <c r="ALP1395" s="121"/>
      <c r="ALQ1395" s="121"/>
      <c r="ALR1395" s="121"/>
      <c r="ALS1395" s="121"/>
      <c r="ALT1395" s="121"/>
      <c r="ALU1395" s="121"/>
      <c r="ALV1395" s="121"/>
      <c r="ALW1395" s="121"/>
      <c r="ALX1395" s="121"/>
      <c r="ALY1395" s="121"/>
      <c r="ALZ1395" s="121"/>
      <c r="AMA1395" s="121"/>
      <c r="AMB1395" s="121"/>
      <c r="AMC1395" s="121"/>
      <c r="AMD1395" s="121"/>
      <c r="AME1395" s="121"/>
      <c r="AMF1395" s="121"/>
      <c r="AMG1395" s="121"/>
      <c r="AMH1395" s="121"/>
      <c r="AMI1395" s="121"/>
      <c r="AMJ1395" s="121"/>
    </row>
    <row r="1396" customFormat="false" ht="15" hidden="false" customHeight="false" outlineLevel="0" collapsed="false">
      <c r="A1396" s="120"/>
      <c r="B1396" s="120"/>
      <c r="C1396" s="49" t="n">
        <f aca="false">IF(F1396=F1395,C1395,IF(F1396=(F1395+10),C1395,(C1395+10)))</f>
        <v>2710</v>
      </c>
      <c r="D1396" s="56" t="s">
        <v>480</v>
      </c>
      <c r="E1396" s="51" t="n">
        <f aca="false">IF(C1395=C1396,IF(AND(L1396&lt;&gt;"M",L1396&lt;&gt;"m-up"),E1395+10,E1395),10)</f>
        <v>30</v>
      </c>
      <c r="F1396" s="79" t="n">
        <f aca="false">R1396+(Q1396*60)+(P1396*3600)</f>
        <v>52550</v>
      </c>
      <c r="G1396" s="79" t="str">
        <f aca="false">CONCATENATE(M1396,N1396,O1396)</f>
        <v>201826</v>
      </c>
      <c r="H1396" s="79" t="n">
        <v>0</v>
      </c>
      <c r="I1396" s="79"/>
      <c r="J1396" s="79"/>
      <c r="K1396" s="79"/>
      <c r="L1396" s="79" t="s">
        <v>270</v>
      </c>
      <c r="M1396" s="79" t="n">
        <v>2018</v>
      </c>
      <c r="N1396" s="79" t="n">
        <v>2</v>
      </c>
      <c r="O1396" s="79" t="n">
        <v>6</v>
      </c>
      <c r="P1396" s="79" t="n">
        <v>14</v>
      </c>
      <c r="Q1396" s="79" t="n">
        <v>35</v>
      </c>
      <c r="R1396" s="79" t="n">
        <v>50</v>
      </c>
      <c r="S1396" s="79" t="n">
        <v>520</v>
      </c>
      <c r="T1396" s="79" t="s">
        <v>131</v>
      </c>
      <c r="U1396" s="79" t="s">
        <v>1</v>
      </c>
      <c r="V1396" s="79" t="s">
        <v>2</v>
      </c>
      <c r="W1396" s="79"/>
      <c r="X1396" s="130"/>
      <c r="Y1396" s="130"/>
      <c r="Z1396" s="130"/>
      <c r="AA1396" s="130"/>
      <c r="WK1396" s="121"/>
      <c r="WL1396" s="121"/>
      <c r="WM1396" s="121"/>
      <c r="WN1396" s="121"/>
      <c r="WO1396" s="121"/>
      <c r="WP1396" s="121"/>
      <c r="WQ1396" s="121"/>
      <c r="WR1396" s="121"/>
      <c r="WS1396" s="121"/>
      <c r="WT1396" s="121"/>
      <c r="WU1396" s="121"/>
      <c r="WV1396" s="121"/>
      <c r="WW1396" s="121"/>
      <c r="WX1396" s="121"/>
      <c r="WY1396" s="121"/>
      <c r="WZ1396" s="121"/>
      <c r="XA1396" s="121"/>
      <c r="XB1396" s="121"/>
      <c r="XC1396" s="121"/>
      <c r="XD1396" s="121"/>
      <c r="XE1396" s="121"/>
      <c r="XF1396" s="121"/>
      <c r="XG1396" s="121"/>
      <c r="XH1396" s="121"/>
      <c r="XI1396" s="121"/>
      <c r="XJ1396" s="121"/>
      <c r="XK1396" s="121"/>
      <c r="XL1396" s="121"/>
      <c r="XM1396" s="121"/>
      <c r="XN1396" s="121"/>
      <c r="XO1396" s="121"/>
      <c r="XP1396" s="121"/>
      <c r="XQ1396" s="121"/>
      <c r="XR1396" s="121"/>
      <c r="XS1396" s="121"/>
      <c r="XT1396" s="121"/>
      <c r="XU1396" s="121"/>
      <c r="XV1396" s="121"/>
      <c r="XW1396" s="121"/>
      <c r="XX1396" s="121"/>
      <c r="XY1396" s="121"/>
      <c r="XZ1396" s="121"/>
      <c r="YA1396" s="121"/>
      <c r="YB1396" s="121"/>
      <c r="YC1396" s="121"/>
      <c r="YD1396" s="121"/>
      <c r="YE1396" s="121"/>
      <c r="YF1396" s="121"/>
      <c r="YG1396" s="121"/>
      <c r="YH1396" s="121"/>
      <c r="YI1396" s="121"/>
      <c r="YJ1396" s="121"/>
      <c r="YK1396" s="121"/>
      <c r="YL1396" s="121"/>
      <c r="YM1396" s="121"/>
      <c r="YN1396" s="121"/>
      <c r="YO1396" s="121"/>
      <c r="YP1396" s="121"/>
      <c r="YQ1396" s="121"/>
      <c r="YR1396" s="121"/>
      <c r="YS1396" s="121"/>
      <c r="YT1396" s="121"/>
      <c r="YU1396" s="121"/>
      <c r="YV1396" s="121"/>
      <c r="YW1396" s="121"/>
      <c r="YX1396" s="121"/>
      <c r="YY1396" s="121"/>
      <c r="YZ1396" s="121"/>
      <c r="ZA1396" s="121"/>
      <c r="ZB1396" s="121"/>
      <c r="ZC1396" s="121"/>
      <c r="ZD1396" s="121"/>
      <c r="ZE1396" s="121"/>
      <c r="ZF1396" s="121"/>
      <c r="ZG1396" s="121"/>
      <c r="ZH1396" s="121"/>
      <c r="ZI1396" s="121"/>
      <c r="ZJ1396" s="121"/>
      <c r="ZK1396" s="121"/>
      <c r="ZL1396" s="121"/>
      <c r="ZM1396" s="121"/>
      <c r="ZN1396" s="121"/>
      <c r="ZO1396" s="121"/>
      <c r="ZP1396" s="121"/>
      <c r="ZQ1396" s="121"/>
      <c r="ZR1396" s="121"/>
      <c r="ZS1396" s="121"/>
      <c r="ZT1396" s="121"/>
      <c r="ZU1396" s="121"/>
      <c r="ZV1396" s="121"/>
      <c r="ZW1396" s="121"/>
      <c r="ZX1396" s="121"/>
      <c r="ZY1396" s="121"/>
      <c r="ZZ1396" s="121"/>
      <c r="AAA1396" s="121"/>
      <c r="AAB1396" s="121"/>
      <c r="AAC1396" s="121"/>
      <c r="AAD1396" s="121"/>
      <c r="AAE1396" s="121"/>
      <c r="AAF1396" s="121"/>
      <c r="AAG1396" s="121"/>
      <c r="AAH1396" s="121"/>
      <c r="AAI1396" s="121"/>
      <c r="AAJ1396" s="121"/>
      <c r="AAK1396" s="121"/>
      <c r="AAL1396" s="121"/>
      <c r="AAM1396" s="121"/>
      <c r="AAN1396" s="121"/>
      <c r="AAO1396" s="121"/>
      <c r="AAP1396" s="121"/>
      <c r="AAQ1396" s="121"/>
      <c r="AAR1396" s="121"/>
      <c r="AAS1396" s="121"/>
      <c r="AAT1396" s="121"/>
      <c r="AAU1396" s="121"/>
      <c r="AAV1396" s="121"/>
      <c r="AAW1396" s="121"/>
      <c r="AAX1396" s="121"/>
      <c r="AAY1396" s="121"/>
      <c r="AAZ1396" s="121"/>
      <c r="ABA1396" s="121"/>
      <c r="ABB1396" s="121"/>
      <c r="ABC1396" s="121"/>
      <c r="ABD1396" s="121"/>
      <c r="ABE1396" s="121"/>
      <c r="ABF1396" s="121"/>
      <c r="ABG1396" s="121"/>
      <c r="ABH1396" s="121"/>
      <c r="ABI1396" s="121"/>
      <c r="ABJ1396" s="121"/>
      <c r="ABK1396" s="121"/>
      <c r="ABL1396" s="121"/>
      <c r="ABM1396" s="121"/>
      <c r="ABN1396" s="121"/>
      <c r="ABO1396" s="121"/>
      <c r="ABP1396" s="121"/>
      <c r="ABQ1396" s="121"/>
      <c r="ABR1396" s="121"/>
      <c r="ABS1396" s="121"/>
      <c r="ABT1396" s="121"/>
      <c r="ABU1396" s="121"/>
      <c r="ABV1396" s="121"/>
      <c r="ABW1396" s="121"/>
      <c r="ABX1396" s="121"/>
      <c r="ABY1396" s="121"/>
      <c r="ABZ1396" s="121"/>
      <c r="ACA1396" s="121"/>
      <c r="ACB1396" s="121"/>
      <c r="ACC1396" s="121"/>
      <c r="ACD1396" s="121"/>
      <c r="ACE1396" s="121"/>
      <c r="ACF1396" s="121"/>
      <c r="ACG1396" s="121"/>
      <c r="ACH1396" s="121"/>
      <c r="ACI1396" s="121"/>
      <c r="ACJ1396" s="121"/>
      <c r="ACK1396" s="121"/>
      <c r="ACL1396" s="121"/>
      <c r="ACM1396" s="121"/>
      <c r="ACN1396" s="121"/>
      <c r="ACO1396" s="121"/>
      <c r="ACP1396" s="121"/>
      <c r="ACQ1396" s="121"/>
      <c r="ACR1396" s="121"/>
      <c r="ACS1396" s="121"/>
      <c r="ACT1396" s="121"/>
      <c r="ACU1396" s="121"/>
      <c r="ACV1396" s="121"/>
      <c r="ACW1396" s="121"/>
      <c r="ACX1396" s="121"/>
      <c r="ACY1396" s="121"/>
      <c r="ACZ1396" s="121"/>
      <c r="ADA1396" s="121"/>
      <c r="ADB1396" s="121"/>
      <c r="ADC1396" s="121"/>
      <c r="ADD1396" s="121"/>
      <c r="ADE1396" s="121"/>
      <c r="ADF1396" s="121"/>
      <c r="ADG1396" s="121"/>
      <c r="ADH1396" s="121"/>
      <c r="ADI1396" s="121"/>
      <c r="ADJ1396" s="121"/>
      <c r="ADK1396" s="121"/>
      <c r="ADL1396" s="121"/>
      <c r="ADM1396" s="121"/>
      <c r="ADN1396" s="121"/>
      <c r="ADO1396" s="121"/>
      <c r="ADP1396" s="121"/>
      <c r="ADQ1396" s="121"/>
      <c r="ADR1396" s="121"/>
      <c r="ADS1396" s="121"/>
      <c r="ADT1396" s="121"/>
      <c r="ADU1396" s="121"/>
      <c r="ADV1396" s="121"/>
      <c r="ADW1396" s="121"/>
      <c r="ADX1396" s="121"/>
      <c r="ADY1396" s="121"/>
      <c r="ADZ1396" s="121"/>
      <c r="AEA1396" s="121"/>
      <c r="AEB1396" s="121"/>
      <c r="AEC1396" s="121"/>
      <c r="AED1396" s="121"/>
      <c r="AEE1396" s="121"/>
      <c r="AEF1396" s="121"/>
      <c r="AEG1396" s="121"/>
      <c r="AEH1396" s="121"/>
      <c r="AEI1396" s="121"/>
      <c r="AEJ1396" s="121"/>
      <c r="AEK1396" s="121"/>
      <c r="AEL1396" s="121"/>
      <c r="AEM1396" s="121"/>
      <c r="AEN1396" s="121"/>
      <c r="AEO1396" s="121"/>
      <c r="AEP1396" s="121"/>
      <c r="AEQ1396" s="121"/>
      <c r="AER1396" s="121"/>
      <c r="AES1396" s="121"/>
      <c r="AET1396" s="121"/>
      <c r="AEU1396" s="121"/>
      <c r="AEV1396" s="121"/>
      <c r="AEW1396" s="121"/>
      <c r="AEX1396" s="121"/>
      <c r="AEY1396" s="121"/>
      <c r="AEZ1396" s="121"/>
      <c r="AFA1396" s="121"/>
      <c r="AFB1396" s="121"/>
      <c r="AFC1396" s="121"/>
      <c r="AFD1396" s="121"/>
      <c r="AFE1396" s="121"/>
      <c r="AFF1396" s="121"/>
      <c r="AFG1396" s="121"/>
      <c r="AFH1396" s="121"/>
      <c r="AFI1396" s="121"/>
      <c r="AFJ1396" s="121"/>
      <c r="AFK1396" s="121"/>
      <c r="AFL1396" s="121"/>
      <c r="AFM1396" s="121"/>
      <c r="AFN1396" s="121"/>
      <c r="AFO1396" s="121"/>
      <c r="AFP1396" s="121"/>
      <c r="AFQ1396" s="121"/>
      <c r="AFR1396" s="121"/>
      <c r="AFS1396" s="121"/>
      <c r="AFT1396" s="121"/>
      <c r="AFU1396" s="121"/>
      <c r="AFV1396" s="121"/>
      <c r="AFW1396" s="121"/>
      <c r="AFX1396" s="121"/>
      <c r="AFY1396" s="121"/>
      <c r="AFZ1396" s="121"/>
      <c r="AGA1396" s="121"/>
      <c r="AGB1396" s="121"/>
      <c r="AGC1396" s="121"/>
      <c r="AGD1396" s="121"/>
      <c r="AGE1396" s="121"/>
      <c r="AGF1396" s="121"/>
      <c r="AGG1396" s="121"/>
      <c r="AGH1396" s="121"/>
      <c r="AGI1396" s="121"/>
      <c r="AGJ1396" s="121"/>
      <c r="AGK1396" s="121"/>
      <c r="AGL1396" s="121"/>
      <c r="AGM1396" s="121"/>
      <c r="AGN1396" s="121"/>
      <c r="AGO1396" s="121"/>
      <c r="AGP1396" s="121"/>
      <c r="AGQ1396" s="121"/>
      <c r="AGR1396" s="121"/>
      <c r="AGS1396" s="121"/>
      <c r="AGT1396" s="121"/>
      <c r="AGU1396" s="121"/>
      <c r="AGV1396" s="121"/>
      <c r="AGW1396" s="121"/>
      <c r="AGX1396" s="121"/>
      <c r="AGY1396" s="121"/>
      <c r="AGZ1396" s="121"/>
      <c r="AHA1396" s="121"/>
      <c r="AHB1396" s="121"/>
      <c r="AHC1396" s="121"/>
      <c r="AHD1396" s="121"/>
      <c r="AHE1396" s="121"/>
      <c r="AHF1396" s="121"/>
      <c r="AHG1396" s="121"/>
      <c r="AHH1396" s="121"/>
      <c r="AHI1396" s="121"/>
      <c r="AHJ1396" s="121"/>
      <c r="AHK1396" s="121"/>
      <c r="AHL1396" s="121"/>
      <c r="AHM1396" s="121"/>
      <c r="AHN1396" s="121"/>
      <c r="AHO1396" s="121"/>
      <c r="AHP1396" s="121"/>
      <c r="AHQ1396" s="121"/>
      <c r="AHR1396" s="121"/>
      <c r="AHS1396" s="121"/>
      <c r="AHT1396" s="121"/>
      <c r="AHU1396" s="121"/>
      <c r="AHV1396" s="121"/>
      <c r="AHW1396" s="121"/>
      <c r="AHX1396" s="121"/>
      <c r="AHY1396" s="121"/>
      <c r="AHZ1396" s="121"/>
      <c r="AIA1396" s="121"/>
      <c r="AIB1396" s="121"/>
      <c r="AIC1396" s="121"/>
      <c r="AID1396" s="121"/>
      <c r="AIE1396" s="121"/>
      <c r="AIF1396" s="121"/>
      <c r="AIG1396" s="121"/>
      <c r="AIH1396" s="121"/>
      <c r="AII1396" s="121"/>
      <c r="AIJ1396" s="121"/>
      <c r="AIK1396" s="121"/>
      <c r="AIL1396" s="121"/>
      <c r="AIM1396" s="121"/>
      <c r="AIN1396" s="121"/>
      <c r="AIO1396" s="121"/>
      <c r="AIP1396" s="121"/>
      <c r="AIQ1396" s="121"/>
      <c r="AIR1396" s="121"/>
      <c r="AIS1396" s="121"/>
      <c r="AIT1396" s="121"/>
      <c r="AIU1396" s="121"/>
      <c r="AIV1396" s="121"/>
      <c r="AIW1396" s="121"/>
      <c r="AIX1396" s="121"/>
      <c r="AIY1396" s="121"/>
      <c r="AIZ1396" s="121"/>
      <c r="AJA1396" s="121"/>
      <c r="AJB1396" s="121"/>
      <c r="AJC1396" s="121"/>
      <c r="AJD1396" s="121"/>
      <c r="AJE1396" s="121"/>
      <c r="AJF1396" s="121"/>
      <c r="AJG1396" s="121"/>
      <c r="AJH1396" s="121"/>
      <c r="AJI1396" s="121"/>
      <c r="AJJ1396" s="121"/>
      <c r="AJK1396" s="121"/>
      <c r="AJL1396" s="121"/>
      <c r="AJM1396" s="121"/>
      <c r="AJN1396" s="121"/>
      <c r="AJO1396" s="121"/>
      <c r="AJP1396" s="121"/>
      <c r="AJQ1396" s="121"/>
      <c r="AJR1396" s="121"/>
      <c r="AJS1396" s="121"/>
      <c r="AJT1396" s="121"/>
      <c r="AJU1396" s="121"/>
      <c r="AJV1396" s="121"/>
      <c r="AJW1396" s="121"/>
      <c r="AJX1396" s="121"/>
      <c r="AJY1396" s="121"/>
      <c r="AJZ1396" s="121"/>
      <c r="AKA1396" s="121"/>
      <c r="AKB1396" s="121"/>
      <c r="AKC1396" s="121"/>
      <c r="AKD1396" s="121"/>
      <c r="AKE1396" s="121"/>
      <c r="AKF1396" s="121"/>
      <c r="AKG1396" s="121"/>
      <c r="AKH1396" s="121"/>
      <c r="AKI1396" s="121"/>
      <c r="AKJ1396" s="121"/>
      <c r="AKK1396" s="121"/>
      <c r="AKL1396" s="121"/>
      <c r="AKM1396" s="121"/>
      <c r="AKN1396" s="121"/>
      <c r="AKO1396" s="121"/>
      <c r="AKP1396" s="121"/>
      <c r="AKQ1396" s="121"/>
      <c r="AKR1396" s="121"/>
      <c r="AKS1396" s="121"/>
      <c r="AKT1396" s="121"/>
      <c r="AKU1396" s="121"/>
      <c r="AKV1396" s="121"/>
      <c r="AKW1396" s="121"/>
      <c r="AKX1396" s="121"/>
      <c r="AKY1396" s="121"/>
      <c r="AKZ1396" s="121"/>
      <c r="ALA1396" s="121"/>
      <c r="ALB1396" s="121"/>
      <c r="ALC1396" s="121"/>
      <c r="ALD1396" s="121"/>
      <c r="ALE1396" s="121"/>
      <c r="ALF1396" s="121"/>
      <c r="ALG1396" s="121"/>
      <c r="ALH1396" s="121"/>
      <c r="ALI1396" s="121"/>
      <c r="ALJ1396" s="121"/>
      <c r="ALK1396" s="121"/>
      <c r="ALL1396" s="121"/>
      <c r="ALM1396" s="121"/>
      <c r="ALN1396" s="121"/>
      <c r="ALO1396" s="121"/>
      <c r="ALP1396" s="121"/>
      <c r="ALQ1396" s="121"/>
      <c r="ALR1396" s="121"/>
      <c r="ALS1396" s="121"/>
      <c r="ALT1396" s="121"/>
      <c r="ALU1396" s="121"/>
      <c r="ALV1396" s="121"/>
      <c r="ALW1396" s="121"/>
      <c r="ALX1396" s="121"/>
      <c r="ALY1396" s="121"/>
      <c r="ALZ1396" s="121"/>
      <c r="AMA1396" s="121"/>
      <c r="AMB1396" s="121"/>
      <c r="AMC1396" s="121"/>
      <c r="AMD1396" s="121"/>
      <c r="AME1396" s="121"/>
      <c r="AMF1396" s="121"/>
      <c r="AMG1396" s="121"/>
      <c r="AMH1396" s="121"/>
      <c r="AMI1396" s="121"/>
      <c r="AMJ1396" s="121"/>
    </row>
    <row r="1397" customFormat="false" ht="15" hidden="false" customHeight="false" outlineLevel="0" collapsed="false">
      <c r="A1397" s="120"/>
      <c r="B1397" s="120"/>
      <c r="C1397" s="49" t="n">
        <f aca="false">IF(F1397=F1396,C1396,IF(F1397=(F1396+10),C1396,(C1396+10)))</f>
        <v>2710</v>
      </c>
      <c r="D1397" s="56" t="s">
        <v>480</v>
      </c>
      <c r="E1397" s="51" t="n">
        <f aca="false">IF(C1396=C1397,IF(AND(L1397&lt;&gt;"M",L1397&lt;&gt;"m-up"),E1396+10,E1396),10)</f>
        <v>40</v>
      </c>
      <c r="F1397" s="79" t="n">
        <f aca="false">R1397+(Q1397*60)+(P1397*3600)</f>
        <v>52550</v>
      </c>
      <c r="G1397" s="79" t="str">
        <f aca="false">CONCATENATE(M1397,N1397,O1397)</f>
        <v>201826</v>
      </c>
      <c r="H1397" s="79" t="n">
        <v>121</v>
      </c>
      <c r="I1397" s="79"/>
      <c r="J1397" s="79"/>
      <c r="K1397" s="79"/>
      <c r="L1397" s="79" t="s">
        <v>0</v>
      </c>
      <c r="M1397" s="79" t="n">
        <v>2018</v>
      </c>
      <c r="N1397" s="79" t="n">
        <v>2</v>
      </c>
      <c r="O1397" s="79" t="n">
        <v>6</v>
      </c>
      <c r="P1397" s="79" t="n">
        <v>14</v>
      </c>
      <c r="Q1397" s="79" t="n">
        <v>35</v>
      </c>
      <c r="R1397" s="79" t="n">
        <v>50</v>
      </c>
      <c r="S1397" s="79" t="n">
        <v>526</v>
      </c>
      <c r="T1397" s="79" t="n">
        <v>1</v>
      </c>
      <c r="U1397" s="79" t="s">
        <v>1</v>
      </c>
      <c r="V1397" s="79" t="s">
        <v>2</v>
      </c>
      <c r="W1397" s="79"/>
      <c r="X1397" s="130"/>
      <c r="Y1397" s="130"/>
      <c r="Z1397" s="130"/>
      <c r="AA1397" s="130"/>
      <c r="WK1397" s="121"/>
      <c r="WL1397" s="121"/>
      <c r="WM1397" s="121"/>
      <c r="WN1397" s="121"/>
      <c r="WO1397" s="121"/>
      <c r="WP1397" s="121"/>
      <c r="WQ1397" s="121"/>
      <c r="WR1397" s="121"/>
      <c r="WS1397" s="121"/>
      <c r="WT1397" s="121"/>
      <c r="WU1397" s="121"/>
      <c r="WV1397" s="121"/>
      <c r="WW1397" s="121"/>
      <c r="WX1397" s="121"/>
      <c r="WY1397" s="121"/>
      <c r="WZ1397" s="121"/>
      <c r="XA1397" s="121"/>
      <c r="XB1397" s="121"/>
      <c r="XC1397" s="121"/>
      <c r="XD1397" s="121"/>
      <c r="XE1397" s="121"/>
      <c r="XF1397" s="121"/>
      <c r="XG1397" s="121"/>
      <c r="XH1397" s="121"/>
      <c r="XI1397" s="121"/>
      <c r="XJ1397" s="121"/>
      <c r="XK1397" s="121"/>
      <c r="XL1397" s="121"/>
      <c r="XM1397" s="121"/>
      <c r="XN1397" s="121"/>
      <c r="XO1397" s="121"/>
      <c r="XP1397" s="121"/>
      <c r="XQ1397" s="121"/>
      <c r="XR1397" s="121"/>
      <c r="XS1397" s="121"/>
      <c r="XT1397" s="121"/>
      <c r="XU1397" s="121"/>
      <c r="XV1397" s="121"/>
      <c r="XW1397" s="121"/>
      <c r="XX1397" s="121"/>
      <c r="XY1397" s="121"/>
      <c r="XZ1397" s="121"/>
      <c r="YA1397" s="121"/>
      <c r="YB1397" s="121"/>
      <c r="YC1397" s="121"/>
      <c r="YD1397" s="121"/>
      <c r="YE1397" s="121"/>
      <c r="YF1397" s="121"/>
      <c r="YG1397" s="121"/>
      <c r="YH1397" s="121"/>
      <c r="YI1397" s="121"/>
      <c r="YJ1397" s="121"/>
      <c r="YK1397" s="121"/>
      <c r="YL1397" s="121"/>
      <c r="YM1397" s="121"/>
      <c r="YN1397" s="121"/>
      <c r="YO1397" s="121"/>
      <c r="YP1397" s="121"/>
      <c r="YQ1397" s="121"/>
      <c r="YR1397" s="121"/>
      <c r="YS1397" s="121"/>
      <c r="YT1397" s="121"/>
      <c r="YU1397" s="121"/>
      <c r="YV1397" s="121"/>
      <c r="YW1397" s="121"/>
      <c r="YX1397" s="121"/>
      <c r="YY1397" s="121"/>
      <c r="YZ1397" s="121"/>
      <c r="ZA1397" s="121"/>
      <c r="ZB1397" s="121"/>
      <c r="ZC1397" s="121"/>
      <c r="ZD1397" s="121"/>
      <c r="ZE1397" s="121"/>
      <c r="ZF1397" s="121"/>
      <c r="ZG1397" s="121"/>
      <c r="ZH1397" s="121"/>
      <c r="ZI1397" s="121"/>
      <c r="ZJ1397" s="121"/>
      <c r="ZK1397" s="121"/>
      <c r="ZL1397" s="121"/>
      <c r="ZM1397" s="121"/>
      <c r="ZN1397" s="121"/>
      <c r="ZO1397" s="121"/>
      <c r="ZP1397" s="121"/>
      <c r="ZQ1397" s="121"/>
      <c r="ZR1397" s="121"/>
      <c r="ZS1397" s="121"/>
      <c r="ZT1397" s="121"/>
      <c r="ZU1397" s="121"/>
      <c r="ZV1397" s="121"/>
      <c r="ZW1397" s="121"/>
      <c r="ZX1397" s="121"/>
      <c r="ZY1397" s="121"/>
      <c r="ZZ1397" s="121"/>
      <c r="AAA1397" s="121"/>
      <c r="AAB1397" s="121"/>
      <c r="AAC1397" s="121"/>
      <c r="AAD1397" s="121"/>
      <c r="AAE1397" s="121"/>
      <c r="AAF1397" s="121"/>
      <c r="AAG1397" s="121"/>
      <c r="AAH1397" s="121"/>
      <c r="AAI1397" s="121"/>
      <c r="AAJ1397" s="121"/>
      <c r="AAK1397" s="121"/>
      <c r="AAL1397" s="121"/>
      <c r="AAM1397" s="121"/>
      <c r="AAN1397" s="121"/>
      <c r="AAO1397" s="121"/>
      <c r="AAP1397" s="121"/>
      <c r="AAQ1397" s="121"/>
      <c r="AAR1397" s="121"/>
      <c r="AAS1397" s="121"/>
      <c r="AAT1397" s="121"/>
      <c r="AAU1397" s="121"/>
      <c r="AAV1397" s="121"/>
      <c r="AAW1397" s="121"/>
      <c r="AAX1397" s="121"/>
      <c r="AAY1397" s="121"/>
      <c r="AAZ1397" s="121"/>
      <c r="ABA1397" s="121"/>
      <c r="ABB1397" s="121"/>
      <c r="ABC1397" s="121"/>
      <c r="ABD1397" s="121"/>
      <c r="ABE1397" s="121"/>
      <c r="ABF1397" s="121"/>
      <c r="ABG1397" s="121"/>
      <c r="ABH1397" s="121"/>
      <c r="ABI1397" s="121"/>
      <c r="ABJ1397" s="121"/>
      <c r="ABK1397" s="121"/>
      <c r="ABL1397" s="121"/>
      <c r="ABM1397" s="121"/>
      <c r="ABN1397" s="121"/>
      <c r="ABO1397" s="121"/>
      <c r="ABP1397" s="121"/>
      <c r="ABQ1397" s="121"/>
      <c r="ABR1397" s="121"/>
      <c r="ABS1397" s="121"/>
      <c r="ABT1397" s="121"/>
      <c r="ABU1397" s="121"/>
      <c r="ABV1397" s="121"/>
      <c r="ABW1397" s="121"/>
      <c r="ABX1397" s="121"/>
      <c r="ABY1397" s="121"/>
      <c r="ABZ1397" s="121"/>
      <c r="ACA1397" s="121"/>
      <c r="ACB1397" s="121"/>
      <c r="ACC1397" s="121"/>
      <c r="ACD1397" s="121"/>
      <c r="ACE1397" s="121"/>
      <c r="ACF1397" s="121"/>
      <c r="ACG1397" s="121"/>
      <c r="ACH1397" s="121"/>
      <c r="ACI1397" s="121"/>
      <c r="ACJ1397" s="121"/>
      <c r="ACK1397" s="121"/>
      <c r="ACL1397" s="121"/>
      <c r="ACM1397" s="121"/>
      <c r="ACN1397" s="121"/>
      <c r="ACO1397" s="121"/>
      <c r="ACP1397" s="121"/>
      <c r="ACQ1397" s="121"/>
      <c r="ACR1397" s="121"/>
      <c r="ACS1397" s="121"/>
      <c r="ACT1397" s="121"/>
      <c r="ACU1397" s="121"/>
      <c r="ACV1397" s="121"/>
      <c r="ACW1397" s="121"/>
      <c r="ACX1397" s="121"/>
      <c r="ACY1397" s="121"/>
      <c r="ACZ1397" s="121"/>
      <c r="ADA1397" s="121"/>
      <c r="ADB1397" s="121"/>
      <c r="ADC1397" s="121"/>
      <c r="ADD1397" s="121"/>
      <c r="ADE1397" s="121"/>
      <c r="ADF1397" s="121"/>
      <c r="ADG1397" s="121"/>
      <c r="ADH1397" s="121"/>
      <c r="ADI1397" s="121"/>
      <c r="ADJ1397" s="121"/>
      <c r="ADK1397" s="121"/>
      <c r="ADL1397" s="121"/>
      <c r="ADM1397" s="121"/>
      <c r="ADN1397" s="121"/>
      <c r="ADO1397" s="121"/>
      <c r="ADP1397" s="121"/>
      <c r="ADQ1397" s="121"/>
      <c r="ADR1397" s="121"/>
      <c r="ADS1397" s="121"/>
      <c r="ADT1397" s="121"/>
      <c r="ADU1397" s="121"/>
      <c r="ADV1397" s="121"/>
      <c r="ADW1397" s="121"/>
      <c r="ADX1397" s="121"/>
      <c r="ADY1397" s="121"/>
      <c r="ADZ1397" s="121"/>
      <c r="AEA1397" s="121"/>
      <c r="AEB1397" s="121"/>
      <c r="AEC1397" s="121"/>
      <c r="AED1397" s="121"/>
      <c r="AEE1397" s="121"/>
      <c r="AEF1397" s="121"/>
      <c r="AEG1397" s="121"/>
      <c r="AEH1397" s="121"/>
      <c r="AEI1397" s="121"/>
      <c r="AEJ1397" s="121"/>
      <c r="AEK1397" s="121"/>
      <c r="AEL1397" s="121"/>
      <c r="AEM1397" s="121"/>
      <c r="AEN1397" s="121"/>
      <c r="AEO1397" s="121"/>
      <c r="AEP1397" s="121"/>
      <c r="AEQ1397" s="121"/>
      <c r="AER1397" s="121"/>
      <c r="AES1397" s="121"/>
      <c r="AET1397" s="121"/>
      <c r="AEU1397" s="121"/>
      <c r="AEV1397" s="121"/>
      <c r="AEW1397" s="121"/>
      <c r="AEX1397" s="121"/>
      <c r="AEY1397" s="121"/>
      <c r="AEZ1397" s="121"/>
      <c r="AFA1397" s="121"/>
      <c r="AFB1397" s="121"/>
      <c r="AFC1397" s="121"/>
      <c r="AFD1397" s="121"/>
      <c r="AFE1397" s="121"/>
      <c r="AFF1397" s="121"/>
      <c r="AFG1397" s="121"/>
      <c r="AFH1397" s="121"/>
      <c r="AFI1397" s="121"/>
      <c r="AFJ1397" s="121"/>
      <c r="AFK1397" s="121"/>
      <c r="AFL1397" s="121"/>
      <c r="AFM1397" s="121"/>
      <c r="AFN1397" s="121"/>
      <c r="AFO1397" s="121"/>
      <c r="AFP1397" s="121"/>
      <c r="AFQ1397" s="121"/>
      <c r="AFR1397" s="121"/>
      <c r="AFS1397" s="121"/>
      <c r="AFT1397" s="121"/>
      <c r="AFU1397" s="121"/>
      <c r="AFV1397" s="121"/>
      <c r="AFW1397" s="121"/>
      <c r="AFX1397" s="121"/>
      <c r="AFY1397" s="121"/>
      <c r="AFZ1397" s="121"/>
      <c r="AGA1397" s="121"/>
      <c r="AGB1397" s="121"/>
      <c r="AGC1397" s="121"/>
      <c r="AGD1397" s="121"/>
      <c r="AGE1397" s="121"/>
      <c r="AGF1397" s="121"/>
      <c r="AGG1397" s="121"/>
      <c r="AGH1397" s="121"/>
      <c r="AGI1397" s="121"/>
      <c r="AGJ1397" s="121"/>
      <c r="AGK1397" s="121"/>
      <c r="AGL1397" s="121"/>
      <c r="AGM1397" s="121"/>
      <c r="AGN1397" s="121"/>
      <c r="AGO1397" s="121"/>
      <c r="AGP1397" s="121"/>
      <c r="AGQ1397" s="121"/>
      <c r="AGR1397" s="121"/>
      <c r="AGS1397" s="121"/>
      <c r="AGT1397" s="121"/>
      <c r="AGU1397" s="121"/>
      <c r="AGV1397" s="121"/>
      <c r="AGW1397" s="121"/>
      <c r="AGX1397" s="121"/>
      <c r="AGY1397" s="121"/>
      <c r="AGZ1397" s="121"/>
      <c r="AHA1397" s="121"/>
      <c r="AHB1397" s="121"/>
      <c r="AHC1397" s="121"/>
      <c r="AHD1397" s="121"/>
      <c r="AHE1397" s="121"/>
      <c r="AHF1397" s="121"/>
      <c r="AHG1397" s="121"/>
      <c r="AHH1397" s="121"/>
      <c r="AHI1397" s="121"/>
      <c r="AHJ1397" s="121"/>
      <c r="AHK1397" s="121"/>
      <c r="AHL1397" s="121"/>
      <c r="AHM1397" s="121"/>
      <c r="AHN1397" s="121"/>
      <c r="AHO1397" s="121"/>
      <c r="AHP1397" s="121"/>
      <c r="AHQ1397" s="121"/>
      <c r="AHR1397" s="121"/>
      <c r="AHS1397" s="121"/>
      <c r="AHT1397" s="121"/>
      <c r="AHU1397" s="121"/>
      <c r="AHV1397" s="121"/>
      <c r="AHW1397" s="121"/>
      <c r="AHX1397" s="121"/>
      <c r="AHY1397" s="121"/>
      <c r="AHZ1397" s="121"/>
      <c r="AIA1397" s="121"/>
      <c r="AIB1397" s="121"/>
      <c r="AIC1397" s="121"/>
      <c r="AID1397" s="121"/>
      <c r="AIE1397" s="121"/>
      <c r="AIF1397" s="121"/>
      <c r="AIG1397" s="121"/>
      <c r="AIH1397" s="121"/>
      <c r="AII1397" s="121"/>
      <c r="AIJ1397" s="121"/>
      <c r="AIK1397" s="121"/>
      <c r="AIL1397" s="121"/>
      <c r="AIM1397" s="121"/>
      <c r="AIN1397" s="121"/>
      <c r="AIO1397" s="121"/>
      <c r="AIP1397" s="121"/>
      <c r="AIQ1397" s="121"/>
      <c r="AIR1397" s="121"/>
      <c r="AIS1397" s="121"/>
      <c r="AIT1397" s="121"/>
      <c r="AIU1397" s="121"/>
      <c r="AIV1397" s="121"/>
      <c r="AIW1397" s="121"/>
      <c r="AIX1397" s="121"/>
      <c r="AIY1397" s="121"/>
      <c r="AIZ1397" s="121"/>
      <c r="AJA1397" s="121"/>
      <c r="AJB1397" s="121"/>
      <c r="AJC1397" s="121"/>
      <c r="AJD1397" s="121"/>
      <c r="AJE1397" s="121"/>
      <c r="AJF1397" s="121"/>
      <c r="AJG1397" s="121"/>
      <c r="AJH1397" s="121"/>
      <c r="AJI1397" s="121"/>
      <c r="AJJ1397" s="121"/>
      <c r="AJK1397" s="121"/>
      <c r="AJL1397" s="121"/>
      <c r="AJM1397" s="121"/>
      <c r="AJN1397" s="121"/>
      <c r="AJO1397" s="121"/>
      <c r="AJP1397" s="121"/>
      <c r="AJQ1397" s="121"/>
      <c r="AJR1397" s="121"/>
      <c r="AJS1397" s="121"/>
      <c r="AJT1397" s="121"/>
      <c r="AJU1397" s="121"/>
      <c r="AJV1397" s="121"/>
      <c r="AJW1397" s="121"/>
      <c r="AJX1397" s="121"/>
      <c r="AJY1397" s="121"/>
      <c r="AJZ1397" s="121"/>
      <c r="AKA1397" s="121"/>
      <c r="AKB1397" s="121"/>
      <c r="AKC1397" s="121"/>
      <c r="AKD1397" s="121"/>
      <c r="AKE1397" s="121"/>
      <c r="AKF1397" s="121"/>
      <c r="AKG1397" s="121"/>
      <c r="AKH1397" s="121"/>
      <c r="AKI1397" s="121"/>
      <c r="AKJ1397" s="121"/>
      <c r="AKK1397" s="121"/>
      <c r="AKL1397" s="121"/>
      <c r="AKM1397" s="121"/>
      <c r="AKN1397" s="121"/>
      <c r="AKO1397" s="121"/>
      <c r="AKP1397" s="121"/>
      <c r="AKQ1397" s="121"/>
      <c r="AKR1397" s="121"/>
      <c r="AKS1397" s="121"/>
      <c r="AKT1397" s="121"/>
      <c r="AKU1397" s="121"/>
      <c r="AKV1397" s="121"/>
      <c r="AKW1397" s="121"/>
      <c r="AKX1397" s="121"/>
      <c r="AKY1397" s="121"/>
      <c r="AKZ1397" s="121"/>
      <c r="ALA1397" s="121"/>
      <c r="ALB1397" s="121"/>
      <c r="ALC1397" s="121"/>
      <c r="ALD1397" s="121"/>
      <c r="ALE1397" s="121"/>
      <c r="ALF1397" s="121"/>
      <c r="ALG1397" s="121"/>
      <c r="ALH1397" s="121"/>
      <c r="ALI1397" s="121"/>
      <c r="ALJ1397" s="121"/>
      <c r="ALK1397" s="121"/>
      <c r="ALL1397" s="121"/>
      <c r="ALM1397" s="121"/>
      <c r="ALN1397" s="121"/>
      <c r="ALO1397" s="121"/>
      <c r="ALP1397" s="121"/>
      <c r="ALQ1397" s="121"/>
      <c r="ALR1397" s="121"/>
      <c r="ALS1397" s="121"/>
      <c r="ALT1397" s="121"/>
      <c r="ALU1397" s="121"/>
      <c r="ALV1397" s="121"/>
      <c r="ALW1397" s="121"/>
      <c r="ALX1397" s="121"/>
      <c r="ALY1397" s="121"/>
      <c r="ALZ1397" s="121"/>
      <c r="AMA1397" s="121"/>
      <c r="AMB1397" s="121"/>
      <c r="AMC1397" s="121"/>
      <c r="AMD1397" s="121"/>
      <c r="AME1397" s="121"/>
      <c r="AMF1397" s="121"/>
      <c r="AMG1397" s="121"/>
      <c r="AMH1397" s="121"/>
      <c r="AMI1397" s="121"/>
      <c r="AMJ1397" s="121"/>
    </row>
    <row r="1398" customFormat="false" ht="15" hidden="false" customHeight="false" outlineLevel="0" collapsed="false">
      <c r="A1398" s="118"/>
      <c r="B1398" s="118"/>
      <c r="C1398" s="49" t="n">
        <f aca="false">IF(F1398=F1397,C1397,IF(F1398=(F1397+10),C1397,(C1397+10)))</f>
        <v>2710</v>
      </c>
      <c r="D1398" s="56" t="s">
        <v>480</v>
      </c>
      <c r="E1398" s="51" t="n">
        <f aca="false">IF(C1397=C1398,IF(AND(L1398&lt;&gt;"M",L1398&lt;&gt;"m-up"),E1397+10,E1397),10)</f>
        <v>40</v>
      </c>
      <c r="F1398" s="79" t="n">
        <f aca="false">R1398+(Q1398*60)+(P1398*3600)</f>
        <v>52550</v>
      </c>
      <c r="G1398" s="79" t="str">
        <f aca="false">CONCATENATE(M1398,N1398,O1398)</f>
        <v>201826</v>
      </c>
      <c r="H1398" s="79" t="n">
        <v>0</v>
      </c>
      <c r="I1398" s="79"/>
      <c r="J1398" s="79"/>
      <c r="K1398" s="79"/>
      <c r="L1398" s="79" t="s">
        <v>4</v>
      </c>
      <c r="M1398" s="79" t="n">
        <v>2018</v>
      </c>
      <c r="N1398" s="79" t="n">
        <v>2</v>
      </c>
      <c r="O1398" s="79" t="n">
        <v>6</v>
      </c>
      <c r="P1398" s="79" t="n">
        <v>14</v>
      </c>
      <c r="Q1398" s="79" t="n">
        <v>35</v>
      </c>
      <c r="R1398" s="79" t="n">
        <v>50</v>
      </c>
      <c r="S1398" s="79" t="n">
        <v>600</v>
      </c>
      <c r="T1398" s="79" t="n">
        <v>1</v>
      </c>
      <c r="U1398" s="79" t="s">
        <v>1</v>
      </c>
      <c r="V1398" s="79" t="s">
        <v>2</v>
      </c>
      <c r="W1398" s="79"/>
      <c r="X1398" s="130"/>
      <c r="Y1398" s="130"/>
      <c r="Z1398" s="130"/>
      <c r="AA1398" s="130"/>
      <c r="WK1398" s="119"/>
      <c r="WL1398" s="119"/>
      <c r="WM1398" s="119"/>
      <c r="WN1398" s="119"/>
      <c r="WO1398" s="119"/>
      <c r="WP1398" s="119"/>
      <c r="WQ1398" s="119"/>
      <c r="WR1398" s="119"/>
      <c r="WS1398" s="119"/>
      <c r="WT1398" s="119"/>
      <c r="WU1398" s="119"/>
      <c r="WV1398" s="119"/>
      <c r="WW1398" s="119"/>
      <c r="WX1398" s="119"/>
      <c r="WY1398" s="119"/>
      <c r="WZ1398" s="119"/>
      <c r="XA1398" s="119"/>
      <c r="XB1398" s="119"/>
      <c r="XC1398" s="119"/>
      <c r="XD1398" s="119"/>
      <c r="XE1398" s="119"/>
      <c r="XF1398" s="119"/>
      <c r="XG1398" s="119"/>
      <c r="XH1398" s="119"/>
      <c r="XI1398" s="119"/>
      <c r="XJ1398" s="119"/>
      <c r="XK1398" s="119"/>
      <c r="XL1398" s="119"/>
      <c r="XM1398" s="119"/>
      <c r="XN1398" s="119"/>
      <c r="XO1398" s="119"/>
      <c r="XP1398" s="119"/>
      <c r="XQ1398" s="119"/>
      <c r="XR1398" s="119"/>
      <c r="XS1398" s="119"/>
      <c r="XT1398" s="119"/>
      <c r="XU1398" s="119"/>
      <c r="XV1398" s="119"/>
      <c r="XW1398" s="119"/>
      <c r="XX1398" s="119"/>
      <c r="XY1398" s="119"/>
      <c r="XZ1398" s="119"/>
      <c r="YA1398" s="119"/>
      <c r="YB1398" s="119"/>
      <c r="YC1398" s="119"/>
      <c r="YD1398" s="119"/>
      <c r="YE1398" s="119"/>
      <c r="YF1398" s="119"/>
      <c r="YG1398" s="119"/>
      <c r="YH1398" s="119"/>
      <c r="YI1398" s="119"/>
      <c r="YJ1398" s="119"/>
      <c r="YK1398" s="119"/>
      <c r="YL1398" s="119"/>
      <c r="YM1398" s="119"/>
      <c r="YN1398" s="119"/>
      <c r="YO1398" s="119"/>
      <c r="YP1398" s="119"/>
      <c r="YQ1398" s="119"/>
      <c r="YR1398" s="119"/>
      <c r="YS1398" s="119"/>
      <c r="YT1398" s="119"/>
      <c r="YU1398" s="119"/>
      <c r="YV1398" s="119"/>
      <c r="YW1398" s="119"/>
      <c r="YX1398" s="119"/>
      <c r="YY1398" s="119"/>
      <c r="YZ1398" s="119"/>
      <c r="ZA1398" s="119"/>
      <c r="ZB1398" s="119"/>
      <c r="ZC1398" s="119"/>
      <c r="ZD1398" s="119"/>
      <c r="ZE1398" s="119"/>
      <c r="ZF1398" s="119"/>
      <c r="ZG1398" s="119"/>
      <c r="ZH1398" s="119"/>
      <c r="ZI1398" s="119"/>
      <c r="ZJ1398" s="119"/>
      <c r="ZK1398" s="119"/>
      <c r="ZL1398" s="119"/>
      <c r="ZM1398" s="119"/>
      <c r="ZN1398" s="119"/>
      <c r="ZO1398" s="119"/>
      <c r="ZP1398" s="119"/>
      <c r="ZQ1398" s="119"/>
      <c r="ZR1398" s="119"/>
      <c r="ZS1398" s="119"/>
      <c r="ZT1398" s="119"/>
      <c r="ZU1398" s="119"/>
      <c r="ZV1398" s="119"/>
      <c r="ZW1398" s="119"/>
      <c r="ZX1398" s="119"/>
      <c r="ZY1398" s="119"/>
      <c r="ZZ1398" s="119"/>
      <c r="AAA1398" s="119"/>
      <c r="AAB1398" s="119"/>
      <c r="AAC1398" s="119"/>
      <c r="AAD1398" s="119"/>
      <c r="AAE1398" s="119"/>
      <c r="AAF1398" s="119"/>
      <c r="AAG1398" s="119"/>
      <c r="AAH1398" s="119"/>
      <c r="AAI1398" s="119"/>
      <c r="AAJ1398" s="119"/>
      <c r="AAK1398" s="119"/>
      <c r="AAL1398" s="119"/>
      <c r="AAM1398" s="119"/>
      <c r="AAN1398" s="119"/>
      <c r="AAO1398" s="119"/>
      <c r="AAP1398" s="119"/>
      <c r="AAQ1398" s="119"/>
      <c r="AAR1398" s="119"/>
      <c r="AAS1398" s="119"/>
      <c r="AAT1398" s="119"/>
      <c r="AAU1398" s="119"/>
      <c r="AAV1398" s="119"/>
      <c r="AAW1398" s="119"/>
      <c r="AAX1398" s="119"/>
      <c r="AAY1398" s="119"/>
      <c r="AAZ1398" s="119"/>
      <c r="ABA1398" s="119"/>
      <c r="ABB1398" s="119"/>
      <c r="ABC1398" s="119"/>
      <c r="ABD1398" s="119"/>
      <c r="ABE1398" s="119"/>
      <c r="ABF1398" s="119"/>
      <c r="ABG1398" s="119"/>
      <c r="ABH1398" s="119"/>
      <c r="ABI1398" s="119"/>
      <c r="ABJ1398" s="119"/>
      <c r="ABK1398" s="119"/>
      <c r="ABL1398" s="119"/>
      <c r="ABM1398" s="119"/>
      <c r="ABN1398" s="119"/>
      <c r="ABO1398" s="119"/>
      <c r="ABP1398" s="119"/>
      <c r="ABQ1398" s="119"/>
      <c r="ABR1398" s="119"/>
      <c r="ABS1398" s="119"/>
      <c r="ABT1398" s="119"/>
      <c r="ABU1398" s="119"/>
      <c r="ABV1398" s="119"/>
      <c r="ABW1398" s="119"/>
      <c r="ABX1398" s="119"/>
      <c r="ABY1398" s="119"/>
      <c r="ABZ1398" s="119"/>
      <c r="ACA1398" s="119"/>
      <c r="ACB1398" s="119"/>
      <c r="ACC1398" s="119"/>
      <c r="ACD1398" s="119"/>
      <c r="ACE1398" s="119"/>
      <c r="ACF1398" s="119"/>
      <c r="ACG1398" s="119"/>
      <c r="ACH1398" s="119"/>
      <c r="ACI1398" s="119"/>
      <c r="ACJ1398" s="119"/>
      <c r="ACK1398" s="119"/>
      <c r="ACL1398" s="119"/>
      <c r="ACM1398" s="119"/>
      <c r="ACN1398" s="119"/>
      <c r="ACO1398" s="119"/>
      <c r="ACP1398" s="119"/>
      <c r="ACQ1398" s="119"/>
      <c r="ACR1398" s="119"/>
      <c r="ACS1398" s="119"/>
      <c r="ACT1398" s="119"/>
      <c r="ACU1398" s="119"/>
      <c r="ACV1398" s="119"/>
      <c r="ACW1398" s="119"/>
      <c r="ACX1398" s="119"/>
      <c r="ACY1398" s="119"/>
      <c r="ACZ1398" s="119"/>
      <c r="ADA1398" s="119"/>
      <c r="ADB1398" s="119"/>
      <c r="ADC1398" s="119"/>
      <c r="ADD1398" s="119"/>
      <c r="ADE1398" s="119"/>
      <c r="ADF1398" s="119"/>
      <c r="ADG1398" s="119"/>
      <c r="ADH1398" s="119"/>
      <c r="ADI1398" s="119"/>
      <c r="ADJ1398" s="119"/>
      <c r="ADK1398" s="119"/>
      <c r="ADL1398" s="119"/>
      <c r="ADM1398" s="119"/>
      <c r="ADN1398" s="119"/>
      <c r="ADO1398" s="119"/>
      <c r="ADP1398" s="119"/>
      <c r="ADQ1398" s="119"/>
      <c r="ADR1398" s="119"/>
      <c r="ADS1398" s="119"/>
      <c r="ADT1398" s="119"/>
      <c r="ADU1398" s="119"/>
      <c r="ADV1398" s="119"/>
      <c r="ADW1398" s="119"/>
      <c r="ADX1398" s="119"/>
      <c r="ADY1398" s="119"/>
      <c r="ADZ1398" s="119"/>
      <c r="AEA1398" s="119"/>
      <c r="AEB1398" s="119"/>
      <c r="AEC1398" s="119"/>
      <c r="AED1398" s="119"/>
      <c r="AEE1398" s="119"/>
      <c r="AEF1398" s="119"/>
      <c r="AEG1398" s="119"/>
      <c r="AEH1398" s="119"/>
      <c r="AEI1398" s="119"/>
      <c r="AEJ1398" s="119"/>
      <c r="AEK1398" s="119"/>
      <c r="AEL1398" s="119"/>
      <c r="AEM1398" s="119"/>
      <c r="AEN1398" s="119"/>
      <c r="AEO1398" s="119"/>
      <c r="AEP1398" s="119"/>
      <c r="AEQ1398" s="119"/>
      <c r="AER1398" s="119"/>
      <c r="AES1398" s="119"/>
      <c r="AET1398" s="119"/>
      <c r="AEU1398" s="119"/>
      <c r="AEV1398" s="119"/>
      <c r="AEW1398" s="119"/>
      <c r="AEX1398" s="119"/>
      <c r="AEY1398" s="119"/>
      <c r="AEZ1398" s="119"/>
      <c r="AFA1398" s="119"/>
      <c r="AFB1398" s="119"/>
      <c r="AFC1398" s="119"/>
      <c r="AFD1398" s="119"/>
      <c r="AFE1398" s="119"/>
      <c r="AFF1398" s="119"/>
      <c r="AFG1398" s="119"/>
      <c r="AFH1398" s="119"/>
      <c r="AFI1398" s="119"/>
      <c r="AFJ1398" s="119"/>
      <c r="AFK1398" s="119"/>
      <c r="AFL1398" s="119"/>
      <c r="AFM1398" s="119"/>
      <c r="AFN1398" s="119"/>
      <c r="AFO1398" s="119"/>
      <c r="AFP1398" s="119"/>
      <c r="AFQ1398" s="119"/>
      <c r="AFR1398" s="119"/>
      <c r="AFS1398" s="119"/>
      <c r="AFT1398" s="119"/>
      <c r="AFU1398" s="119"/>
      <c r="AFV1398" s="119"/>
      <c r="AFW1398" s="119"/>
      <c r="AFX1398" s="119"/>
      <c r="AFY1398" s="119"/>
      <c r="AFZ1398" s="119"/>
      <c r="AGA1398" s="119"/>
      <c r="AGB1398" s="119"/>
      <c r="AGC1398" s="119"/>
      <c r="AGD1398" s="119"/>
      <c r="AGE1398" s="119"/>
      <c r="AGF1398" s="119"/>
      <c r="AGG1398" s="119"/>
      <c r="AGH1398" s="119"/>
      <c r="AGI1398" s="119"/>
      <c r="AGJ1398" s="119"/>
      <c r="AGK1398" s="119"/>
      <c r="AGL1398" s="119"/>
      <c r="AGM1398" s="119"/>
      <c r="AGN1398" s="119"/>
      <c r="AGO1398" s="119"/>
      <c r="AGP1398" s="119"/>
      <c r="AGQ1398" s="119"/>
      <c r="AGR1398" s="119"/>
      <c r="AGS1398" s="119"/>
      <c r="AGT1398" s="119"/>
      <c r="AGU1398" s="119"/>
      <c r="AGV1398" s="119"/>
      <c r="AGW1398" s="119"/>
      <c r="AGX1398" s="119"/>
      <c r="AGY1398" s="119"/>
      <c r="AGZ1398" s="119"/>
      <c r="AHA1398" s="119"/>
      <c r="AHB1398" s="119"/>
      <c r="AHC1398" s="119"/>
      <c r="AHD1398" s="119"/>
      <c r="AHE1398" s="119"/>
      <c r="AHF1398" s="119"/>
      <c r="AHG1398" s="119"/>
      <c r="AHH1398" s="119"/>
      <c r="AHI1398" s="119"/>
      <c r="AHJ1398" s="119"/>
      <c r="AHK1398" s="119"/>
      <c r="AHL1398" s="119"/>
      <c r="AHM1398" s="119"/>
      <c r="AHN1398" s="119"/>
      <c r="AHO1398" s="119"/>
      <c r="AHP1398" s="119"/>
      <c r="AHQ1398" s="119"/>
      <c r="AHR1398" s="119"/>
      <c r="AHS1398" s="119"/>
      <c r="AHT1398" s="119"/>
      <c r="AHU1398" s="119"/>
      <c r="AHV1398" s="119"/>
      <c r="AHW1398" s="119"/>
      <c r="AHX1398" s="119"/>
      <c r="AHY1398" s="119"/>
      <c r="AHZ1398" s="119"/>
      <c r="AIA1398" s="119"/>
      <c r="AIB1398" s="119"/>
      <c r="AIC1398" s="119"/>
      <c r="AID1398" s="119"/>
      <c r="AIE1398" s="119"/>
      <c r="AIF1398" s="119"/>
      <c r="AIG1398" s="119"/>
      <c r="AIH1398" s="119"/>
      <c r="AII1398" s="119"/>
      <c r="AIJ1398" s="119"/>
      <c r="AIK1398" s="119"/>
      <c r="AIL1398" s="119"/>
      <c r="AIM1398" s="119"/>
      <c r="AIN1398" s="119"/>
      <c r="AIO1398" s="119"/>
      <c r="AIP1398" s="119"/>
      <c r="AIQ1398" s="119"/>
      <c r="AIR1398" s="119"/>
      <c r="AIS1398" s="119"/>
      <c r="AIT1398" s="119"/>
      <c r="AIU1398" s="119"/>
      <c r="AIV1398" s="119"/>
      <c r="AIW1398" s="119"/>
      <c r="AIX1398" s="119"/>
      <c r="AIY1398" s="119"/>
      <c r="AIZ1398" s="119"/>
      <c r="AJA1398" s="119"/>
      <c r="AJB1398" s="119"/>
      <c r="AJC1398" s="119"/>
      <c r="AJD1398" s="119"/>
      <c r="AJE1398" s="119"/>
      <c r="AJF1398" s="119"/>
      <c r="AJG1398" s="119"/>
      <c r="AJH1398" s="119"/>
      <c r="AJI1398" s="119"/>
      <c r="AJJ1398" s="119"/>
      <c r="AJK1398" s="119"/>
      <c r="AJL1398" s="119"/>
      <c r="AJM1398" s="119"/>
      <c r="AJN1398" s="119"/>
      <c r="AJO1398" s="119"/>
      <c r="AJP1398" s="119"/>
      <c r="AJQ1398" s="119"/>
      <c r="AJR1398" s="119"/>
      <c r="AJS1398" s="119"/>
      <c r="AJT1398" s="119"/>
      <c r="AJU1398" s="119"/>
      <c r="AJV1398" s="119"/>
      <c r="AJW1398" s="119"/>
      <c r="AJX1398" s="119"/>
      <c r="AJY1398" s="119"/>
      <c r="AJZ1398" s="119"/>
      <c r="AKA1398" s="119"/>
      <c r="AKB1398" s="119"/>
      <c r="AKC1398" s="119"/>
      <c r="AKD1398" s="119"/>
      <c r="AKE1398" s="119"/>
      <c r="AKF1398" s="119"/>
      <c r="AKG1398" s="119"/>
      <c r="AKH1398" s="119"/>
      <c r="AKI1398" s="119"/>
      <c r="AKJ1398" s="119"/>
      <c r="AKK1398" s="119"/>
      <c r="AKL1398" s="119"/>
      <c r="AKM1398" s="119"/>
      <c r="AKN1398" s="119"/>
      <c r="AKO1398" s="119"/>
      <c r="AKP1398" s="119"/>
      <c r="AKQ1398" s="119"/>
      <c r="AKR1398" s="119"/>
      <c r="AKS1398" s="119"/>
      <c r="AKT1398" s="119"/>
      <c r="AKU1398" s="119"/>
      <c r="AKV1398" s="119"/>
      <c r="AKW1398" s="119"/>
      <c r="AKX1398" s="119"/>
      <c r="AKY1398" s="119"/>
      <c r="AKZ1398" s="119"/>
      <c r="ALA1398" s="119"/>
      <c r="ALB1398" s="119"/>
      <c r="ALC1398" s="119"/>
      <c r="ALD1398" s="119"/>
      <c r="ALE1398" s="119"/>
      <c r="ALF1398" s="119"/>
      <c r="ALG1398" s="119"/>
      <c r="ALH1398" s="119"/>
      <c r="ALI1398" s="119"/>
      <c r="ALJ1398" s="119"/>
      <c r="ALK1398" s="119"/>
      <c r="ALL1398" s="119"/>
      <c r="ALM1398" s="119"/>
      <c r="ALN1398" s="119"/>
      <c r="ALO1398" s="119"/>
      <c r="ALP1398" s="119"/>
      <c r="ALQ1398" s="119"/>
      <c r="ALR1398" s="119"/>
      <c r="ALS1398" s="119"/>
      <c r="ALT1398" s="119"/>
      <c r="ALU1398" s="119"/>
      <c r="ALV1398" s="119"/>
      <c r="ALW1398" s="119"/>
      <c r="ALX1398" s="119"/>
      <c r="ALY1398" s="119"/>
      <c r="ALZ1398" s="119"/>
      <c r="AMA1398" s="119"/>
      <c r="AMB1398" s="119"/>
      <c r="AMC1398" s="119"/>
      <c r="AMD1398" s="119"/>
      <c r="AME1398" s="119"/>
      <c r="AMF1398" s="119"/>
      <c r="AMG1398" s="119"/>
      <c r="AMH1398" s="119"/>
      <c r="AMI1398" s="119"/>
      <c r="AMJ1398" s="119"/>
    </row>
    <row r="1399" customFormat="false" ht="15" hidden="false" customHeight="false" outlineLevel="0" collapsed="false">
      <c r="A1399" s="120"/>
      <c r="B1399" s="120"/>
      <c r="C1399" s="49" t="n">
        <f aca="false">IF(F1399=F1398,C1398,IF(F1399=(F1398+10),C1398,(C1398+10)))</f>
        <v>2710</v>
      </c>
      <c r="D1399" s="56" t="s">
        <v>480</v>
      </c>
      <c r="E1399" s="51" t="n">
        <f aca="false">IF(C1398=C1399,IF(AND(L1399&lt;&gt;"M",L1399&lt;&gt;"m-up"),E1398+10,E1398),10)</f>
        <v>40</v>
      </c>
      <c r="F1399" s="79" t="n">
        <f aca="false">R1399+(Q1399*60)+(P1399*3600)</f>
        <v>52550</v>
      </c>
      <c r="G1399" s="79" t="str">
        <f aca="false">CONCATENATE(M1399,N1399,O1399)</f>
        <v>201826</v>
      </c>
      <c r="H1399" s="79" t="n">
        <v>0</v>
      </c>
      <c r="I1399" s="79"/>
      <c r="J1399" s="79"/>
      <c r="K1399" s="79"/>
      <c r="L1399" s="79" t="s">
        <v>4</v>
      </c>
      <c r="M1399" s="79" t="n">
        <v>2018</v>
      </c>
      <c r="N1399" s="79" t="n">
        <v>2</v>
      </c>
      <c r="O1399" s="79" t="n">
        <v>6</v>
      </c>
      <c r="P1399" s="79" t="n">
        <v>14</v>
      </c>
      <c r="Q1399" s="79" t="n">
        <v>35</v>
      </c>
      <c r="R1399" s="79" t="n">
        <v>50</v>
      </c>
      <c r="S1399" s="79" t="n">
        <v>628</v>
      </c>
      <c r="T1399" s="79" t="n">
        <v>1</v>
      </c>
      <c r="U1399" s="79" t="s">
        <v>1</v>
      </c>
      <c r="V1399" s="79" t="s">
        <v>2</v>
      </c>
      <c r="W1399" s="79"/>
      <c r="X1399" s="130"/>
      <c r="Y1399" s="130"/>
      <c r="Z1399" s="130"/>
      <c r="AA1399" s="130"/>
      <c r="WK1399" s="121"/>
      <c r="WL1399" s="121"/>
      <c r="WM1399" s="121"/>
      <c r="WN1399" s="121"/>
      <c r="WO1399" s="121"/>
      <c r="WP1399" s="121"/>
      <c r="WQ1399" s="121"/>
      <c r="WR1399" s="121"/>
      <c r="WS1399" s="121"/>
      <c r="WT1399" s="121"/>
      <c r="WU1399" s="121"/>
      <c r="WV1399" s="121"/>
      <c r="WW1399" s="121"/>
      <c r="WX1399" s="121"/>
      <c r="WY1399" s="121"/>
      <c r="WZ1399" s="121"/>
      <c r="XA1399" s="121"/>
      <c r="XB1399" s="121"/>
      <c r="XC1399" s="121"/>
      <c r="XD1399" s="121"/>
      <c r="XE1399" s="121"/>
      <c r="XF1399" s="121"/>
      <c r="XG1399" s="121"/>
      <c r="XH1399" s="121"/>
      <c r="XI1399" s="121"/>
      <c r="XJ1399" s="121"/>
      <c r="XK1399" s="121"/>
      <c r="XL1399" s="121"/>
      <c r="XM1399" s="121"/>
      <c r="XN1399" s="121"/>
      <c r="XO1399" s="121"/>
      <c r="XP1399" s="121"/>
      <c r="XQ1399" s="121"/>
      <c r="XR1399" s="121"/>
      <c r="XS1399" s="121"/>
      <c r="XT1399" s="121"/>
      <c r="XU1399" s="121"/>
      <c r="XV1399" s="121"/>
      <c r="XW1399" s="121"/>
      <c r="XX1399" s="121"/>
      <c r="XY1399" s="121"/>
      <c r="XZ1399" s="121"/>
      <c r="YA1399" s="121"/>
      <c r="YB1399" s="121"/>
      <c r="YC1399" s="121"/>
      <c r="YD1399" s="121"/>
      <c r="YE1399" s="121"/>
      <c r="YF1399" s="121"/>
      <c r="YG1399" s="121"/>
      <c r="YH1399" s="121"/>
      <c r="YI1399" s="121"/>
      <c r="YJ1399" s="121"/>
      <c r="YK1399" s="121"/>
      <c r="YL1399" s="121"/>
      <c r="YM1399" s="121"/>
      <c r="YN1399" s="121"/>
      <c r="YO1399" s="121"/>
      <c r="YP1399" s="121"/>
      <c r="YQ1399" s="121"/>
      <c r="YR1399" s="121"/>
      <c r="YS1399" s="121"/>
      <c r="YT1399" s="121"/>
      <c r="YU1399" s="121"/>
      <c r="YV1399" s="121"/>
      <c r="YW1399" s="121"/>
      <c r="YX1399" s="121"/>
      <c r="YY1399" s="121"/>
      <c r="YZ1399" s="121"/>
      <c r="ZA1399" s="121"/>
      <c r="ZB1399" s="121"/>
      <c r="ZC1399" s="121"/>
      <c r="ZD1399" s="121"/>
      <c r="ZE1399" s="121"/>
      <c r="ZF1399" s="121"/>
      <c r="ZG1399" s="121"/>
      <c r="ZH1399" s="121"/>
      <c r="ZI1399" s="121"/>
      <c r="ZJ1399" s="121"/>
      <c r="ZK1399" s="121"/>
      <c r="ZL1399" s="121"/>
      <c r="ZM1399" s="121"/>
      <c r="ZN1399" s="121"/>
      <c r="ZO1399" s="121"/>
      <c r="ZP1399" s="121"/>
      <c r="ZQ1399" s="121"/>
      <c r="ZR1399" s="121"/>
      <c r="ZS1399" s="121"/>
      <c r="ZT1399" s="121"/>
      <c r="ZU1399" s="121"/>
      <c r="ZV1399" s="121"/>
      <c r="ZW1399" s="121"/>
      <c r="ZX1399" s="121"/>
      <c r="ZY1399" s="121"/>
      <c r="ZZ1399" s="121"/>
      <c r="AAA1399" s="121"/>
      <c r="AAB1399" s="121"/>
      <c r="AAC1399" s="121"/>
      <c r="AAD1399" s="121"/>
      <c r="AAE1399" s="121"/>
      <c r="AAF1399" s="121"/>
      <c r="AAG1399" s="121"/>
      <c r="AAH1399" s="121"/>
      <c r="AAI1399" s="121"/>
      <c r="AAJ1399" s="121"/>
      <c r="AAK1399" s="121"/>
      <c r="AAL1399" s="121"/>
      <c r="AAM1399" s="121"/>
      <c r="AAN1399" s="121"/>
      <c r="AAO1399" s="121"/>
      <c r="AAP1399" s="121"/>
      <c r="AAQ1399" s="121"/>
      <c r="AAR1399" s="121"/>
      <c r="AAS1399" s="121"/>
      <c r="AAT1399" s="121"/>
      <c r="AAU1399" s="121"/>
      <c r="AAV1399" s="121"/>
      <c r="AAW1399" s="121"/>
      <c r="AAX1399" s="121"/>
      <c r="AAY1399" s="121"/>
      <c r="AAZ1399" s="121"/>
      <c r="ABA1399" s="121"/>
      <c r="ABB1399" s="121"/>
      <c r="ABC1399" s="121"/>
      <c r="ABD1399" s="121"/>
      <c r="ABE1399" s="121"/>
      <c r="ABF1399" s="121"/>
      <c r="ABG1399" s="121"/>
      <c r="ABH1399" s="121"/>
      <c r="ABI1399" s="121"/>
      <c r="ABJ1399" s="121"/>
      <c r="ABK1399" s="121"/>
      <c r="ABL1399" s="121"/>
      <c r="ABM1399" s="121"/>
      <c r="ABN1399" s="121"/>
      <c r="ABO1399" s="121"/>
      <c r="ABP1399" s="121"/>
      <c r="ABQ1399" s="121"/>
      <c r="ABR1399" s="121"/>
      <c r="ABS1399" s="121"/>
      <c r="ABT1399" s="121"/>
      <c r="ABU1399" s="121"/>
      <c r="ABV1399" s="121"/>
      <c r="ABW1399" s="121"/>
      <c r="ABX1399" s="121"/>
      <c r="ABY1399" s="121"/>
      <c r="ABZ1399" s="121"/>
      <c r="ACA1399" s="121"/>
      <c r="ACB1399" s="121"/>
      <c r="ACC1399" s="121"/>
      <c r="ACD1399" s="121"/>
      <c r="ACE1399" s="121"/>
      <c r="ACF1399" s="121"/>
      <c r="ACG1399" s="121"/>
      <c r="ACH1399" s="121"/>
      <c r="ACI1399" s="121"/>
      <c r="ACJ1399" s="121"/>
      <c r="ACK1399" s="121"/>
      <c r="ACL1399" s="121"/>
      <c r="ACM1399" s="121"/>
      <c r="ACN1399" s="121"/>
      <c r="ACO1399" s="121"/>
      <c r="ACP1399" s="121"/>
      <c r="ACQ1399" s="121"/>
      <c r="ACR1399" s="121"/>
      <c r="ACS1399" s="121"/>
      <c r="ACT1399" s="121"/>
      <c r="ACU1399" s="121"/>
      <c r="ACV1399" s="121"/>
      <c r="ACW1399" s="121"/>
      <c r="ACX1399" s="121"/>
      <c r="ACY1399" s="121"/>
      <c r="ACZ1399" s="121"/>
      <c r="ADA1399" s="121"/>
      <c r="ADB1399" s="121"/>
      <c r="ADC1399" s="121"/>
      <c r="ADD1399" s="121"/>
      <c r="ADE1399" s="121"/>
      <c r="ADF1399" s="121"/>
      <c r="ADG1399" s="121"/>
      <c r="ADH1399" s="121"/>
      <c r="ADI1399" s="121"/>
      <c r="ADJ1399" s="121"/>
      <c r="ADK1399" s="121"/>
      <c r="ADL1399" s="121"/>
      <c r="ADM1399" s="121"/>
      <c r="ADN1399" s="121"/>
      <c r="ADO1399" s="121"/>
      <c r="ADP1399" s="121"/>
      <c r="ADQ1399" s="121"/>
      <c r="ADR1399" s="121"/>
      <c r="ADS1399" s="121"/>
      <c r="ADT1399" s="121"/>
      <c r="ADU1399" s="121"/>
      <c r="ADV1399" s="121"/>
      <c r="ADW1399" s="121"/>
      <c r="ADX1399" s="121"/>
      <c r="ADY1399" s="121"/>
      <c r="ADZ1399" s="121"/>
      <c r="AEA1399" s="121"/>
      <c r="AEB1399" s="121"/>
      <c r="AEC1399" s="121"/>
      <c r="AED1399" s="121"/>
      <c r="AEE1399" s="121"/>
      <c r="AEF1399" s="121"/>
      <c r="AEG1399" s="121"/>
      <c r="AEH1399" s="121"/>
      <c r="AEI1399" s="121"/>
      <c r="AEJ1399" s="121"/>
      <c r="AEK1399" s="121"/>
      <c r="AEL1399" s="121"/>
      <c r="AEM1399" s="121"/>
      <c r="AEN1399" s="121"/>
      <c r="AEO1399" s="121"/>
      <c r="AEP1399" s="121"/>
      <c r="AEQ1399" s="121"/>
      <c r="AER1399" s="121"/>
      <c r="AES1399" s="121"/>
      <c r="AET1399" s="121"/>
      <c r="AEU1399" s="121"/>
      <c r="AEV1399" s="121"/>
      <c r="AEW1399" s="121"/>
      <c r="AEX1399" s="121"/>
      <c r="AEY1399" s="121"/>
      <c r="AEZ1399" s="121"/>
      <c r="AFA1399" s="121"/>
      <c r="AFB1399" s="121"/>
      <c r="AFC1399" s="121"/>
      <c r="AFD1399" s="121"/>
      <c r="AFE1399" s="121"/>
      <c r="AFF1399" s="121"/>
      <c r="AFG1399" s="121"/>
      <c r="AFH1399" s="121"/>
      <c r="AFI1399" s="121"/>
      <c r="AFJ1399" s="121"/>
      <c r="AFK1399" s="121"/>
      <c r="AFL1399" s="121"/>
      <c r="AFM1399" s="121"/>
      <c r="AFN1399" s="121"/>
      <c r="AFO1399" s="121"/>
      <c r="AFP1399" s="121"/>
      <c r="AFQ1399" s="121"/>
      <c r="AFR1399" s="121"/>
      <c r="AFS1399" s="121"/>
      <c r="AFT1399" s="121"/>
      <c r="AFU1399" s="121"/>
      <c r="AFV1399" s="121"/>
      <c r="AFW1399" s="121"/>
      <c r="AFX1399" s="121"/>
      <c r="AFY1399" s="121"/>
      <c r="AFZ1399" s="121"/>
      <c r="AGA1399" s="121"/>
      <c r="AGB1399" s="121"/>
      <c r="AGC1399" s="121"/>
      <c r="AGD1399" s="121"/>
      <c r="AGE1399" s="121"/>
      <c r="AGF1399" s="121"/>
      <c r="AGG1399" s="121"/>
      <c r="AGH1399" s="121"/>
      <c r="AGI1399" s="121"/>
      <c r="AGJ1399" s="121"/>
      <c r="AGK1399" s="121"/>
      <c r="AGL1399" s="121"/>
      <c r="AGM1399" s="121"/>
      <c r="AGN1399" s="121"/>
      <c r="AGO1399" s="121"/>
      <c r="AGP1399" s="121"/>
      <c r="AGQ1399" s="121"/>
      <c r="AGR1399" s="121"/>
      <c r="AGS1399" s="121"/>
      <c r="AGT1399" s="121"/>
      <c r="AGU1399" s="121"/>
      <c r="AGV1399" s="121"/>
      <c r="AGW1399" s="121"/>
      <c r="AGX1399" s="121"/>
      <c r="AGY1399" s="121"/>
      <c r="AGZ1399" s="121"/>
      <c r="AHA1399" s="121"/>
      <c r="AHB1399" s="121"/>
      <c r="AHC1399" s="121"/>
      <c r="AHD1399" s="121"/>
      <c r="AHE1399" s="121"/>
      <c r="AHF1399" s="121"/>
      <c r="AHG1399" s="121"/>
      <c r="AHH1399" s="121"/>
      <c r="AHI1399" s="121"/>
      <c r="AHJ1399" s="121"/>
      <c r="AHK1399" s="121"/>
      <c r="AHL1399" s="121"/>
      <c r="AHM1399" s="121"/>
      <c r="AHN1399" s="121"/>
      <c r="AHO1399" s="121"/>
      <c r="AHP1399" s="121"/>
      <c r="AHQ1399" s="121"/>
      <c r="AHR1399" s="121"/>
      <c r="AHS1399" s="121"/>
      <c r="AHT1399" s="121"/>
      <c r="AHU1399" s="121"/>
      <c r="AHV1399" s="121"/>
      <c r="AHW1399" s="121"/>
      <c r="AHX1399" s="121"/>
      <c r="AHY1399" s="121"/>
      <c r="AHZ1399" s="121"/>
      <c r="AIA1399" s="121"/>
      <c r="AIB1399" s="121"/>
      <c r="AIC1399" s="121"/>
      <c r="AID1399" s="121"/>
      <c r="AIE1399" s="121"/>
      <c r="AIF1399" s="121"/>
      <c r="AIG1399" s="121"/>
      <c r="AIH1399" s="121"/>
      <c r="AII1399" s="121"/>
      <c r="AIJ1399" s="121"/>
      <c r="AIK1399" s="121"/>
      <c r="AIL1399" s="121"/>
      <c r="AIM1399" s="121"/>
      <c r="AIN1399" s="121"/>
      <c r="AIO1399" s="121"/>
      <c r="AIP1399" s="121"/>
      <c r="AIQ1399" s="121"/>
      <c r="AIR1399" s="121"/>
      <c r="AIS1399" s="121"/>
      <c r="AIT1399" s="121"/>
      <c r="AIU1399" s="121"/>
      <c r="AIV1399" s="121"/>
      <c r="AIW1399" s="121"/>
      <c r="AIX1399" s="121"/>
      <c r="AIY1399" s="121"/>
      <c r="AIZ1399" s="121"/>
      <c r="AJA1399" s="121"/>
      <c r="AJB1399" s="121"/>
      <c r="AJC1399" s="121"/>
      <c r="AJD1399" s="121"/>
      <c r="AJE1399" s="121"/>
      <c r="AJF1399" s="121"/>
      <c r="AJG1399" s="121"/>
      <c r="AJH1399" s="121"/>
      <c r="AJI1399" s="121"/>
      <c r="AJJ1399" s="121"/>
      <c r="AJK1399" s="121"/>
      <c r="AJL1399" s="121"/>
      <c r="AJM1399" s="121"/>
      <c r="AJN1399" s="121"/>
      <c r="AJO1399" s="121"/>
      <c r="AJP1399" s="121"/>
      <c r="AJQ1399" s="121"/>
      <c r="AJR1399" s="121"/>
      <c r="AJS1399" s="121"/>
      <c r="AJT1399" s="121"/>
      <c r="AJU1399" s="121"/>
      <c r="AJV1399" s="121"/>
      <c r="AJW1399" s="121"/>
      <c r="AJX1399" s="121"/>
      <c r="AJY1399" s="121"/>
      <c r="AJZ1399" s="121"/>
      <c r="AKA1399" s="121"/>
      <c r="AKB1399" s="121"/>
      <c r="AKC1399" s="121"/>
      <c r="AKD1399" s="121"/>
      <c r="AKE1399" s="121"/>
      <c r="AKF1399" s="121"/>
      <c r="AKG1399" s="121"/>
      <c r="AKH1399" s="121"/>
      <c r="AKI1399" s="121"/>
      <c r="AKJ1399" s="121"/>
      <c r="AKK1399" s="121"/>
      <c r="AKL1399" s="121"/>
      <c r="AKM1399" s="121"/>
      <c r="AKN1399" s="121"/>
      <c r="AKO1399" s="121"/>
      <c r="AKP1399" s="121"/>
      <c r="AKQ1399" s="121"/>
      <c r="AKR1399" s="121"/>
      <c r="AKS1399" s="121"/>
      <c r="AKT1399" s="121"/>
      <c r="AKU1399" s="121"/>
      <c r="AKV1399" s="121"/>
      <c r="AKW1399" s="121"/>
      <c r="AKX1399" s="121"/>
      <c r="AKY1399" s="121"/>
      <c r="AKZ1399" s="121"/>
      <c r="ALA1399" s="121"/>
      <c r="ALB1399" s="121"/>
      <c r="ALC1399" s="121"/>
      <c r="ALD1399" s="121"/>
      <c r="ALE1399" s="121"/>
      <c r="ALF1399" s="121"/>
      <c r="ALG1399" s="121"/>
      <c r="ALH1399" s="121"/>
      <c r="ALI1399" s="121"/>
      <c r="ALJ1399" s="121"/>
      <c r="ALK1399" s="121"/>
      <c r="ALL1399" s="121"/>
      <c r="ALM1399" s="121"/>
      <c r="ALN1399" s="121"/>
      <c r="ALO1399" s="121"/>
      <c r="ALP1399" s="121"/>
      <c r="ALQ1399" s="121"/>
      <c r="ALR1399" s="121"/>
      <c r="ALS1399" s="121"/>
      <c r="ALT1399" s="121"/>
      <c r="ALU1399" s="121"/>
      <c r="ALV1399" s="121"/>
      <c r="ALW1399" s="121"/>
      <c r="ALX1399" s="121"/>
      <c r="ALY1399" s="121"/>
      <c r="ALZ1399" s="121"/>
      <c r="AMA1399" s="121"/>
      <c r="AMB1399" s="121"/>
      <c r="AMC1399" s="121"/>
      <c r="AMD1399" s="121"/>
      <c r="AME1399" s="121"/>
      <c r="AMF1399" s="121"/>
      <c r="AMG1399" s="121"/>
      <c r="AMH1399" s="121"/>
      <c r="AMI1399" s="121"/>
      <c r="AMJ1399" s="121"/>
    </row>
    <row r="1400" customFormat="false" ht="15" hidden="false" customHeight="false" outlineLevel="0" collapsed="false">
      <c r="A1400" s="118"/>
      <c r="B1400" s="118"/>
      <c r="C1400" s="49" t="n">
        <f aca="false">IF(F1400=F1399,C1399,IF(F1400=(F1399+10),C1399,(C1399+10)))</f>
        <v>2710</v>
      </c>
      <c r="D1400" s="56" t="s">
        <v>480</v>
      </c>
      <c r="E1400" s="51" t="n">
        <f aca="false">IF(C1399=C1400,IF(AND(L1400&lt;&gt;"M",L1400&lt;&gt;"m-up"),E1399+10,E1399),10)</f>
        <v>50</v>
      </c>
      <c r="F1400" s="79" t="n">
        <f aca="false">R1400+(Q1400*60)+(P1400*3600)</f>
        <v>52550</v>
      </c>
      <c r="G1400" s="79" t="str">
        <f aca="false">CONCATENATE(M1400,N1400,O1400)</f>
        <v>201826</v>
      </c>
      <c r="H1400" s="79" t="n">
        <v>0</v>
      </c>
      <c r="I1400" s="79"/>
      <c r="J1400" s="79"/>
      <c r="K1400" s="79"/>
      <c r="L1400" s="79" t="s">
        <v>270</v>
      </c>
      <c r="M1400" s="79" t="n">
        <v>2018</v>
      </c>
      <c r="N1400" s="79" t="n">
        <v>2</v>
      </c>
      <c r="O1400" s="79" t="n">
        <v>6</v>
      </c>
      <c r="P1400" s="79" t="n">
        <v>14</v>
      </c>
      <c r="Q1400" s="79" t="n">
        <v>35</v>
      </c>
      <c r="R1400" s="79" t="n">
        <v>50</v>
      </c>
      <c r="S1400" s="79" t="n">
        <v>647</v>
      </c>
      <c r="T1400" s="79"/>
      <c r="U1400" s="79" t="s">
        <v>1</v>
      </c>
      <c r="V1400" s="79" t="s">
        <v>2</v>
      </c>
      <c r="W1400" s="79"/>
      <c r="X1400" s="130" t="s">
        <v>144</v>
      </c>
      <c r="Y1400" s="130"/>
      <c r="Z1400" s="130"/>
      <c r="AA1400" s="130"/>
      <c r="WK1400" s="119"/>
      <c r="WL1400" s="119"/>
      <c r="WM1400" s="119"/>
      <c r="WN1400" s="119"/>
      <c r="WO1400" s="119"/>
      <c r="WP1400" s="119"/>
      <c r="WQ1400" s="119"/>
      <c r="WR1400" s="119"/>
      <c r="WS1400" s="119"/>
      <c r="WT1400" s="119"/>
      <c r="WU1400" s="119"/>
      <c r="WV1400" s="119"/>
      <c r="WW1400" s="119"/>
      <c r="WX1400" s="119"/>
      <c r="WY1400" s="119"/>
      <c r="WZ1400" s="119"/>
      <c r="XA1400" s="119"/>
      <c r="XB1400" s="119"/>
      <c r="XC1400" s="119"/>
      <c r="XD1400" s="119"/>
      <c r="XE1400" s="119"/>
      <c r="XF1400" s="119"/>
      <c r="XG1400" s="119"/>
      <c r="XH1400" s="119"/>
      <c r="XI1400" s="119"/>
      <c r="XJ1400" s="119"/>
      <c r="XK1400" s="119"/>
      <c r="XL1400" s="119"/>
      <c r="XM1400" s="119"/>
      <c r="XN1400" s="119"/>
      <c r="XO1400" s="119"/>
      <c r="XP1400" s="119"/>
      <c r="XQ1400" s="119"/>
      <c r="XR1400" s="119"/>
      <c r="XS1400" s="119"/>
      <c r="XT1400" s="119"/>
      <c r="XU1400" s="119"/>
      <c r="XV1400" s="119"/>
      <c r="XW1400" s="119"/>
      <c r="XX1400" s="119"/>
      <c r="XY1400" s="119"/>
      <c r="XZ1400" s="119"/>
      <c r="YA1400" s="119"/>
      <c r="YB1400" s="119"/>
      <c r="YC1400" s="119"/>
      <c r="YD1400" s="119"/>
      <c r="YE1400" s="119"/>
      <c r="YF1400" s="119"/>
      <c r="YG1400" s="119"/>
      <c r="YH1400" s="119"/>
      <c r="YI1400" s="119"/>
      <c r="YJ1400" s="119"/>
      <c r="YK1400" s="119"/>
      <c r="YL1400" s="119"/>
      <c r="YM1400" s="119"/>
      <c r="YN1400" s="119"/>
      <c r="YO1400" s="119"/>
      <c r="YP1400" s="119"/>
      <c r="YQ1400" s="119"/>
      <c r="YR1400" s="119"/>
      <c r="YS1400" s="119"/>
      <c r="YT1400" s="119"/>
      <c r="YU1400" s="119"/>
      <c r="YV1400" s="119"/>
      <c r="YW1400" s="119"/>
      <c r="YX1400" s="119"/>
      <c r="YY1400" s="119"/>
      <c r="YZ1400" s="119"/>
      <c r="ZA1400" s="119"/>
      <c r="ZB1400" s="119"/>
      <c r="ZC1400" s="119"/>
      <c r="ZD1400" s="119"/>
      <c r="ZE1400" s="119"/>
      <c r="ZF1400" s="119"/>
      <c r="ZG1400" s="119"/>
      <c r="ZH1400" s="119"/>
      <c r="ZI1400" s="119"/>
      <c r="ZJ1400" s="119"/>
      <c r="ZK1400" s="119"/>
      <c r="ZL1400" s="119"/>
      <c r="ZM1400" s="119"/>
      <c r="ZN1400" s="119"/>
      <c r="ZO1400" s="119"/>
      <c r="ZP1400" s="119"/>
      <c r="ZQ1400" s="119"/>
      <c r="ZR1400" s="119"/>
      <c r="ZS1400" s="119"/>
      <c r="ZT1400" s="119"/>
      <c r="ZU1400" s="119"/>
      <c r="ZV1400" s="119"/>
      <c r="ZW1400" s="119"/>
      <c r="ZX1400" s="119"/>
      <c r="ZY1400" s="119"/>
      <c r="ZZ1400" s="119"/>
      <c r="AAA1400" s="119"/>
      <c r="AAB1400" s="119"/>
      <c r="AAC1400" s="119"/>
      <c r="AAD1400" s="119"/>
      <c r="AAE1400" s="119"/>
      <c r="AAF1400" s="119"/>
      <c r="AAG1400" s="119"/>
      <c r="AAH1400" s="119"/>
      <c r="AAI1400" s="119"/>
      <c r="AAJ1400" s="119"/>
      <c r="AAK1400" s="119"/>
      <c r="AAL1400" s="119"/>
      <c r="AAM1400" s="119"/>
      <c r="AAN1400" s="119"/>
      <c r="AAO1400" s="119"/>
      <c r="AAP1400" s="119"/>
      <c r="AAQ1400" s="119"/>
      <c r="AAR1400" s="119"/>
      <c r="AAS1400" s="119"/>
      <c r="AAT1400" s="119"/>
      <c r="AAU1400" s="119"/>
      <c r="AAV1400" s="119"/>
      <c r="AAW1400" s="119"/>
      <c r="AAX1400" s="119"/>
      <c r="AAY1400" s="119"/>
      <c r="AAZ1400" s="119"/>
      <c r="ABA1400" s="119"/>
      <c r="ABB1400" s="119"/>
      <c r="ABC1400" s="119"/>
      <c r="ABD1400" s="119"/>
      <c r="ABE1400" s="119"/>
      <c r="ABF1400" s="119"/>
      <c r="ABG1400" s="119"/>
      <c r="ABH1400" s="119"/>
      <c r="ABI1400" s="119"/>
      <c r="ABJ1400" s="119"/>
      <c r="ABK1400" s="119"/>
      <c r="ABL1400" s="119"/>
      <c r="ABM1400" s="119"/>
      <c r="ABN1400" s="119"/>
      <c r="ABO1400" s="119"/>
      <c r="ABP1400" s="119"/>
      <c r="ABQ1400" s="119"/>
      <c r="ABR1400" s="119"/>
      <c r="ABS1400" s="119"/>
      <c r="ABT1400" s="119"/>
      <c r="ABU1400" s="119"/>
      <c r="ABV1400" s="119"/>
      <c r="ABW1400" s="119"/>
      <c r="ABX1400" s="119"/>
      <c r="ABY1400" s="119"/>
      <c r="ABZ1400" s="119"/>
      <c r="ACA1400" s="119"/>
      <c r="ACB1400" s="119"/>
      <c r="ACC1400" s="119"/>
      <c r="ACD1400" s="119"/>
      <c r="ACE1400" s="119"/>
      <c r="ACF1400" s="119"/>
      <c r="ACG1400" s="119"/>
      <c r="ACH1400" s="119"/>
      <c r="ACI1400" s="119"/>
      <c r="ACJ1400" s="119"/>
      <c r="ACK1400" s="119"/>
      <c r="ACL1400" s="119"/>
      <c r="ACM1400" s="119"/>
      <c r="ACN1400" s="119"/>
      <c r="ACO1400" s="119"/>
      <c r="ACP1400" s="119"/>
      <c r="ACQ1400" s="119"/>
      <c r="ACR1400" s="119"/>
      <c r="ACS1400" s="119"/>
      <c r="ACT1400" s="119"/>
      <c r="ACU1400" s="119"/>
      <c r="ACV1400" s="119"/>
      <c r="ACW1400" s="119"/>
      <c r="ACX1400" s="119"/>
      <c r="ACY1400" s="119"/>
      <c r="ACZ1400" s="119"/>
      <c r="ADA1400" s="119"/>
      <c r="ADB1400" s="119"/>
      <c r="ADC1400" s="119"/>
      <c r="ADD1400" s="119"/>
      <c r="ADE1400" s="119"/>
      <c r="ADF1400" s="119"/>
      <c r="ADG1400" s="119"/>
      <c r="ADH1400" s="119"/>
      <c r="ADI1400" s="119"/>
      <c r="ADJ1400" s="119"/>
      <c r="ADK1400" s="119"/>
      <c r="ADL1400" s="119"/>
      <c r="ADM1400" s="119"/>
      <c r="ADN1400" s="119"/>
      <c r="ADO1400" s="119"/>
      <c r="ADP1400" s="119"/>
      <c r="ADQ1400" s="119"/>
      <c r="ADR1400" s="119"/>
      <c r="ADS1400" s="119"/>
      <c r="ADT1400" s="119"/>
      <c r="ADU1400" s="119"/>
      <c r="ADV1400" s="119"/>
      <c r="ADW1400" s="119"/>
      <c r="ADX1400" s="119"/>
      <c r="ADY1400" s="119"/>
      <c r="ADZ1400" s="119"/>
      <c r="AEA1400" s="119"/>
      <c r="AEB1400" s="119"/>
      <c r="AEC1400" s="119"/>
      <c r="AED1400" s="119"/>
      <c r="AEE1400" s="119"/>
      <c r="AEF1400" s="119"/>
      <c r="AEG1400" s="119"/>
      <c r="AEH1400" s="119"/>
      <c r="AEI1400" s="119"/>
      <c r="AEJ1400" s="119"/>
      <c r="AEK1400" s="119"/>
      <c r="AEL1400" s="119"/>
      <c r="AEM1400" s="119"/>
      <c r="AEN1400" s="119"/>
      <c r="AEO1400" s="119"/>
      <c r="AEP1400" s="119"/>
      <c r="AEQ1400" s="119"/>
      <c r="AER1400" s="119"/>
      <c r="AES1400" s="119"/>
      <c r="AET1400" s="119"/>
      <c r="AEU1400" s="119"/>
      <c r="AEV1400" s="119"/>
      <c r="AEW1400" s="119"/>
      <c r="AEX1400" s="119"/>
      <c r="AEY1400" s="119"/>
      <c r="AEZ1400" s="119"/>
      <c r="AFA1400" s="119"/>
      <c r="AFB1400" s="119"/>
      <c r="AFC1400" s="119"/>
      <c r="AFD1400" s="119"/>
      <c r="AFE1400" s="119"/>
      <c r="AFF1400" s="119"/>
      <c r="AFG1400" s="119"/>
      <c r="AFH1400" s="119"/>
      <c r="AFI1400" s="119"/>
      <c r="AFJ1400" s="119"/>
      <c r="AFK1400" s="119"/>
      <c r="AFL1400" s="119"/>
      <c r="AFM1400" s="119"/>
      <c r="AFN1400" s="119"/>
      <c r="AFO1400" s="119"/>
      <c r="AFP1400" s="119"/>
      <c r="AFQ1400" s="119"/>
      <c r="AFR1400" s="119"/>
      <c r="AFS1400" s="119"/>
      <c r="AFT1400" s="119"/>
      <c r="AFU1400" s="119"/>
      <c r="AFV1400" s="119"/>
      <c r="AFW1400" s="119"/>
      <c r="AFX1400" s="119"/>
      <c r="AFY1400" s="119"/>
      <c r="AFZ1400" s="119"/>
      <c r="AGA1400" s="119"/>
      <c r="AGB1400" s="119"/>
      <c r="AGC1400" s="119"/>
      <c r="AGD1400" s="119"/>
      <c r="AGE1400" s="119"/>
      <c r="AGF1400" s="119"/>
      <c r="AGG1400" s="119"/>
      <c r="AGH1400" s="119"/>
      <c r="AGI1400" s="119"/>
      <c r="AGJ1400" s="119"/>
      <c r="AGK1400" s="119"/>
      <c r="AGL1400" s="119"/>
      <c r="AGM1400" s="119"/>
      <c r="AGN1400" s="119"/>
      <c r="AGO1400" s="119"/>
      <c r="AGP1400" s="119"/>
      <c r="AGQ1400" s="119"/>
      <c r="AGR1400" s="119"/>
      <c r="AGS1400" s="119"/>
      <c r="AGT1400" s="119"/>
      <c r="AGU1400" s="119"/>
      <c r="AGV1400" s="119"/>
      <c r="AGW1400" s="119"/>
      <c r="AGX1400" s="119"/>
      <c r="AGY1400" s="119"/>
      <c r="AGZ1400" s="119"/>
      <c r="AHA1400" s="119"/>
      <c r="AHB1400" s="119"/>
      <c r="AHC1400" s="119"/>
      <c r="AHD1400" s="119"/>
      <c r="AHE1400" s="119"/>
      <c r="AHF1400" s="119"/>
      <c r="AHG1400" s="119"/>
      <c r="AHH1400" s="119"/>
      <c r="AHI1400" s="119"/>
      <c r="AHJ1400" s="119"/>
      <c r="AHK1400" s="119"/>
      <c r="AHL1400" s="119"/>
      <c r="AHM1400" s="119"/>
      <c r="AHN1400" s="119"/>
      <c r="AHO1400" s="119"/>
      <c r="AHP1400" s="119"/>
      <c r="AHQ1400" s="119"/>
      <c r="AHR1400" s="119"/>
      <c r="AHS1400" s="119"/>
      <c r="AHT1400" s="119"/>
      <c r="AHU1400" s="119"/>
      <c r="AHV1400" s="119"/>
      <c r="AHW1400" s="119"/>
      <c r="AHX1400" s="119"/>
      <c r="AHY1400" s="119"/>
      <c r="AHZ1400" s="119"/>
      <c r="AIA1400" s="119"/>
      <c r="AIB1400" s="119"/>
      <c r="AIC1400" s="119"/>
      <c r="AID1400" s="119"/>
      <c r="AIE1400" s="119"/>
      <c r="AIF1400" s="119"/>
      <c r="AIG1400" s="119"/>
      <c r="AIH1400" s="119"/>
      <c r="AII1400" s="119"/>
      <c r="AIJ1400" s="119"/>
      <c r="AIK1400" s="119"/>
      <c r="AIL1400" s="119"/>
      <c r="AIM1400" s="119"/>
      <c r="AIN1400" s="119"/>
      <c r="AIO1400" s="119"/>
      <c r="AIP1400" s="119"/>
      <c r="AIQ1400" s="119"/>
      <c r="AIR1400" s="119"/>
      <c r="AIS1400" s="119"/>
      <c r="AIT1400" s="119"/>
      <c r="AIU1400" s="119"/>
      <c r="AIV1400" s="119"/>
      <c r="AIW1400" s="119"/>
      <c r="AIX1400" s="119"/>
      <c r="AIY1400" s="119"/>
      <c r="AIZ1400" s="119"/>
      <c r="AJA1400" s="119"/>
      <c r="AJB1400" s="119"/>
      <c r="AJC1400" s="119"/>
      <c r="AJD1400" s="119"/>
      <c r="AJE1400" s="119"/>
      <c r="AJF1400" s="119"/>
      <c r="AJG1400" s="119"/>
      <c r="AJH1400" s="119"/>
      <c r="AJI1400" s="119"/>
      <c r="AJJ1400" s="119"/>
      <c r="AJK1400" s="119"/>
      <c r="AJL1400" s="119"/>
      <c r="AJM1400" s="119"/>
      <c r="AJN1400" s="119"/>
      <c r="AJO1400" s="119"/>
      <c r="AJP1400" s="119"/>
      <c r="AJQ1400" s="119"/>
      <c r="AJR1400" s="119"/>
      <c r="AJS1400" s="119"/>
      <c r="AJT1400" s="119"/>
      <c r="AJU1400" s="119"/>
      <c r="AJV1400" s="119"/>
      <c r="AJW1400" s="119"/>
      <c r="AJX1400" s="119"/>
      <c r="AJY1400" s="119"/>
      <c r="AJZ1400" s="119"/>
      <c r="AKA1400" s="119"/>
      <c r="AKB1400" s="119"/>
      <c r="AKC1400" s="119"/>
      <c r="AKD1400" s="119"/>
      <c r="AKE1400" s="119"/>
      <c r="AKF1400" s="119"/>
      <c r="AKG1400" s="119"/>
      <c r="AKH1400" s="119"/>
      <c r="AKI1400" s="119"/>
      <c r="AKJ1400" s="119"/>
      <c r="AKK1400" s="119"/>
      <c r="AKL1400" s="119"/>
      <c r="AKM1400" s="119"/>
      <c r="AKN1400" s="119"/>
      <c r="AKO1400" s="119"/>
      <c r="AKP1400" s="119"/>
      <c r="AKQ1400" s="119"/>
      <c r="AKR1400" s="119"/>
      <c r="AKS1400" s="119"/>
      <c r="AKT1400" s="119"/>
      <c r="AKU1400" s="119"/>
      <c r="AKV1400" s="119"/>
      <c r="AKW1400" s="119"/>
      <c r="AKX1400" s="119"/>
      <c r="AKY1400" s="119"/>
      <c r="AKZ1400" s="119"/>
      <c r="ALA1400" s="119"/>
      <c r="ALB1400" s="119"/>
      <c r="ALC1400" s="119"/>
      <c r="ALD1400" s="119"/>
      <c r="ALE1400" s="119"/>
      <c r="ALF1400" s="119"/>
      <c r="ALG1400" s="119"/>
      <c r="ALH1400" s="119"/>
      <c r="ALI1400" s="119"/>
      <c r="ALJ1400" s="119"/>
      <c r="ALK1400" s="119"/>
      <c r="ALL1400" s="119"/>
      <c r="ALM1400" s="119"/>
      <c r="ALN1400" s="119"/>
      <c r="ALO1400" s="119"/>
      <c r="ALP1400" s="119"/>
      <c r="ALQ1400" s="119"/>
      <c r="ALR1400" s="119"/>
      <c r="ALS1400" s="119"/>
      <c r="ALT1400" s="119"/>
      <c r="ALU1400" s="119"/>
      <c r="ALV1400" s="119"/>
      <c r="ALW1400" s="119"/>
      <c r="ALX1400" s="119"/>
      <c r="ALY1400" s="119"/>
      <c r="ALZ1400" s="119"/>
      <c r="AMA1400" s="119"/>
      <c r="AMB1400" s="119"/>
      <c r="AMC1400" s="119"/>
      <c r="AMD1400" s="119"/>
      <c r="AME1400" s="119"/>
      <c r="AMF1400" s="119"/>
      <c r="AMG1400" s="119"/>
      <c r="AMH1400" s="119"/>
      <c r="AMI1400" s="119"/>
      <c r="AMJ1400" s="119"/>
    </row>
    <row r="1401" customFormat="false" ht="15" hidden="false" customHeight="false" outlineLevel="0" collapsed="false">
      <c r="A1401" s="120"/>
      <c r="B1401" s="120"/>
      <c r="C1401" s="49" t="n">
        <f aca="false">IF(F1401=F1400,C1400,IF(F1401=(F1400+10),C1400,(C1400+10)))</f>
        <v>2720</v>
      </c>
      <c r="D1401" s="58" t="s">
        <v>481</v>
      </c>
      <c r="E1401" s="51" t="n">
        <f aca="false">IF(C1400=C1401,IF(AND(L1401&lt;&gt;"M",L1401&lt;&gt;"m-up"),E1400+10,E1400),10)</f>
        <v>10</v>
      </c>
      <c r="F1401" s="81" t="n">
        <f aca="false">R1401+(Q1401*60)+(P1401*3600)</f>
        <v>53964</v>
      </c>
      <c r="G1401" s="141" t="str">
        <f aca="false">CONCATENATE(M1401,N1401,O1401)</f>
        <v>201826</v>
      </c>
      <c r="H1401" s="141" t="n">
        <v>348</v>
      </c>
      <c r="I1401" s="141"/>
      <c r="J1401" s="141"/>
      <c r="K1401" s="141"/>
      <c r="L1401" s="141" t="s">
        <v>0</v>
      </c>
      <c r="M1401" s="141" t="n">
        <v>2018</v>
      </c>
      <c r="N1401" s="141" t="n">
        <v>2</v>
      </c>
      <c r="O1401" s="141" t="n">
        <v>6</v>
      </c>
      <c r="P1401" s="141" t="n">
        <v>14</v>
      </c>
      <c r="Q1401" s="141" t="n">
        <v>59</v>
      </c>
      <c r="R1401" s="141" t="n">
        <v>24</v>
      </c>
      <c r="S1401" s="141" t="n">
        <v>7</v>
      </c>
      <c r="T1401" s="141" t="n">
        <v>1</v>
      </c>
      <c r="U1401" s="141" t="s">
        <v>1</v>
      </c>
      <c r="V1401" s="141" t="s">
        <v>2</v>
      </c>
      <c r="W1401" s="141"/>
      <c r="X1401" s="129" t="s">
        <v>145</v>
      </c>
      <c r="Y1401" s="130"/>
      <c r="Z1401" s="130"/>
      <c r="AA1401" s="130"/>
      <c r="WK1401" s="121"/>
      <c r="WL1401" s="121"/>
      <c r="WM1401" s="121"/>
      <c r="WN1401" s="121"/>
      <c r="WO1401" s="121"/>
      <c r="WP1401" s="121"/>
      <c r="WQ1401" s="121"/>
      <c r="WR1401" s="121"/>
      <c r="WS1401" s="121"/>
      <c r="WT1401" s="121"/>
      <c r="WU1401" s="121"/>
      <c r="WV1401" s="121"/>
      <c r="WW1401" s="121"/>
      <c r="WX1401" s="121"/>
      <c r="WY1401" s="121"/>
      <c r="WZ1401" s="121"/>
      <c r="XA1401" s="121"/>
      <c r="XB1401" s="121"/>
      <c r="XC1401" s="121"/>
      <c r="XD1401" s="121"/>
      <c r="XE1401" s="121"/>
      <c r="XF1401" s="121"/>
      <c r="XG1401" s="121"/>
      <c r="XH1401" s="121"/>
      <c r="XI1401" s="121"/>
      <c r="XJ1401" s="121"/>
      <c r="XK1401" s="121"/>
      <c r="XL1401" s="121"/>
      <c r="XM1401" s="121"/>
      <c r="XN1401" s="121"/>
      <c r="XO1401" s="121"/>
      <c r="XP1401" s="121"/>
      <c r="XQ1401" s="121"/>
      <c r="XR1401" s="121"/>
      <c r="XS1401" s="121"/>
      <c r="XT1401" s="121"/>
      <c r="XU1401" s="121"/>
      <c r="XV1401" s="121"/>
      <c r="XW1401" s="121"/>
      <c r="XX1401" s="121"/>
      <c r="XY1401" s="121"/>
      <c r="XZ1401" s="121"/>
      <c r="YA1401" s="121"/>
      <c r="YB1401" s="121"/>
      <c r="YC1401" s="121"/>
      <c r="YD1401" s="121"/>
      <c r="YE1401" s="121"/>
      <c r="YF1401" s="121"/>
      <c r="YG1401" s="121"/>
      <c r="YH1401" s="121"/>
      <c r="YI1401" s="121"/>
      <c r="YJ1401" s="121"/>
      <c r="YK1401" s="121"/>
      <c r="YL1401" s="121"/>
      <c r="YM1401" s="121"/>
      <c r="YN1401" s="121"/>
      <c r="YO1401" s="121"/>
      <c r="YP1401" s="121"/>
      <c r="YQ1401" s="121"/>
      <c r="YR1401" s="121"/>
      <c r="YS1401" s="121"/>
      <c r="YT1401" s="121"/>
      <c r="YU1401" s="121"/>
      <c r="YV1401" s="121"/>
      <c r="YW1401" s="121"/>
      <c r="YX1401" s="121"/>
      <c r="YY1401" s="121"/>
      <c r="YZ1401" s="121"/>
      <c r="ZA1401" s="121"/>
      <c r="ZB1401" s="121"/>
      <c r="ZC1401" s="121"/>
      <c r="ZD1401" s="121"/>
      <c r="ZE1401" s="121"/>
      <c r="ZF1401" s="121"/>
      <c r="ZG1401" s="121"/>
      <c r="ZH1401" s="121"/>
      <c r="ZI1401" s="121"/>
      <c r="ZJ1401" s="121"/>
      <c r="ZK1401" s="121"/>
      <c r="ZL1401" s="121"/>
      <c r="ZM1401" s="121"/>
      <c r="ZN1401" s="121"/>
      <c r="ZO1401" s="121"/>
      <c r="ZP1401" s="121"/>
      <c r="ZQ1401" s="121"/>
      <c r="ZR1401" s="121"/>
      <c r="ZS1401" s="121"/>
      <c r="ZT1401" s="121"/>
      <c r="ZU1401" s="121"/>
      <c r="ZV1401" s="121"/>
      <c r="ZW1401" s="121"/>
      <c r="ZX1401" s="121"/>
      <c r="ZY1401" s="121"/>
      <c r="ZZ1401" s="121"/>
      <c r="AAA1401" s="121"/>
      <c r="AAB1401" s="121"/>
      <c r="AAC1401" s="121"/>
      <c r="AAD1401" s="121"/>
      <c r="AAE1401" s="121"/>
      <c r="AAF1401" s="121"/>
      <c r="AAG1401" s="121"/>
      <c r="AAH1401" s="121"/>
      <c r="AAI1401" s="121"/>
      <c r="AAJ1401" s="121"/>
      <c r="AAK1401" s="121"/>
      <c r="AAL1401" s="121"/>
      <c r="AAM1401" s="121"/>
      <c r="AAN1401" s="121"/>
      <c r="AAO1401" s="121"/>
      <c r="AAP1401" s="121"/>
      <c r="AAQ1401" s="121"/>
      <c r="AAR1401" s="121"/>
      <c r="AAS1401" s="121"/>
      <c r="AAT1401" s="121"/>
      <c r="AAU1401" s="121"/>
      <c r="AAV1401" s="121"/>
      <c r="AAW1401" s="121"/>
      <c r="AAX1401" s="121"/>
      <c r="AAY1401" s="121"/>
      <c r="AAZ1401" s="121"/>
      <c r="ABA1401" s="121"/>
      <c r="ABB1401" s="121"/>
      <c r="ABC1401" s="121"/>
      <c r="ABD1401" s="121"/>
      <c r="ABE1401" s="121"/>
      <c r="ABF1401" s="121"/>
      <c r="ABG1401" s="121"/>
      <c r="ABH1401" s="121"/>
      <c r="ABI1401" s="121"/>
      <c r="ABJ1401" s="121"/>
      <c r="ABK1401" s="121"/>
      <c r="ABL1401" s="121"/>
      <c r="ABM1401" s="121"/>
      <c r="ABN1401" s="121"/>
      <c r="ABO1401" s="121"/>
      <c r="ABP1401" s="121"/>
      <c r="ABQ1401" s="121"/>
      <c r="ABR1401" s="121"/>
      <c r="ABS1401" s="121"/>
      <c r="ABT1401" s="121"/>
      <c r="ABU1401" s="121"/>
      <c r="ABV1401" s="121"/>
      <c r="ABW1401" s="121"/>
      <c r="ABX1401" s="121"/>
      <c r="ABY1401" s="121"/>
      <c r="ABZ1401" s="121"/>
      <c r="ACA1401" s="121"/>
      <c r="ACB1401" s="121"/>
      <c r="ACC1401" s="121"/>
      <c r="ACD1401" s="121"/>
      <c r="ACE1401" s="121"/>
      <c r="ACF1401" s="121"/>
      <c r="ACG1401" s="121"/>
      <c r="ACH1401" s="121"/>
      <c r="ACI1401" s="121"/>
      <c r="ACJ1401" s="121"/>
      <c r="ACK1401" s="121"/>
      <c r="ACL1401" s="121"/>
      <c r="ACM1401" s="121"/>
      <c r="ACN1401" s="121"/>
      <c r="ACO1401" s="121"/>
      <c r="ACP1401" s="121"/>
      <c r="ACQ1401" s="121"/>
      <c r="ACR1401" s="121"/>
      <c r="ACS1401" s="121"/>
      <c r="ACT1401" s="121"/>
      <c r="ACU1401" s="121"/>
      <c r="ACV1401" s="121"/>
      <c r="ACW1401" s="121"/>
      <c r="ACX1401" s="121"/>
      <c r="ACY1401" s="121"/>
      <c r="ACZ1401" s="121"/>
      <c r="ADA1401" s="121"/>
      <c r="ADB1401" s="121"/>
      <c r="ADC1401" s="121"/>
      <c r="ADD1401" s="121"/>
      <c r="ADE1401" s="121"/>
      <c r="ADF1401" s="121"/>
      <c r="ADG1401" s="121"/>
      <c r="ADH1401" s="121"/>
      <c r="ADI1401" s="121"/>
      <c r="ADJ1401" s="121"/>
      <c r="ADK1401" s="121"/>
      <c r="ADL1401" s="121"/>
      <c r="ADM1401" s="121"/>
      <c r="ADN1401" s="121"/>
      <c r="ADO1401" s="121"/>
      <c r="ADP1401" s="121"/>
      <c r="ADQ1401" s="121"/>
      <c r="ADR1401" s="121"/>
      <c r="ADS1401" s="121"/>
      <c r="ADT1401" s="121"/>
      <c r="ADU1401" s="121"/>
      <c r="ADV1401" s="121"/>
      <c r="ADW1401" s="121"/>
      <c r="ADX1401" s="121"/>
      <c r="ADY1401" s="121"/>
      <c r="ADZ1401" s="121"/>
      <c r="AEA1401" s="121"/>
      <c r="AEB1401" s="121"/>
      <c r="AEC1401" s="121"/>
      <c r="AED1401" s="121"/>
      <c r="AEE1401" s="121"/>
      <c r="AEF1401" s="121"/>
      <c r="AEG1401" s="121"/>
      <c r="AEH1401" s="121"/>
      <c r="AEI1401" s="121"/>
      <c r="AEJ1401" s="121"/>
      <c r="AEK1401" s="121"/>
      <c r="AEL1401" s="121"/>
      <c r="AEM1401" s="121"/>
      <c r="AEN1401" s="121"/>
      <c r="AEO1401" s="121"/>
      <c r="AEP1401" s="121"/>
      <c r="AEQ1401" s="121"/>
      <c r="AER1401" s="121"/>
      <c r="AES1401" s="121"/>
      <c r="AET1401" s="121"/>
      <c r="AEU1401" s="121"/>
      <c r="AEV1401" s="121"/>
      <c r="AEW1401" s="121"/>
      <c r="AEX1401" s="121"/>
      <c r="AEY1401" s="121"/>
      <c r="AEZ1401" s="121"/>
      <c r="AFA1401" s="121"/>
      <c r="AFB1401" s="121"/>
      <c r="AFC1401" s="121"/>
      <c r="AFD1401" s="121"/>
      <c r="AFE1401" s="121"/>
      <c r="AFF1401" s="121"/>
      <c r="AFG1401" s="121"/>
      <c r="AFH1401" s="121"/>
      <c r="AFI1401" s="121"/>
      <c r="AFJ1401" s="121"/>
      <c r="AFK1401" s="121"/>
      <c r="AFL1401" s="121"/>
      <c r="AFM1401" s="121"/>
      <c r="AFN1401" s="121"/>
      <c r="AFO1401" s="121"/>
      <c r="AFP1401" s="121"/>
      <c r="AFQ1401" s="121"/>
      <c r="AFR1401" s="121"/>
      <c r="AFS1401" s="121"/>
      <c r="AFT1401" s="121"/>
      <c r="AFU1401" s="121"/>
      <c r="AFV1401" s="121"/>
      <c r="AFW1401" s="121"/>
      <c r="AFX1401" s="121"/>
      <c r="AFY1401" s="121"/>
      <c r="AFZ1401" s="121"/>
      <c r="AGA1401" s="121"/>
      <c r="AGB1401" s="121"/>
      <c r="AGC1401" s="121"/>
      <c r="AGD1401" s="121"/>
      <c r="AGE1401" s="121"/>
      <c r="AGF1401" s="121"/>
      <c r="AGG1401" s="121"/>
      <c r="AGH1401" s="121"/>
      <c r="AGI1401" s="121"/>
      <c r="AGJ1401" s="121"/>
      <c r="AGK1401" s="121"/>
      <c r="AGL1401" s="121"/>
      <c r="AGM1401" s="121"/>
      <c r="AGN1401" s="121"/>
      <c r="AGO1401" s="121"/>
      <c r="AGP1401" s="121"/>
      <c r="AGQ1401" s="121"/>
      <c r="AGR1401" s="121"/>
      <c r="AGS1401" s="121"/>
      <c r="AGT1401" s="121"/>
      <c r="AGU1401" s="121"/>
      <c r="AGV1401" s="121"/>
      <c r="AGW1401" s="121"/>
      <c r="AGX1401" s="121"/>
      <c r="AGY1401" s="121"/>
      <c r="AGZ1401" s="121"/>
      <c r="AHA1401" s="121"/>
      <c r="AHB1401" s="121"/>
      <c r="AHC1401" s="121"/>
      <c r="AHD1401" s="121"/>
      <c r="AHE1401" s="121"/>
      <c r="AHF1401" s="121"/>
      <c r="AHG1401" s="121"/>
      <c r="AHH1401" s="121"/>
      <c r="AHI1401" s="121"/>
      <c r="AHJ1401" s="121"/>
      <c r="AHK1401" s="121"/>
      <c r="AHL1401" s="121"/>
      <c r="AHM1401" s="121"/>
      <c r="AHN1401" s="121"/>
      <c r="AHO1401" s="121"/>
      <c r="AHP1401" s="121"/>
      <c r="AHQ1401" s="121"/>
      <c r="AHR1401" s="121"/>
      <c r="AHS1401" s="121"/>
      <c r="AHT1401" s="121"/>
      <c r="AHU1401" s="121"/>
      <c r="AHV1401" s="121"/>
      <c r="AHW1401" s="121"/>
      <c r="AHX1401" s="121"/>
      <c r="AHY1401" s="121"/>
      <c r="AHZ1401" s="121"/>
      <c r="AIA1401" s="121"/>
      <c r="AIB1401" s="121"/>
      <c r="AIC1401" s="121"/>
      <c r="AID1401" s="121"/>
      <c r="AIE1401" s="121"/>
      <c r="AIF1401" s="121"/>
      <c r="AIG1401" s="121"/>
      <c r="AIH1401" s="121"/>
      <c r="AII1401" s="121"/>
      <c r="AIJ1401" s="121"/>
      <c r="AIK1401" s="121"/>
      <c r="AIL1401" s="121"/>
      <c r="AIM1401" s="121"/>
      <c r="AIN1401" s="121"/>
      <c r="AIO1401" s="121"/>
      <c r="AIP1401" s="121"/>
      <c r="AIQ1401" s="121"/>
      <c r="AIR1401" s="121"/>
      <c r="AIS1401" s="121"/>
      <c r="AIT1401" s="121"/>
      <c r="AIU1401" s="121"/>
      <c r="AIV1401" s="121"/>
      <c r="AIW1401" s="121"/>
      <c r="AIX1401" s="121"/>
      <c r="AIY1401" s="121"/>
      <c r="AIZ1401" s="121"/>
      <c r="AJA1401" s="121"/>
      <c r="AJB1401" s="121"/>
      <c r="AJC1401" s="121"/>
      <c r="AJD1401" s="121"/>
      <c r="AJE1401" s="121"/>
      <c r="AJF1401" s="121"/>
      <c r="AJG1401" s="121"/>
      <c r="AJH1401" s="121"/>
      <c r="AJI1401" s="121"/>
      <c r="AJJ1401" s="121"/>
      <c r="AJK1401" s="121"/>
      <c r="AJL1401" s="121"/>
      <c r="AJM1401" s="121"/>
      <c r="AJN1401" s="121"/>
      <c r="AJO1401" s="121"/>
      <c r="AJP1401" s="121"/>
      <c r="AJQ1401" s="121"/>
      <c r="AJR1401" s="121"/>
      <c r="AJS1401" s="121"/>
      <c r="AJT1401" s="121"/>
      <c r="AJU1401" s="121"/>
      <c r="AJV1401" s="121"/>
      <c r="AJW1401" s="121"/>
      <c r="AJX1401" s="121"/>
      <c r="AJY1401" s="121"/>
      <c r="AJZ1401" s="121"/>
      <c r="AKA1401" s="121"/>
      <c r="AKB1401" s="121"/>
      <c r="AKC1401" s="121"/>
      <c r="AKD1401" s="121"/>
      <c r="AKE1401" s="121"/>
      <c r="AKF1401" s="121"/>
      <c r="AKG1401" s="121"/>
      <c r="AKH1401" s="121"/>
      <c r="AKI1401" s="121"/>
      <c r="AKJ1401" s="121"/>
      <c r="AKK1401" s="121"/>
      <c r="AKL1401" s="121"/>
      <c r="AKM1401" s="121"/>
      <c r="AKN1401" s="121"/>
      <c r="AKO1401" s="121"/>
      <c r="AKP1401" s="121"/>
      <c r="AKQ1401" s="121"/>
      <c r="AKR1401" s="121"/>
      <c r="AKS1401" s="121"/>
      <c r="AKT1401" s="121"/>
      <c r="AKU1401" s="121"/>
      <c r="AKV1401" s="121"/>
      <c r="AKW1401" s="121"/>
      <c r="AKX1401" s="121"/>
      <c r="AKY1401" s="121"/>
      <c r="AKZ1401" s="121"/>
      <c r="ALA1401" s="121"/>
      <c r="ALB1401" s="121"/>
      <c r="ALC1401" s="121"/>
      <c r="ALD1401" s="121"/>
      <c r="ALE1401" s="121"/>
      <c r="ALF1401" s="121"/>
      <c r="ALG1401" s="121"/>
      <c r="ALH1401" s="121"/>
      <c r="ALI1401" s="121"/>
      <c r="ALJ1401" s="121"/>
      <c r="ALK1401" s="121"/>
      <c r="ALL1401" s="121"/>
      <c r="ALM1401" s="121"/>
      <c r="ALN1401" s="121"/>
      <c r="ALO1401" s="121"/>
      <c r="ALP1401" s="121"/>
      <c r="ALQ1401" s="121"/>
      <c r="ALR1401" s="121"/>
      <c r="ALS1401" s="121"/>
      <c r="ALT1401" s="121"/>
      <c r="ALU1401" s="121"/>
      <c r="ALV1401" s="121"/>
      <c r="ALW1401" s="121"/>
      <c r="ALX1401" s="121"/>
      <c r="ALY1401" s="121"/>
      <c r="ALZ1401" s="121"/>
      <c r="AMA1401" s="121"/>
      <c r="AMB1401" s="121"/>
      <c r="AMC1401" s="121"/>
      <c r="AMD1401" s="121"/>
      <c r="AME1401" s="121"/>
      <c r="AMF1401" s="121"/>
      <c r="AMG1401" s="121"/>
      <c r="AMH1401" s="121"/>
      <c r="AMI1401" s="121"/>
      <c r="AMJ1401" s="121"/>
    </row>
    <row r="1402" customFormat="false" ht="15" hidden="false" customHeight="false" outlineLevel="0" collapsed="false">
      <c r="C1402" s="49" t="n">
        <f aca="false">IF(F1402=F1401,C1401,IF(F1402=(F1401+10),C1401,(C1401+10)))</f>
        <v>2730</v>
      </c>
    </row>
    <row r="1403" customFormat="false" ht="15" hidden="false" customHeight="false" outlineLevel="0" collapsed="false">
      <c r="C1403" s="49" t="n">
        <f aca="false">IF(F1403=F1402,C1402,IF(F1403=(F1402+10),C1402,(C1402+10)))</f>
        <v>2730</v>
      </c>
      <c r="D1403" s="38" t="s">
        <v>482</v>
      </c>
      <c r="L1403" s="39" t="s">
        <v>0</v>
      </c>
      <c r="M1403" s="39" t="n">
        <v>2018</v>
      </c>
      <c r="N1403" s="39" t="n">
        <v>3</v>
      </c>
      <c r="O1403" s="39" t="n">
        <v>31</v>
      </c>
      <c r="P1403" s="39" t="n">
        <v>18</v>
      </c>
      <c r="Q1403" s="39" t="n">
        <v>29</v>
      </c>
      <c r="R1403" s="39" t="n">
        <v>52</v>
      </c>
      <c r="S1403" s="39" t="n">
        <v>419</v>
      </c>
      <c r="U1403" s="39" t="s">
        <v>1</v>
      </c>
      <c r="V1403" s="39" t="s">
        <v>3</v>
      </c>
      <c r="X1403" s="40" t="s">
        <v>483</v>
      </c>
    </row>
    <row r="1404" customFormat="false" ht="15" hidden="false" customHeight="false" outlineLevel="0" collapsed="false">
      <c r="C1404" s="49" t="n">
        <f aca="false">IF(F1404=F1403,C1403,IF(F1404=(F1403+10),C1403,(C1403+10)))</f>
        <v>2730</v>
      </c>
      <c r="D1404" s="38" t="s">
        <v>484</v>
      </c>
      <c r="H1404" s="39" t="n">
        <v>17</v>
      </c>
      <c r="L1404" s="39" t="s">
        <v>0</v>
      </c>
      <c r="M1404" s="39" t="n">
        <v>2018</v>
      </c>
      <c r="N1404" s="39" t="n">
        <v>11</v>
      </c>
      <c r="O1404" s="39" t="n">
        <v>1</v>
      </c>
      <c r="P1404" s="39" t="n">
        <v>12</v>
      </c>
      <c r="Q1404" s="39" t="n">
        <v>8</v>
      </c>
      <c r="R1404" s="39" t="n">
        <v>58</v>
      </c>
      <c r="S1404" s="39" t="n">
        <v>967</v>
      </c>
      <c r="T1404" s="39" t="n">
        <v>1</v>
      </c>
      <c r="U1404" s="39" t="s">
        <v>1</v>
      </c>
      <c r="V1404" s="39" t="s">
        <v>2</v>
      </c>
      <c r="X1404" s="40" t="s">
        <v>485</v>
      </c>
    </row>
    <row r="1405" customFormat="false" ht="15" hidden="false" customHeight="false" outlineLevel="0" collapsed="false">
      <c r="C1405" s="49" t="n">
        <f aca="false">IF(F1405=F1404,C1404,IF(F1405=(F1404+10),C1404,(C1404+10)))</f>
        <v>2730</v>
      </c>
      <c r="D1405" s="38" t="s">
        <v>484</v>
      </c>
      <c r="L1405" s="39" t="s">
        <v>270</v>
      </c>
      <c r="M1405" s="39" t="n">
        <v>2018</v>
      </c>
      <c r="N1405" s="39" t="n">
        <v>11</v>
      </c>
      <c r="O1405" s="39" t="n">
        <v>1</v>
      </c>
      <c r="P1405" s="39" t="n">
        <v>12</v>
      </c>
      <c r="Q1405" s="39" t="n">
        <v>8</v>
      </c>
      <c r="R1405" s="39" t="n">
        <v>59</v>
      </c>
      <c r="S1405" s="39" t="n">
        <v>116</v>
      </c>
      <c r="T1405" s="39" t="n">
        <v>1</v>
      </c>
      <c r="V1405" s="39" t="s">
        <v>2</v>
      </c>
      <c r="X1405" s="40" t="s">
        <v>486</v>
      </c>
    </row>
    <row r="1406" customFormat="false" ht="15" hidden="false" customHeight="false" outlineLevel="0" collapsed="false">
      <c r="C1406" s="49" t="n">
        <f aca="false">IF(F1406=F1405,C1405,IF(F1406=(F1405+10),C1405,(C1405+10)))</f>
        <v>2730</v>
      </c>
      <c r="D1406" s="38" t="s">
        <v>484</v>
      </c>
      <c r="L1406" s="39" t="s">
        <v>87</v>
      </c>
      <c r="M1406" s="39" t="n">
        <v>2018</v>
      </c>
      <c r="N1406" s="39" t="n">
        <v>11</v>
      </c>
      <c r="O1406" s="39" t="n">
        <v>1</v>
      </c>
      <c r="P1406" s="39" t="n">
        <v>12</v>
      </c>
      <c r="Q1406" s="39" t="n">
        <v>8</v>
      </c>
      <c r="R1406" s="39" t="n">
        <v>59</v>
      </c>
      <c r="S1406" s="39" t="n">
        <v>144</v>
      </c>
      <c r="U1406" s="39" t="s">
        <v>1</v>
      </c>
      <c r="V1406" s="39" t="s">
        <v>2</v>
      </c>
      <c r="X1406" s="40" t="s">
        <v>487</v>
      </c>
    </row>
  </sheetData>
  <conditionalFormatting sqref="A77:A1048576 A1:A69">
    <cfRule type="iconSet" priority="2">
      <iconSet iconSet="3Symbols">
        <cfvo type="percent" val="0"/>
        <cfvo type="percent" val="0"/>
        <cfvo type="num" val="1"/>
      </iconSet>
    </cfRule>
  </conditionalFormatting>
  <conditionalFormatting sqref="A70">
    <cfRule type="iconSet" priority="3">
      <iconSet iconSet="3Symbols">
        <cfvo type="percent" val="0"/>
        <cfvo type="percent" val="0"/>
        <cfvo type="num" val="1"/>
      </iconSet>
    </cfRule>
  </conditionalFormatting>
  <conditionalFormatting sqref="A71">
    <cfRule type="iconSet" priority="4">
      <iconSet iconSet="3Symbols">
        <cfvo type="percent" val="0"/>
        <cfvo type="percent" val="0"/>
        <cfvo type="num" val="1"/>
      </iconSet>
    </cfRule>
  </conditionalFormatting>
  <conditionalFormatting sqref="A72">
    <cfRule type="iconSet" priority="5">
      <iconSet iconSet="3Symbols">
        <cfvo type="percent" val="0"/>
        <cfvo type="percent" val="0"/>
        <cfvo type="num" val="1"/>
      </iconSet>
    </cfRule>
  </conditionalFormatting>
  <conditionalFormatting sqref="A73">
    <cfRule type="iconSet" priority="6">
      <iconSet iconSet="3Symbols">
        <cfvo type="percent" val="0"/>
        <cfvo type="percent" val="0"/>
        <cfvo type="num" val="1"/>
      </iconSet>
    </cfRule>
  </conditionalFormatting>
  <conditionalFormatting sqref="A74">
    <cfRule type="iconSet" priority="7">
      <iconSet iconSet="3Symbols">
        <cfvo type="percent" val="0"/>
        <cfvo type="percent" val="0"/>
        <cfvo type="num" val="1"/>
      </iconSet>
    </cfRule>
  </conditionalFormatting>
  <conditionalFormatting sqref="A75">
    <cfRule type="iconSet" priority="8">
      <iconSet iconSet="3Symbols">
        <cfvo type="percent" val="0"/>
        <cfvo type="percent" val="0"/>
        <cfvo type="num" val="1"/>
      </iconSet>
    </cfRule>
  </conditionalFormatting>
  <conditionalFormatting sqref="A76">
    <cfRule type="iconSet" priority="9">
      <iconSet iconSet="3Symbols">
        <cfvo type="percent" val="0"/>
        <cfvo type="percent" val="0"/>
        <cfvo type="num" val="1"/>
      </iconSet>
    </cfRule>
  </conditionalFormatting>
  <conditionalFormatting sqref="B9">
    <cfRule type="iconSet" priority="10">
      <iconSet iconSet="3Symbols">
        <cfvo type="percent" val="0"/>
        <cfvo type="percent" val="0"/>
        <cfvo type="num" val="1"/>
      </iconSet>
    </cfRule>
  </conditionalFormatting>
  <conditionalFormatting sqref="B10">
    <cfRule type="iconSet" priority="11">
      <iconSet iconSet="3Symbols">
        <cfvo type="percent" val="0"/>
        <cfvo type="percent" val="0"/>
        <cfvo type="num" val="1"/>
      </iconSet>
    </cfRule>
  </conditionalFormatting>
  <conditionalFormatting sqref="B11">
    <cfRule type="iconSet" priority="12">
      <iconSet iconSet="3Symbols">
        <cfvo type="percent" val="0"/>
        <cfvo type="percent" val="0"/>
        <cfvo type="num" val="1"/>
      </iconSet>
    </cfRule>
  </conditionalFormatting>
  <conditionalFormatting sqref="B12">
    <cfRule type="iconSet" priority="13">
      <iconSet iconSet="3Symbols">
        <cfvo type="percent" val="0"/>
        <cfvo type="percent" val="0"/>
        <cfvo type="num" val="1"/>
      </iconSet>
    </cfRule>
  </conditionalFormatting>
  <conditionalFormatting sqref="B13">
    <cfRule type="iconSet" priority="14">
      <iconSet iconSet="3Symbols">
        <cfvo type="percent" val="0"/>
        <cfvo type="percent" val="0"/>
        <cfvo type="num" val="1"/>
      </iconSet>
    </cfRule>
  </conditionalFormatting>
  <conditionalFormatting sqref="B14">
    <cfRule type="iconSet" priority="15">
      <iconSet iconSet="3Symbols">
        <cfvo type="percent" val="0"/>
        <cfvo type="percent" val="0"/>
        <cfvo type="num" val="1"/>
      </iconSet>
    </cfRule>
  </conditionalFormatting>
  <conditionalFormatting sqref="B15">
    <cfRule type="iconSet" priority="16">
      <iconSet iconSet="3Symbols">
        <cfvo type="percent" val="0"/>
        <cfvo type="percent" val="0"/>
        <cfvo type="num" val="1"/>
      </iconSet>
    </cfRule>
  </conditionalFormatting>
  <conditionalFormatting sqref="B16">
    <cfRule type="iconSet" priority="17">
      <iconSet iconSet="3Symbols">
        <cfvo type="percent" val="0"/>
        <cfvo type="percent" val="0"/>
        <cfvo type="num" val="1"/>
      </iconSet>
    </cfRule>
  </conditionalFormatting>
  <conditionalFormatting sqref="B17">
    <cfRule type="iconSet" priority="18">
      <iconSet iconSet="3Symbols">
        <cfvo type="percent" val="0"/>
        <cfvo type="percent" val="0"/>
        <cfvo type="num" val="1"/>
      </iconSet>
    </cfRule>
  </conditionalFormatting>
  <conditionalFormatting sqref="B18">
    <cfRule type="iconSet" priority="19">
      <iconSet iconSet="3Symbols">
        <cfvo type="percent" val="0"/>
        <cfvo type="percent" val="0"/>
        <cfvo type="num" val="1"/>
      </iconSet>
    </cfRule>
  </conditionalFormatting>
  <conditionalFormatting sqref="B19">
    <cfRule type="iconSet" priority="20">
      <iconSet iconSet="3Symbols">
        <cfvo type="percent" val="0"/>
        <cfvo type="percent" val="0"/>
        <cfvo type="num" val="1"/>
      </iconSet>
    </cfRule>
  </conditionalFormatting>
  <conditionalFormatting sqref="B20">
    <cfRule type="iconSet" priority="21">
      <iconSet iconSet="3Symbols">
        <cfvo type="percent" val="0"/>
        <cfvo type="percent" val="0"/>
        <cfvo type="num" val="1"/>
      </iconSet>
    </cfRule>
  </conditionalFormatting>
  <conditionalFormatting sqref="B21">
    <cfRule type="iconSet" priority="22">
      <iconSet iconSet="3Symbols">
        <cfvo type="percent" val="0"/>
        <cfvo type="percent" val="0"/>
        <cfvo type="num" val="1"/>
      </iconSet>
    </cfRule>
  </conditionalFormatting>
  <conditionalFormatting sqref="B22">
    <cfRule type="iconSet" priority="23">
      <iconSet iconSet="3Symbols">
        <cfvo type="percent" val="0"/>
        <cfvo type="percent" val="0"/>
        <cfvo type="num" val="1"/>
      </iconSet>
    </cfRule>
  </conditionalFormatting>
  <conditionalFormatting sqref="B23">
    <cfRule type="iconSet" priority="24">
      <iconSet iconSet="3Symbols">
        <cfvo type="percent" val="0"/>
        <cfvo type="percent" val="0"/>
        <cfvo type="num" val="1"/>
      </iconSet>
    </cfRule>
  </conditionalFormatting>
  <conditionalFormatting sqref="B24">
    <cfRule type="iconSet" priority="25">
      <iconSet iconSet="3Symbols">
        <cfvo type="percent" val="0"/>
        <cfvo type="percent" val="0"/>
        <cfvo type="num" val="1"/>
      </iconSet>
    </cfRule>
  </conditionalFormatting>
  <conditionalFormatting sqref="B25">
    <cfRule type="iconSet" priority="26">
      <iconSet iconSet="3Symbols">
        <cfvo type="percent" val="0"/>
        <cfvo type="percent" val="0"/>
        <cfvo type="num" val="1"/>
      </iconSet>
    </cfRule>
  </conditionalFormatting>
  <conditionalFormatting sqref="B26">
    <cfRule type="iconSet" priority="27">
      <iconSet iconSet="3Symbols">
        <cfvo type="percent" val="0"/>
        <cfvo type="percent" val="0"/>
        <cfvo type="num" val="1"/>
      </iconSet>
    </cfRule>
  </conditionalFormatting>
  <conditionalFormatting sqref="B27">
    <cfRule type="iconSet" priority="28">
      <iconSet iconSet="3Symbols">
        <cfvo type="percent" val="0"/>
        <cfvo type="percent" val="0"/>
        <cfvo type="num" val="1"/>
      </iconSet>
    </cfRule>
  </conditionalFormatting>
  <conditionalFormatting sqref="B28">
    <cfRule type="iconSet" priority="29">
      <iconSet iconSet="3Symbols">
        <cfvo type="percent" val="0"/>
        <cfvo type="percent" val="0"/>
        <cfvo type="num" val="1"/>
      </iconSet>
    </cfRule>
  </conditionalFormatting>
  <conditionalFormatting sqref="B29">
    <cfRule type="iconSet" priority="30">
      <iconSet iconSet="3Symbols">
        <cfvo type="percent" val="0"/>
        <cfvo type="percent" val="0"/>
        <cfvo type="num" val="1"/>
      </iconSet>
    </cfRule>
  </conditionalFormatting>
  <conditionalFormatting sqref="B30">
    <cfRule type="iconSet" priority="31">
      <iconSet iconSet="3Symbols">
        <cfvo type="percent" val="0"/>
        <cfvo type="percent" val="0"/>
        <cfvo type="num" val="1"/>
      </iconSet>
    </cfRule>
  </conditionalFormatting>
  <conditionalFormatting sqref="B31">
    <cfRule type="iconSet" priority="32">
      <iconSet iconSet="3Symbols">
        <cfvo type="percent" val="0"/>
        <cfvo type="percent" val="0"/>
        <cfvo type="num" val="1"/>
      </iconSet>
    </cfRule>
  </conditionalFormatting>
  <conditionalFormatting sqref="B32">
    <cfRule type="iconSet" priority="33">
      <iconSet iconSet="3Symbols">
        <cfvo type="percent" val="0"/>
        <cfvo type="percent" val="0"/>
        <cfvo type="num" val="1"/>
      </iconSet>
    </cfRule>
  </conditionalFormatting>
  <conditionalFormatting sqref="B33">
    <cfRule type="iconSet" priority="34">
      <iconSet iconSet="3Symbols">
        <cfvo type="percent" val="0"/>
        <cfvo type="percent" val="0"/>
        <cfvo type="num" val="1"/>
      </iconSet>
    </cfRule>
  </conditionalFormatting>
  <conditionalFormatting sqref="B34">
    <cfRule type="iconSet" priority="35">
      <iconSet iconSet="3Symbols">
        <cfvo type="percent" val="0"/>
        <cfvo type="percent" val="0"/>
        <cfvo type="num" val="1"/>
      </iconSet>
    </cfRule>
  </conditionalFormatting>
  <conditionalFormatting sqref="B35">
    <cfRule type="iconSet" priority="36">
      <iconSet iconSet="3Symbols">
        <cfvo type="percent" val="0"/>
        <cfvo type="percent" val="0"/>
        <cfvo type="num" val="1"/>
      </iconSet>
    </cfRule>
  </conditionalFormatting>
  <conditionalFormatting sqref="B36">
    <cfRule type="iconSet" priority="37">
      <iconSet iconSet="3Symbols">
        <cfvo type="percent" val="0"/>
        <cfvo type="percent" val="0"/>
        <cfvo type="num" val="1"/>
      </iconSet>
    </cfRule>
  </conditionalFormatting>
  <conditionalFormatting sqref="B37">
    <cfRule type="iconSet" priority="38">
      <iconSet iconSet="3Symbols">
        <cfvo type="percent" val="0"/>
        <cfvo type="percent" val="0"/>
        <cfvo type="num" val="1"/>
      </iconSet>
    </cfRule>
  </conditionalFormatting>
  <conditionalFormatting sqref="B38">
    <cfRule type="iconSet" priority="39">
      <iconSet iconSet="3Symbols">
        <cfvo type="percent" val="0"/>
        <cfvo type="percent" val="0"/>
        <cfvo type="num" val="1"/>
      </iconSet>
    </cfRule>
  </conditionalFormatting>
  <conditionalFormatting sqref="B39">
    <cfRule type="iconSet" priority="40">
      <iconSet iconSet="3Symbols">
        <cfvo type="percent" val="0"/>
        <cfvo type="percent" val="0"/>
        <cfvo type="num" val="1"/>
      </iconSet>
    </cfRule>
  </conditionalFormatting>
  <conditionalFormatting sqref="B40">
    <cfRule type="iconSet" priority="41">
      <iconSet iconSet="3Symbols">
        <cfvo type="percent" val="0"/>
        <cfvo type="percent" val="0"/>
        <cfvo type="num" val="1"/>
      </iconSet>
    </cfRule>
  </conditionalFormatting>
  <conditionalFormatting sqref="B41">
    <cfRule type="iconSet" priority="42">
      <iconSet iconSet="3Symbols">
        <cfvo type="percent" val="0"/>
        <cfvo type="percent" val="0"/>
        <cfvo type="num" val="1"/>
      </iconSet>
    </cfRule>
  </conditionalFormatting>
  <conditionalFormatting sqref="B42">
    <cfRule type="iconSet" priority="43">
      <iconSet iconSet="3Symbols">
        <cfvo type="percent" val="0"/>
        <cfvo type="percent" val="0"/>
        <cfvo type="num" val="1"/>
      </iconSet>
    </cfRule>
  </conditionalFormatting>
  <conditionalFormatting sqref="B43">
    <cfRule type="iconSet" priority="44">
      <iconSet iconSet="3Symbols">
        <cfvo type="percent" val="0"/>
        <cfvo type="percent" val="0"/>
        <cfvo type="num" val="1"/>
      </iconSet>
    </cfRule>
  </conditionalFormatting>
  <conditionalFormatting sqref="B44">
    <cfRule type="iconSet" priority="45">
      <iconSet iconSet="3Symbols">
        <cfvo type="percent" val="0"/>
        <cfvo type="percent" val="0"/>
        <cfvo type="num" val="1"/>
      </iconSet>
    </cfRule>
  </conditionalFormatting>
  <conditionalFormatting sqref="B45">
    <cfRule type="iconSet" priority="46">
      <iconSet iconSet="3Symbols">
        <cfvo type="percent" val="0"/>
        <cfvo type="percent" val="0"/>
        <cfvo type="num" val="1"/>
      </iconSet>
    </cfRule>
  </conditionalFormatting>
  <conditionalFormatting sqref="B46">
    <cfRule type="iconSet" priority="47">
      <iconSet iconSet="3Symbols">
        <cfvo type="percent" val="0"/>
        <cfvo type="percent" val="0"/>
        <cfvo type="num" val="1"/>
      </iconSet>
    </cfRule>
  </conditionalFormatting>
  <hyperlinks>
    <hyperlink ref="X640" r:id="rId1" display="IC@179"/>
    <hyperlink ref="X735" r:id="rId2" display="V@ 172"/>
    <hyperlink ref="X828" r:id="rId3" display="V@ 411"/>
    <hyperlink ref="X922" r:id="rId4" display="recoil@ 438"/>
  </hyperlinks>
  <printOptions headings="false" gridLines="true" gridLinesSet="true" horizontalCentered="false" verticalCentered="false"/>
  <pageMargins left="0.0784722222222222" right="0.0784722222222222" top="0.0784722222222222" bottom="0.07847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2019-07-23T09:50:05Z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